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A07" lockStructure="1"/>
  <bookViews>
    <workbookView xWindow="120" yWindow="15" windowWidth="15480" windowHeight="8070" tabRatio="712"/>
  </bookViews>
  <sheets>
    <sheet name="Form" sheetId="22" r:id="rId1"/>
    <sheet name="Option A_$750M_$100K" sheetId="2" state="hidden" r:id="rId2"/>
  </sheets>
  <definedNames>
    <definedName name="_xlnm._FilterDatabase" localSheetId="1" hidden="1">'Option A_$750M_$100K'!$A$15:$AF$3151</definedName>
    <definedName name="AllocAdjmt2012EligPHAlevl">#REF!</definedName>
    <definedName name="_xlnm.Print_Area" localSheetId="0">Form!$A$1:$J$29</definedName>
    <definedName name="_xlnm.Print_Area" localSheetId="1">'Option A_$750M_$100K'!$D$3:$M$2542</definedName>
    <definedName name="_xlnm.Print_Titles" localSheetId="1">'Option A_$750M_$100K'!$2:$3</definedName>
  </definedNames>
  <calcPr calcId="145621"/>
</workbook>
</file>

<file path=xl/calcChain.xml><?xml version="1.0" encoding="utf-8"?>
<calcChain xmlns="http://schemas.openxmlformats.org/spreadsheetml/2006/main">
  <c r="D25" i="22" l="1"/>
  <c r="Y2678" i="2" l="1"/>
  <c r="I11" i="22"/>
  <c r="D29" i="22"/>
  <c r="D27" i="2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4" i="2"/>
  <c r="Y2443" i="2"/>
  <c r="Y2442" i="2"/>
  <c r="Y2441" i="2"/>
  <c r="Y2440" i="2"/>
  <c r="Y2439"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3" i="2"/>
  <c r="Y2152" i="2"/>
  <c r="Y2151" i="2"/>
  <c r="Y2150" i="2"/>
  <c r="Y2149" i="2"/>
  <c r="Y2148" i="2"/>
  <c r="Y2147" i="2"/>
  <c r="Y2146" i="2"/>
  <c r="Y2145" i="2"/>
  <c r="Y2144" i="2"/>
  <c r="Y2143" i="2"/>
  <c r="Y2142" i="2"/>
  <c r="Y2141" i="2"/>
  <c r="Y2140" i="2"/>
  <c r="Y2139" i="2"/>
  <c r="Y2138" i="2"/>
  <c r="Y2137" i="2"/>
  <c r="Y2136" i="2"/>
  <c r="Y2135" i="2"/>
  <c r="Y2134"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2" i="2"/>
  <c r="Y1121" i="2"/>
  <c r="Y1120" i="2"/>
  <c r="Y1119" i="2"/>
  <c r="Y1118" i="2"/>
  <c r="Y1117"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6" i="2"/>
  <c r="Y865" i="2"/>
  <c r="Y864" i="2"/>
  <c r="Y863" i="2"/>
  <c r="Y862" i="2"/>
  <c r="Y861" i="2"/>
  <c r="Y860" i="2"/>
  <c r="Y859" i="2"/>
  <c r="Y858" i="2"/>
  <c r="Y857" i="2"/>
  <c r="Y856" i="2"/>
  <c r="Y855" i="2"/>
  <c r="Y854" i="2"/>
  <c r="Y853" i="2"/>
  <c r="Y852" i="2"/>
  <c r="Y851" i="2"/>
  <c r="Y850" i="2"/>
  <c r="Y849"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B36" i="22" l="1"/>
  <c r="D26" i="22" l="1"/>
  <c r="D22" i="22"/>
  <c r="D21" i="22"/>
  <c r="D20" i="22"/>
  <c r="D19" i="22"/>
  <c r="D18" i="22"/>
  <c r="D17" i="22"/>
  <c r="D16" i="22"/>
  <c r="C36" i="22" l="1"/>
  <c r="H7" i="22" l="1"/>
  <c r="F7" i="22"/>
  <c r="F6" i="22"/>
  <c r="A36" i="22"/>
  <c r="G7" i="22" s="1"/>
  <c r="J7" i="22" l="1"/>
  <c r="J11" i="22"/>
  <c r="C11" i="22"/>
  <c r="B11" i="22"/>
  <c r="H11" i="22"/>
  <c r="G11" i="22"/>
  <c r="F11" i="22"/>
  <c r="D28" i="22" l="1"/>
</calcChain>
</file>

<file path=xl/sharedStrings.xml><?xml version="1.0" encoding="utf-8"?>
<sst xmlns="http://schemas.openxmlformats.org/spreadsheetml/2006/main" count="29617" uniqueCount="6221">
  <si>
    <t>#</t>
  </si>
  <si>
    <t>PHA Code</t>
  </si>
  <si>
    <t>PHA Name</t>
  </si>
  <si>
    <t>AK001</t>
  </si>
  <si>
    <t>Alaska Housing Finance Corporation</t>
  </si>
  <si>
    <t>AL001</t>
  </si>
  <si>
    <t>Housing Authority of the Birmingham District</t>
  </si>
  <si>
    <t>AL002</t>
  </si>
  <si>
    <t>Mobile Housing Board</t>
  </si>
  <si>
    <t>AL004</t>
  </si>
  <si>
    <t>HA Anniston</t>
  </si>
  <si>
    <t>AL005</t>
  </si>
  <si>
    <t>Phenix City Housing Authority</t>
  </si>
  <si>
    <t>AL006</t>
  </si>
  <si>
    <t>Housing Authority of the City of Montgomery</t>
  </si>
  <si>
    <t>AL007</t>
  </si>
  <si>
    <t>Housing Authority of the City of Dothan</t>
  </si>
  <si>
    <t>AL008</t>
  </si>
  <si>
    <t>Selma Housing Authority</t>
  </si>
  <si>
    <t>AL009</t>
  </si>
  <si>
    <t>Housing Authority of the City of Attalla</t>
  </si>
  <si>
    <t>AL010</t>
  </si>
  <si>
    <t>Fairfield Housing Authority</t>
  </si>
  <si>
    <t>AL011</t>
  </si>
  <si>
    <t>Housing Authority of the City of Fort Payne</t>
  </si>
  <si>
    <t>AL012</t>
  </si>
  <si>
    <t>Housing Authority of the City of Jasper</t>
  </si>
  <si>
    <t>AL013</t>
  </si>
  <si>
    <t>Tarrant Housing Authority</t>
  </si>
  <si>
    <t>AL014</t>
  </si>
  <si>
    <t>AL047</t>
  </si>
  <si>
    <t>The Housing Authority of the City of Huntsville</t>
  </si>
  <si>
    <t>AL048</t>
  </si>
  <si>
    <t>Housing Authority of the City of Decatur</t>
  </si>
  <si>
    <t>AL049</t>
  </si>
  <si>
    <t>AL050</t>
  </si>
  <si>
    <t>HA Auburn</t>
  </si>
  <si>
    <t>AL051</t>
  </si>
  <si>
    <t>Housing Authority of Red Bay</t>
  </si>
  <si>
    <t>AL052</t>
  </si>
  <si>
    <t>HA Cullman</t>
  </si>
  <si>
    <t>AL053</t>
  </si>
  <si>
    <t>Housing Authority of Hamilton, Alabama</t>
  </si>
  <si>
    <t>AL054</t>
  </si>
  <si>
    <t>Florence H/A</t>
  </si>
  <si>
    <t>AL055</t>
  </si>
  <si>
    <t>HA Cordova</t>
  </si>
  <si>
    <t>AL056</t>
  </si>
  <si>
    <t>Haleyville Housing Authority</t>
  </si>
  <si>
    <t>AL057</t>
  </si>
  <si>
    <t>Sylacauga Housing Authority</t>
  </si>
  <si>
    <t>AL058</t>
  </si>
  <si>
    <t>Winfield Housing Authority</t>
  </si>
  <si>
    <t>AL059</t>
  </si>
  <si>
    <t>Housing Authority of the City of Tuscumbia</t>
  </si>
  <si>
    <t>AL060</t>
  </si>
  <si>
    <t>HA Russellville</t>
  </si>
  <si>
    <t>AL061</t>
  </si>
  <si>
    <t>HA Opelika</t>
  </si>
  <si>
    <t>AL062</t>
  </si>
  <si>
    <t>Housing Authority of the City of Lanett, Al</t>
  </si>
  <si>
    <t>AL063</t>
  </si>
  <si>
    <t>H A Oneonta</t>
  </si>
  <si>
    <t>AL064</t>
  </si>
  <si>
    <t>Housing Authority of the City of Carbon Hill</t>
  </si>
  <si>
    <t>AL065</t>
  </si>
  <si>
    <t>Housing Authority of the City of Roanoke, Al</t>
  </si>
  <si>
    <t>AL066</t>
  </si>
  <si>
    <t>Housing Authority of Reform</t>
  </si>
  <si>
    <t>AL067</t>
  </si>
  <si>
    <t>AL068</t>
  </si>
  <si>
    <t>Sheffield Housing Authority</t>
  </si>
  <si>
    <t>AL069</t>
  </si>
  <si>
    <t>HA Leeds</t>
  </si>
  <si>
    <t>AL070</t>
  </si>
  <si>
    <t>City of Union Springs Housing Authority</t>
  </si>
  <si>
    <t>AL071</t>
  </si>
  <si>
    <t>Housing Authority of Guin, Alabama</t>
  </si>
  <si>
    <t>AL072</t>
  </si>
  <si>
    <t>HA Columbiana</t>
  </si>
  <si>
    <t>AL073</t>
  </si>
  <si>
    <t>Ozark Housing Authority</t>
  </si>
  <si>
    <t>AL074</t>
  </si>
  <si>
    <t>Housing Authority of Boston</t>
  </si>
  <si>
    <t>AL075</t>
  </si>
  <si>
    <t>Boaz Housing Authority</t>
  </si>
  <si>
    <t>AL076</t>
  </si>
  <si>
    <t>Hackleburg Housing Authority</t>
  </si>
  <si>
    <t>AL077</t>
  </si>
  <si>
    <t>HA Tuscaloosa</t>
  </si>
  <si>
    <t>AL078</t>
  </si>
  <si>
    <t>Housing Authority of the Town of Berry</t>
  </si>
  <si>
    <t>AL079</t>
  </si>
  <si>
    <t>Housing Authority of the Town of Montevallo</t>
  </si>
  <si>
    <t>AL080</t>
  </si>
  <si>
    <t>Housing Authority of the City of Moulton, Al</t>
  </si>
  <si>
    <t>AL081</t>
  </si>
  <si>
    <t>Bear Creek Housing Authority</t>
  </si>
  <si>
    <t>AL082</t>
  </si>
  <si>
    <t>Crossville Housing Auhtority</t>
  </si>
  <si>
    <t>AL083</t>
  </si>
  <si>
    <t>Collinsville Housing Authority</t>
  </si>
  <si>
    <t>AL084</t>
  </si>
  <si>
    <t>Housing Authority of the City of Vernon, Al</t>
  </si>
  <si>
    <t>AL085</t>
  </si>
  <si>
    <t>Housing Authority of the Town of Calera</t>
  </si>
  <si>
    <t>AL086</t>
  </si>
  <si>
    <t>Jefferson County Housing Authority</t>
  </si>
  <si>
    <t>AL087</t>
  </si>
  <si>
    <t>Housing Authority of the City of Hartselle</t>
  </si>
  <si>
    <t>AL088</t>
  </si>
  <si>
    <t>Housing Authority of the City of Luverne, Al</t>
  </si>
  <si>
    <t>AL089</t>
  </si>
  <si>
    <t>Vincent Housing Authority</t>
  </si>
  <si>
    <t>AL090</t>
  </si>
  <si>
    <t>Phil Campbell Housing Authority</t>
  </si>
  <si>
    <t>AL091</t>
  </si>
  <si>
    <t>HA Arab</t>
  </si>
  <si>
    <t>AL093</t>
  </si>
  <si>
    <t>Housing Authority of the Town of Hanceville</t>
  </si>
  <si>
    <t>AL094</t>
  </si>
  <si>
    <t>Housing Authority of the City of Georgiana</t>
  </si>
  <si>
    <t>AL095</t>
  </si>
  <si>
    <t>HA Millport</t>
  </si>
  <si>
    <t>AL096</t>
  </si>
  <si>
    <t>Housing Authority of the City of Heflin</t>
  </si>
  <si>
    <t>AL098</t>
  </si>
  <si>
    <t>Housing Authority of the City of Aliceville</t>
  </si>
  <si>
    <t>AL099</t>
  </si>
  <si>
    <t>HA Scottsboro</t>
  </si>
  <si>
    <t>AL100</t>
  </si>
  <si>
    <t>Housing Authority of the City of Columbia</t>
  </si>
  <si>
    <t>AL101</t>
  </si>
  <si>
    <t>Abbeville Housing Authority</t>
  </si>
  <si>
    <t>AL102</t>
  </si>
  <si>
    <t>Altoona Housing Authority</t>
  </si>
  <si>
    <t>AL103</t>
  </si>
  <si>
    <t>Housing Authority of the City of Hartford</t>
  </si>
  <si>
    <t>AL104</t>
  </si>
  <si>
    <t>Cottonwood Housing Authority</t>
  </si>
  <si>
    <t>AL105</t>
  </si>
  <si>
    <t>Housing Authority of the City of Talladega, Al</t>
  </si>
  <si>
    <t>AL106</t>
  </si>
  <si>
    <t>Pell City Housing Authority</t>
  </si>
  <si>
    <t>AL107</t>
  </si>
  <si>
    <t>HA Elba</t>
  </si>
  <si>
    <t>AL108</t>
  </si>
  <si>
    <t>Ragland Housing Authority</t>
  </si>
  <si>
    <t>AL109</t>
  </si>
  <si>
    <t>Housing Authority of the City of Demopolis, Al</t>
  </si>
  <si>
    <t>AL110</t>
  </si>
  <si>
    <t>HA Piedmont</t>
  </si>
  <si>
    <t>AL111</t>
  </si>
  <si>
    <t>Housing Authority of the City of Florala</t>
  </si>
  <si>
    <t>AL112</t>
  </si>
  <si>
    <t>HA Opp</t>
  </si>
  <si>
    <t>AL114</t>
  </si>
  <si>
    <t>Lineville Housing Authority</t>
  </si>
  <si>
    <t>AL115</t>
  </si>
  <si>
    <t>Enterprise Housing Authority</t>
  </si>
  <si>
    <t>AL116</t>
  </si>
  <si>
    <t>York Housing Authority</t>
  </si>
  <si>
    <t>AL117</t>
  </si>
  <si>
    <t>Washington County Housing Authority</t>
  </si>
  <si>
    <t>AL118</t>
  </si>
  <si>
    <t>Eufaula Housing Authority</t>
  </si>
  <si>
    <t>AL119</t>
  </si>
  <si>
    <t>Housing Authority of the City of Sulligent, Al</t>
  </si>
  <si>
    <t>AL120</t>
  </si>
  <si>
    <t>Housing Authority of the City of Linden</t>
  </si>
  <si>
    <t>AL121</t>
  </si>
  <si>
    <t>Albertville Housing Authority</t>
  </si>
  <si>
    <t>AL122</t>
  </si>
  <si>
    <t>Childersburg Housing Authority</t>
  </si>
  <si>
    <t>AL123</t>
  </si>
  <si>
    <t>Housing Authority of the City of Headland, Al</t>
  </si>
  <si>
    <t>AL124</t>
  </si>
  <si>
    <t>HA Midland City</t>
  </si>
  <si>
    <t>AL125</t>
  </si>
  <si>
    <t>HA Bessemer</t>
  </si>
  <si>
    <t>AL126</t>
  </si>
  <si>
    <t>Brundidge Housing Authority</t>
  </si>
  <si>
    <t>AL127</t>
  </si>
  <si>
    <t>HA Andalusia</t>
  </si>
  <si>
    <t>AL128</t>
  </si>
  <si>
    <t>HA Samson</t>
  </si>
  <si>
    <t>AL129</t>
  </si>
  <si>
    <t>Walker County Housing Authority</t>
  </si>
  <si>
    <t>AL131</t>
  </si>
  <si>
    <t>Housing Authority of the City of Prattville, Al</t>
  </si>
  <si>
    <t>AL132</t>
  </si>
  <si>
    <t>Housing Authority of the City of Goodwater</t>
  </si>
  <si>
    <t>AL133</t>
  </si>
  <si>
    <t>Housing Authority of the Town of Hobson City</t>
  </si>
  <si>
    <t>AL134</t>
  </si>
  <si>
    <t>Housing Authority of the Town of Blountsville, Al</t>
  </si>
  <si>
    <t>AL135</t>
  </si>
  <si>
    <t>Housing Authority of the Town of Valley Head, Al</t>
  </si>
  <si>
    <t>AL136</t>
  </si>
  <si>
    <t>Housing Authority of the Town of Ashland</t>
  </si>
  <si>
    <t>AL137</t>
  </si>
  <si>
    <t>Housing Authority of the City of Fayette</t>
  </si>
  <si>
    <t>AL138</t>
  </si>
  <si>
    <t>Gordo Housing Authority</t>
  </si>
  <si>
    <t>AL139</t>
  </si>
  <si>
    <t>HA Jacksonville</t>
  </si>
  <si>
    <t>AL140</t>
  </si>
  <si>
    <t>Housing Authority of the City of Centre, Al</t>
  </si>
  <si>
    <t>AL141</t>
  </si>
  <si>
    <t>Housing Authority of the Town of Kennedy</t>
  </si>
  <si>
    <t>AL142</t>
  </si>
  <si>
    <t>Housing Authority of the City of Newton</t>
  </si>
  <si>
    <t>AL143</t>
  </si>
  <si>
    <t>Housing Authority of the Town of Slocomb</t>
  </si>
  <si>
    <t>AL144</t>
  </si>
  <si>
    <t>HA Ashford</t>
  </si>
  <si>
    <t>AL145</t>
  </si>
  <si>
    <t>Housing Authority of the City of Brantley</t>
  </si>
  <si>
    <t>AL146</t>
  </si>
  <si>
    <t>Housing Authority of the City of Eutaw</t>
  </si>
  <si>
    <t>AL147</t>
  </si>
  <si>
    <t>Housing Authority of the City of Bridgeport</t>
  </si>
  <si>
    <t>AL149</t>
  </si>
  <si>
    <t>Housing Authority of the Town of New Brockton</t>
  </si>
  <si>
    <t>AL150</t>
  </si>
  <si>
    <t>Housing Authority of the City of Clanton</t>
  </si>
  <si>
    <t>AL151</t>
  </si>
  <si>
    <t>Housing Authority of the City of Brent</t>
  </si>
  <si>
    <t>AL152</t>
  </si>
  <si>
    <t>HA Northport</t>
  </si>
  <si>
    <t>AL153</t>
  </si>
  <si>
    <t>Housing Authority of the Town of Parrish</t>
  </si>
  <si>
    <t>AL154</t>
  </si>
  <si>
    <t>HA Atmore</t>
  </si>
  <si>
    <t>AL155</t>
  </si>
  <si>
    <t>Housing Authority of the City of Greenville</t>
  </si>
  <si>
    <t>AL156</t>
  </si>
  <si>
    <t>Housing Authority of the City of Brewton</t>
  </si>
  <si>
    <t>AL157</t>
  </si>
  <si>
    <t>Housing Authority of the City of Greensboro</t>
  </si>
  <si>
    <t>AL158</t>
  </si>
  <si>
    <t>Housing Authority of the Town of Clayton</t>
  </si>
  <si>
    <t>AL159</t>
  </si>
  <si>
    <t>Housing Authority of the City of Lafayette</t>
  </si>
  <si>
    <t>AL160</t>
  </si>
  <si>
    <t>Tuskegee Housing Authority</t>
  </si>
  <si>
    <t>AL161</t>
  </si>
  <si>
    <t>Housing Authority of the City of Marion, Al</t>
  </si>
  <si>
    <t>AL164</t>
  </si>
  <si>
    <t>HA Bay Minette</t>
  </si>
  <si>
    <t>AL165</t>
  </si>
  <si>
    <t>HA Foley</t>
  </si>
  <si>
    <t>AL166</t>
  </si>
  <si>
    <t>Housing Authority of the City of Chickasaw</t>
  </si>
  <si>
    <t>AL167</t>
  </si>
  <si>
    <t>Stevenson Housing Authority</t>
  </si>
  <si>
    <t>AL168</t>
  </si>
  <si>
    <t>Rainsville Housing Authority</t>
  </si>
  <si>
    <t>AL169</t>
  </si>
  <si>
    <t>The Housing Authority of the City of Prichard</t>
  </si>
  <si>
    <t>AL171</t>
  </si>
  <si>
    <t>Uniontown Housing Authority</t>
  </si>
  <si>
    <t>AL172</t>
  </si>
  <si>
    <t>HA Tallassee</t>
  </si>
  <si>
    <t>AL173</t>
  </si>
  <si>
    <t>HA Monroeville</t>
  </si>
  <si>
    <t>AL174</t>
  </si>
  <si>
    <t>Housing Authority of the City of Alexander City</t>
  </si>
  <si>
    <t>AL175</t>
  </si>
  <si>
    <t>Housing Authority of the City of Livingston</t>
  </si>
  <si>
    <t>AL176</t>
  </si>
  <si>
    <t>Sumiton Housing Authority</t>
  </si>
  <si>
    <t>AL177</t>
  </si>
  <si>
    <t>HA Troy</t>
  </si>
  <si>
    <t>AL178</t>
  </si>
  <si>
    <t>Housing Authority of the City of Dadeville</t>
  </si>
  <si>
    <t>AL179</t>
  </si>
  <si>
    <t>Housing Authority of the City of Daleville</t>
  </si>
  <si>
    <t>AL181</t>
  </si>
  <si>
    <t>Evergreen Housing Authority</t>
  </si>
  <si>
    <t>AL182</t>
  </si>
  <si>
    <t>Triana Housing Authority</t>
  </si>
  <si>
    <t>AL187</t>
  </si>
  <si>
    <t>Regional HA of Lawrence, Cullman &amp; Morgan Counties</t>
  </si>
  <si>
    <t>AL189</t>
  </si>
  <si>
    <t>Top of Alabama Regional Housing Authority</t>
  </si>
  <si>
    <t>AL190</t>
  </si>
  <si>
    <t>Housing Authority of Greene County, Al</t>
  </si>
  <si>
    <t>AL192</t>
  </si>
  <si>
    <t>South Central Alabama Regional HA</t>
  </si>
  <si>
    <t>AL193</t>
  </si>
  <si>
    <t>Housing Authority of the Town of Fort Deposit</t>
  </si>
  <si>
    <t>AL199</t>
  </si>
  <si>
    <t>Housing Authority of the City of Valley</t>
  </si>
  <si>
    <t>AL202</t>
  </si>
  <si>
    <t>Mobile County Housing Authority</t>
  </si>
  <si>
    <t>AR002</t>
  </si>
  <si>
    <t>North Little Rock Housing Authority</t>
  </si>
  <si>
    <t>AR003</t>
  </si>
  <si>
    <t>The Housing Authority of the City of Fort Smi</t>
  </si>
  <si>
    <t>AR004</t>
  </si>
  <si>
    <t>Housing Authority of the City of Little Rock</t>
  </si>
  <si>
    <t>AR005</t>
  </si>
  <si>
    <t>Blytheville Housing Authority</t>
  </si>
  <si>
    <t>AR006</t>
  </si>
  <si>
    <t>Housing Authority of the City of Conway</t>
  </si>
  <si>
    <t>AR010</t>
  </si>
  <si>
    <t>NW Regional Housing Authority</t>
  </si>
  <si>
    <t>AR012</t>
  </si>
  <si>
    <t>Arkadelphia Housing Authority</t>
  </si>
  <si>
    <t>AR015</t>
  </si>
  <si>
    <t>Housing Authority of the City of Texarkana</t>
  </si>
  <si>
    <t>AR016</t>
  </si>
  <si>
    <t>AR017</t>
  </si>
  <si>
    <t>AR018</t>
  </si>
  <si>
    <t>Housing Authority of the City of Magnolia</t>
  </si>
  <si>
    <t>AR020</t>
  </si>
  <si>
    <t>Little River County Housing Authority</t>
  </si>
  <si>
    <t>AR021</t>
  </si>
  <si>
    <t>Housing Authority of the City of Osceola</t>
  </si>
  <si>
    <t>AR022</t>
  </si>
  <si>
    <t>Housing Authority of the County of Sevier</t>
  </si>
  <si>
    <t>AR023</t>
  </si>
  <si>
    <t>Housing Authority of the County of Poinsett</t>
  </si>
  <si>
    <t>AR024</t>
  </si>
  <si>
    <t>West Memphis Housing Authority</t>
  </si>
  <si>
    <t>AR025</t>
  </si>
  <si>
    <t>Housing Authority of the County of Howard</t>
  </si>
  <si>
    <t>AR026</t>
  </si>
  <si>
    <t>Housing Authority of the City of Morrilton</t>
  </si>
  <si>
    <t>AR027</t>
  </si>
  <si>
    <t>Housing Authority of the City of Marianna</t>
  </si>
  <si>
    <t>AR028</t>
  </si>
  <si>
    <t>Housing Authority of the City of Newport</t>
  </si>
  <si>
    <t>AR029</t>
  </si>
  <si>
    <t>Housing Authority of the City of Van Buren</t>
  </si>
  <si>
    <t>AR031</t>
  </si>
  <si>
    <t>Hot Springs Housing Authority</t>
  </si>
  <si>
    <t>AR032</t>
  </si>
  <si>
    <t>Housing Authority of the City of Paris</t>
  </si>
  <si>
    <t>AR034</t>
  </si>
  <si>
    <t>Trumann Housing Authority</t>
  </si>
  <si>
    <t>AR035</t>
  </si>
  <si>
    <t>Searcy Housing Authority</t>
  </si>
  <si>
    <t>AR037</t>
  </si>
  <si>
    <t>Housing Authority of the City of Prescott</t>
  </si>
  <si>
    <t>AR038</t>
  </si>
  <si>
    <t>Housing Authority of the City of Booneville</t>
  </si>
  <si>
    <t>AR039</t>
  </si>
  <si>
    <t>Wynne Housing Authority</t>
  </si>
  <si>
    <t>AR040</t>
  </si>
  <si>
    <t>Housing Authority of the City of Des Arc</t>
  </si>
  <si>
    <t>AR041</t>
  </si>
  <si>
    <t>Lonoke County Housing Authority</t>
  </si>
  <si>
    <t>AR042</t>
  </si>
  <si>
    <t>Star City Housing Authority</t>
  </si>
  <si>
    <t>AR043</t>
  </si>
  <si>
    <t>Housing Authority of the City of Dumas</t>
  </si>
  <si>
    <t>AR044</t>
  </si>
  <si>
    <t>Housing Authority of the City of Waldron</t>
  </si>
  <si>
    <t>AR045</t>
  </si>
  <si>
    <t>Pike County Housing Authority</t>
  </si>
  <si>
    <t>AR046</t>
  </si>
  <si>
    <t>AR047</t>
  </si>
  <si>
    <t>Housing Authority of the City of Hoxie</t>
  </si>
  <si>
    <t>AR048</t>
  </si>
  <si>
    <t>Housing Authority of the City of Dewitt</t>
  </si>
  <si>
    <t>AR049</t>
  </si>
  <si>
    <t>Housing Authority of the City of Gurdon</t>
  </si>
  <si>
    <t>AR050</t>
  </si>
  <si>
    <t>Housing Authority of the City of Helena</t>
  </si>
  <si>
    <t>AR051</t>
  </si>
  <si>
    <t>Housing Authority of the City of Clarksville</t>
  </si>
  <si>
    <t>AR052</t>
  </si>
  <si>
    <t>Clarendon Housing Authority</t>
  </si>
  <si>
    <t>AR053</t>
  </si>
  <si>
    <t>Housing Authority of the City of McGehee</t>
  </si>
  <si>
    <t>AR054</t>
  </si>
  <si>
    <t>Housing Authority of the City of Wilson</t>
  </si>
  <si>
    <t>AR055</t>
  </si>
  <si>
    <t>Housing Authority of the City of Dardanelle</t>
  </si>
  <si>
    <t>AR057</t>
  </si>
  <si>
    <t>Housing Authority of the City of Imboden</t>
  </si>
  <si>
    <t>AR058</t>
  </si>
  <si>
    <t>Housing Authority of the County of Arkansas</t>
  </si>
  <si>
    <t>AR059</t>
  </si>
  <si>
    <t>Housing Authority of the City of Brinkley</t>
  </si>
  <si>
    <t>AR060</t>
  </si>
  <si>
    <t>Housing Authority of the City of West Helena</t>
  </si>
  <si>
    <t>AR061</t>
  </si>
  <si>
    <t>Housing Authority of the City of Hughes</t>
  </si>
  <si>
    <t>AR063</t>
  </si>
  <si>
    <t>Housing Authority of the City of Pocahontas</t>
  </si>
  <si>
    <t>AR064</t>
  </si>
  <si>
    <t>Housing Authority of the City of Earle</t>
  </si>
  <si>
    <t>AR065</t>
  </si>
  <si>
    <t>Housing Authority of the City of Stephens</t>
  </si>
  <si>
    <t>AR066</t>
  </si>
  <si>
    <t>Russellville Housing Authority</t>
  </si>
  <si>
    <t>AR068</t>
  </si>
  <si>
    <t>Hope Housing Authority</t>
  </si>
  <si>
    <t>AR069</t>
  </si>
  <si>
    <t>Housing Authority of the City of Rector</t>
  </si>
  <si>
    <t>AR070</t>
  </si>
  <si>
    <t>Housing Authority of the City of Monette</t>
  </si>
  <si>
    <t>AR071</t>
  </si>
  <si>
    <t>Housing Authority of the City of Batesville</t>
  </si>
  <si>
    <t>AR072</t>
  </si>
  <si>
    <t>Housing Authority of the City of Parkin</t>
  </si>
  <si>
    <t>AR073</t>
  </si>
  <si>
    <t>Housing Authority of the City of Sparkman</t>
  </si>
  <si>
    <t>AR074</t>
  </si>
  <si>
    <t>Housing Authority of the City of Salem</t>
  </si>
  <si>
    <t>AR075</t>
  </si>
  <si>
    <t>Housing Authority of the City of Leachville</t>
  </si>
  <si>
    <t>AR076</t>
  </si>
  <si>
    <t>Housing Authority of the City of Mount Ida</t>
  </si>
  <si>
    <t>AR078</t>
  </si>
  <si>
    <t>Housing Authority of the City of Dell</t>
  </si>
  <si>
    <t>AR079</t>
  </si>
  <si>
    <t>Housing Authority of the City of Luxora</t>
  </si>
  <si>
    <t>AR080</t>
  </si>
  <si>
    <t>Housing Authority of the City of Manila</t>
  </si>
  <si>
    <t>AR081</t>
  </si>
  <si>
    <t>Housing Authority of the City of Carthage</t>
  </si>
  <si>
    <t>AR082</t>
  </si>
  <si>
    <t>Warren Housing Authority</t>
  </si>
  <si>
    <t>AR083</t>
  </si>
  <si>
    <t>Housing Authority of the City of Gould</t>
  </si>
  <si>
    <t>AR084</t>
  </si>
  <si>
    <t>Housing Authority of the City of Bald Knob</t>
  </si>
  <si>
    <t>AR085</t>
  </si>
  <si>
    <t>Housing Authority of the City of Dover</t>
  </si>
  <si>
    <t>AR086</t>
  </si>
  <si>
    <t>Housing Authority of the City of Mammoth Spring</t>
  </si>
  <si>
    <t>AR087</t>
  </si>
  <si>
    <t>Housing Authority of the City of Crossett</t>
  </si>
  <si>
    <t>AR088</t>
  </si>
  <si>
    <t>Housing Authority of the City of Lake City</t>
  </si>
  <si>
    <t>AR089</t>
  </si>
  <si>
    <t>Housing Authority of the City of Newark</t>
  </si>
  <si>
    <t>AR090</t>
  </si>
  <si>
    <t>Housing Authority of the City of Judsonia</t>
  </si>
  <si>
    <t>AR091</t>
  </si>
  <si>
    <t>Housing Authority of the City of Ola</t>
  </si>
  <si>
    <t>AR092</t>
  </si>
  <si>
    <t>Housing Authority of the City of Caraway</t>
  </si>
  <si>
    <t>AR093</t>
  </si>
  <si>
    <t>Housing Authority of the City of Hickory Ridge</t>
  </si>
  <si>
    <t>AR094</t>
  </si>
  <si>
    <t>Housing Authority of the City of Malvern</t>
  </si>
  <si>
    <t>AR095</t>
  </si>
  <si>
    <t>AR096</t>
  </si>
  <si>
    <t>Housing Authority of the City of Alma</t>
  </si>
  <si>
    <t>AR097</t>
  </si>
  <si>
    <t>Housing Authority of the City of Fayetteville</t>
  </si>
  <si>
    <t>AR098</t>
  </si>
  <si>
    <t>Housing Authority of the City of McRae</t>
  </si>
  <si>
    <t>AR099</t>
  </si>
  <si>
    <t>Housing Authority of the City of Forrest City</t>
  </si>
  <si>
    <t>AR101</t>
  </si>
  <si>
    <t>Housing Authority of the City of Ozark</t>
  </si>
  <si>
    <t>AR102</t>
  </si>
  <si>
    <t>Housing Authority of the City of Coal Hill</t>
  </si>
  <si>
    <t>AR103</t>
  </si>
  <si>
    <t>Housing Authority of the City of Melbourne</t>
  </si>
  <si>
    <t>AR104</t>
  </si>
  <si>
    <t>Springdale Housing Authority</t>
  </si>
  <si>
    <t>AR106</t>
  </si>
  <si>
    <t>Housing Authority of the City of Beebe</t>
  </si>
  <si>
    <t>AR111</t>
  </si>
  <si>
    <t>Housing Authority of the City of Rison</t>
  </si>
  <si>
    <t>AR112</t>
  </si>
  <si>
    <t>Housing Authority of the City of Marmaduke</t>
  </si>
  <si>
    <t>AR113</t>
  </si>
  <si>
    <t>Housing Authority of the City of Heber Springs</t>
  </si>
  <si>
    <t>AR117</t>
  </si>
  <si>
    <t>Polk County Housing Authority</t>
  </si>
  <si>
    <t>AR118</t>
  </si>
  <si>
    <t>Housing Authority of the City of McCrory</t>
  </si>
  <si>
    <t>AR121</t>
  </si>
  <si>
    <t>Paragould Housing Authority</t>
  </si>
  <si>
    <t>AR122</t>
  </si>
  <si>
    <t>Housing Authority of the City of Yellville</t>
  </si>
  <si>
    <t>AR123</t>
  </si>
  <si>
    <t>Housing Authority of the City of Augusta</t>
  </si>
  <si>
    <t>AR131</t>
  </si>
  <si>
    <t>Jonesboro Urban Renewal HA</t>
  </si>
  <si>
    <t>AR141</t>
  </si>
  <si>
    <t>Housing Authority of the City of Atkins</t>
  </si>
  <si>
    <t>AR146</t>
  </si>
  <si>
    <t>Housing Authority of the City of Kensett</t>
  </si>
  <si>
    <t>AR148</t>
  </si>
  <si>
    <t>Housing Authority of the City of England</t>
  </si>
  <si>
    <t>AR170</t>
  </si>
  <si>
    <t>Jacksonville Housing Authority</t>
  </si>
  <si>
    <t>AR171</t>
  </si>
  <si>
    <t>Housing Authority of the City of Greenwood</t>
  </si>
  <si>
    <t>AR172</t>
  </si>
  <si>
    <t>Housing Authority of the City of Cotton Plant</t>
  </si>
  <si>
    <t>AR175</t>
  </si>
  <si>
    <t>AR197</t>
  </si>
  <si>
    <t>White River Regional Housing Authority</t>
  </si>
  <si>
    <t>AZ001</t>
  </si>
  <si>
    <t>City of Phoenix Housing Department</t>
  </si>
  <si>
    <t>AZ003</t>
  </si>
  <si>
    <t>City of Glendale Housing Authority</t>
  </si>
  <si>
    <t>AZ004</t>
  </si>
  <si>
    <t>AZ006</t>
  </si>
  <si>
    <t>Flagstaff Housing Authority</t>
  </si>
  <si>
    <t>AZ008</t>
  </si>
  <si>
    <t>Winslow Public Housing Authority</t>
  </si>
  <si>
    <t>AZ009</t>
  </si>
  <si>
    <t>Housing Authority of Maricopa County</t>
  </si>
  <si>
    <t>AZ010</t>
  </si>
  <si>
    <t>Pinal County Housing Authority</t>
  </si>
  <si>
    <t>AZ013</t>
  </si>
  <si>
    <t>Yuma County Housing Department</t>
  </si>
  <si>
    <t>AZ021</t>
  </si>
  <si>
    <t>Eloy Housing Authority</t>
  </si>
  <si>
    <t>AZ023</t>
  </si>
  <si>
    <t>Nogales Housing Authority</t>
  </si>
  <si>
    <t>AZ025</t>
  </si>
  <si>
    <t>South Tucson Housing Authority</t>
  </si>
  <si>
    <t>AZ028</t>
  </si>
  <si>
    <t>Chandler Housing &amp; Redevelopment Division</t>
  </si>
  <si>
    <t>AZ035</t>
  </si>
  <si>
    <t>Yuma City Housing Authority</t>
  </si>
  <si>
    <t>AZ038</t>
  </si>
  <si>
    <t>Peoria Housing Authority</t>
  </si>
  <si>
    <t>AZ041</t>
  </si>
  <si>
    <t>Williams Housing Authority</t>
  </si>
  <si>
    <t>CA001</t>
  </si>
  <si>
    <t>CA002</t>
  </si>
  <si>
    <t>Housing Authority of the County of Los Angeles</t>
  </si>
  <si>
    <t>CA003</t>
  </si>
  <si>
    <t>Oakland Housing Authority</t>
  </si>
  <si>
    <t>CA004</t>
  </si>
  <si>
    <t>Housing Authority of the City of Los Angeles</t>
  </si>
  <si>
    <t>CA005</t>
  </si>
  <si>
    <t>City of Sacramento Housing Authority</t>
  </si>
  <si>
    <t>CA006</t>
  </si>
  <si>
    <t>Housing Authority City of Fresno</t>
  </si>
  <si>
    <t>CA007</t>
  </si>
  <si>
    <t>County of Sacramento Housing Authority</t>
  </si>
  <si>
    <t>CA008</t>
  </si>
  <si>
    <t>Housing Authority of the County of Kern</t>
  </si>
  <si>
    <t>CA009</t>
  </si>
  <si>
    <t>Housing Authority of the City of Upland</t>
  </si>
  <si>
    <t>CA010</t>
  </si>
  <si>
    <t>City of Richmond Housing Authority</t>
  </si>
  <si>
    <t>CA011</t>
  </si>
  <si>
    <t>County of Contra Costa Housing Authority</t>
  </si>
  <si>
    <t>CA014</t>
  </si>
  <si>
    <t>CA015</t>
  </si>
  <si>
    <t>City of South San Francisco Housing Authority</t>
  </si>
  <si>
    <t>CA017</t>
  </si>
  <si>
    <t>Housing Authority of the City of Riverbank</t>
  </si>
  <si>
    <t>CA019</t>
  </si>
  <si>
    <t>Housing Authority of the County of San Bernardino</t>
  </si>
  <si>
    <t>CA021</t>
  </si>
  <si>
    <t>Housing Authority of the County of Santa Barbara</t>
  </si>
  <si>
    <t>CA022</t>
  </si>
  <si>
    <t>Housing Authority of the City of Needles</t>
  </si>
  <si>
    <t>CA023</t>
  </si>
  <si>
    <t>County of Merced Housing Authority</t>
  </si>
  <si>
    <t>CA024</t>
  </si>
  <si>
    <t>County of San Joaquin Housing Auth.</t>
  </si>
  <si>
    <t>CA025</t>
  </si>
  <si>
    <t>City of Eureka Hsg Auth</t>
  </si>
  <si>
    <t>CA026</t>
  </si>
  <si>
    <t>County of Stanislaus Housing Auth</t>
  </si>
  <si>
    <t>CA027</t>
  </si>
  <si>
    <t>Housing Authority of the County of Riverside</t>
  </si>
  <si>
    <t>CA028</t>
  </si>
  <si>
    <t>Housing Authority of Fresno County</t>
  </si>
  <si>
    <t>CA030</t>
  </si>
  <si>
    <t>Tulare County Housing Authority</t>
  </si>
  <si>
    <t>CA031</t>
  </si>
  <si>
    <t>Housing Authority of the City of Oxnard</t>
  </si>
  <si>
    <t>CA032</t>
  </si>
  <si>
    <t>Housing Authority of the City of Port Hueneme</t>
  </si>
  <si>
    <t>CA033</t>
  </si>
  <si>
    <t>County of Monterey Hsg Auth</t>
  </si>
  <si>
    <t>CA035</t>
  </si>
  <si>
    <t>Housing Authority of the City of San Buenaventura</t>
  </si>
  <si>
    <t>CA039</t>
  </si>
  <si>
    <t>Housing Authority of the City of Calexico</t>
  </si>
  <si>
    <t>CA041</t>
  </si>
  <si>
    <t>City of Benicia Hsg Auth</t>
  </si>
  <si>
    <t>CA043</t>
  </si>
  <si>
    <t>County of Butte Hsg Auth</t>
  </si>
  <si>
    <t>CA044</t>
  </si>
  <si>
    <t>CA046</t>
  </si>
  <si>
    <t>City of Wasco Housing Authority</t>
  </si>
  <si>
    <t>CA048</t>
  </si>
  <si>
    <t>CA050</t>
  </si>
  <si>
    <t>CA052</t>
  </si>
  <si>
    <t>Housing Authority of County of Marin</t>
  </si>
  <si>
    <t>CA053</t>
  </si>
  <si>
    <t>Kings County Housing Auth</t>
  </si>
  <si>
    <t>CA058</t>
  </si>
  <si>
    <t>City of Berkeley Housing Authority</t>
  </si>
  <si>
    <t>CA059</t>
  </si>
  <si>
    <t>Housing Authority of the County Santa Clara</t>
  </si>
  <si>
    <t>CA062</t>
  </si>
  <si>
    <t>City of Alameda Housing Authority</t>
  </si>
  <si>
    <t>CA063</t>
  </si>
  <si>
    <t>CA064</t>
  </si>
  <si>
    <t>Housing Authority of the City of San Luis Obispo</t>
  </si>
  <si>
    <t>CA067</t>
  </si>
  <si>
    <t>Alameda County Hsg Auth</t>
  </si>
  <si>
    <t>CA069</t>
  </si>
  <si>
    <t>The Housing Authority of the City of Madera</t>
  </si>
  <si>
    <t>CA070</t>
  </si>
  <si>
    <t>County of Plumas Housing Authority</t>
  </si>
  <si>
    <t>CA072</t>
  </si>
  <si>
    <t>Santa Cruz County Hsg Auth</t>
  </si>
  <si>
    <t>CA074</t>
  </si>
  <si>
    <t>Hsg Auth of the City of Livermore</t>
  </si>
  <si>
    <t>CA076</t>
  </si>
  <si>
    <t>Housing Authority of the City of Santa Barbara</t>
  </si>
  <si>
    <t>CA081</t>
  </si>
  <si>
    <t>Housing Authority of the City of Pleasanton</t>
  </si>
  <si>
    <t>CA084</t>
  </si>
  <si>
    <t>Mendocino County</t>
  </si>
  <si>
    <t>CA092</t>
  </si>
  <si>
    <t>Housing Authority of the County of Ventura</t>
  </si>
  <si>
    <t>CA108</t>
  </si>
  <si>
    <t>Housing Authority of the County of San Diego</t>
  </si>
  <si>
    <t>CA139</t>
  </si>
  <si>
    <t>Housing Authority of the City of Lomita</t>
  </si>
  <si>
    <t>CA142</t>
  </si>
  <si>
    <t>Dublin Housing Authority</t>
  </si>
  <si>
    <t>CA143</t>
  </si>
  <si>
    <t>Imperial Valley Housing Authority</t>
  </si>
  <si>
    <t>CO001</t>
  </si>
  <si>
    <t>Housing Authority of the City And County of Denver</t>
  </si>
  <si>
    <t>CO002</t>
  </si>
  <si>
    <t>Housing Authority of the City of Pueblo</t>
  </si>
  <si>
    <t>CO003</t>
  </si>
  <si>
    <t>Housing Authority of the City of Walsenburg</t>
  </si>
  <si>
    <t>CO004</t>
  </si>
  <si>
    <t>Housing Authority of the City of Alamosa</t>
  </si>
  <si>
    <t>CO005</t>
  </si>
  <si>
    <t>Trinidad Housing Authority</t>
  </si>
  <si>
    <t>CO006</t>
  </si>
  <si>
    <t>Housing Authority of the City of Lamar</t>
  </si>
  <si>
    <t>CO007</t>
  </si>
  <si>
    <t>Housing Authority of the Town of Holly</t>
  </si>
  <si>
    <t>CO008</t>
  </si>
  <si>
    <t>Housing Authority of Antonito</t>
  </si>
  <si>
    <t>CO009</t>
  </si>
  <si>
    <t>Housing Authority of the Town of Yuma</t>
  </si>
  <si>
    <t>CO011</t>
  </si>
  <si>
    <t>Fort Morgan Housing Authority</t>
  </si>
  <si>
    <t>CO012</t>
  </si>
  <si>
    <t>Housing Authority of the Town of Limon</t>
  </si>
  <si>
    <t>CO013</t>
  </si>
  <si>
    <t>Housing Authority of the City of Salida</t>
  </si>
  <si>
    <t>CO014</t>
  </si>
  <si>
    <t>Wellington Housing Authority</t>
  </si>
  <si>
    <t>CO015</t>
  </si>
  <si>
    <t>Housing Authority of the Town of Aguilar</t>
  </si>
  <si>
    <t>CO016</t>
  </si>
  <si>
    <t>Boulder Housing Partners</t>
  </si>
  <si>
    <t>CO017</t>
  </si>
  <si>
    <t>Housing Authority of the Town of Haxtun</t>
  </si>
  <si>
    <t>CO018</t>
  </si>
  <si>
    <t>Housing Authority of the Town of Kersey</t>
  </si>
  <si>
    <t>CO019</t>
  </si>
  <si>
    <t>Housing Authority of the City of Brighton</t>
  </si>
  <si>
    <t>CO020</t>
  </si>
  <si>
    <t>Housing Authority of the Town of Keenesburg</t>
  </si>
  <si>
    <t>CO021</t>
  </si>
  <si>
    <t>Julesburg Housing Authority</t>
  </si>
  <si>
    <t>CO022</t>
  </si>
  <si>
    <t>Housing Authority of the City of Wray</t>
  </si>
  <si>
    <t>CO023</t>
  </si>
  <si>
    <t>Holyoke Housing Authority</t>
  </si>
  <si>
    <t>CO025</t>
  </si>
  <si>
    <t>Housing Authority of the City of Sterling</t>
  </si>
  <si>
    <t>CO026</t>
  </si>
  <si>
    <t>Housing Authority for the Town of Cheyenne Wells</t>
  </si>
  <si>
    <t>CO028</t>
  </si>
  <si>
    <t>Housing Authority of the City of Colorado Springs</t>
  </si>
  <si>
    <t>CO029</t>
  </si>
  <si>
    <t>Housing Authority of the City of Fort Lupton</t>
  </si>
  <si>
    <t>CO030</t>
  </si>
  <si>
    <t>Burlington Housing Authority</t>
  </si>
  <si>
    <t>CO031</t>
  </si>
  <si>
    <t>La Junta Housing Authority</t>
  </si>
  <si>
    <t>CO034</t>
  </si>
  <si>
    <t>Loveland Housing Authority</t>
  </si>
  <si>
    <t>CO035</t>
  </si>
  <si>
    <t>Housing Authority of the City of Greeley</t>
  </si>
  <si>
    <t>CO036</t>
  </si>
  <si>
    <t>Littleton Housing Authority</t>
  </si>
  <si>
    <t>CO037</t>
  </si>
  <si>
    <t>Costilla County Housing Authority</t>
  </si>
  <si>
    <t>CO038</t>
  </si>
  <si>
    <t>Conejos County Housing Authority</t>
  </si>
  <si>
    <t>CO040</t>
  </si>
  <si>
    <t>Delta Housing Authority</t>
  </si>
  <si>
    <t>CO041</t>
  </si>
  <si>
    <t>Fort Collins Housing Authority</t>
  </si>
  <si>
    <t>CO043</t>
  </si>
  <si>
    <t>Center Housing Authority</t>
  </si>
  <si>
    <t>CO044</t>
  </si>
  <si>
    <t>Housing Authority of the City of Brush</t>
  </si>
  <si>
    <t>CO048</t>
  </si>
  <si>
    <t>Englewood Housing Authority</t>
  </si>
  <si>
    <t>CO049</t>
  </si>
  <si>
    <t>Lakewood Housing Authority</t>
  </si>
  <si>
    <t>CO052</t>
  </si>
  <si>
    <t>Aurora Housing Authority</t>
  </si>
  <si>
    <t>CO058</t>
  </si>
  <si>
    <t>Adams County Housing Authority</t>
  </si>
  <si>
    <t>CO059</t>
  </si>
  <si>
    <t>Louisville Housing Authority</t>
  </si>
  <si>
    <t>CO071</t>
  </si>
  <si>
    <t>Housing Authority of the City of Fountain</t>
  </si>
  <si>
    <t>CO079</t>
  </si>
  <si>
    <t>Housing Authority of the County of Montezuma</t>
  </si>
  <si>
    <t>CT001</t>
  </si>
  <si>
    <t>CT002</t>
  </si>
  <si>
    <t>Housing Authority of the City of Norwalk</t>
  </si>
  <si>
    <t>CT003</t>
  </si>
  <si>
    <t>CT004</t>
  </si>
  <si>
    <t>Housing Authority of the City of New Haven</t>
  </si>
  <si>
    <t>CT005</t>
  </si>
  <si>
    <t>Housing Authority of the City of New Britain</t>
  </si>
  <si>
    <t>CT006</t>
  </si>
  <si>
    <t>Waterbury Housing Authority</t>
  </si>
  <si>
    <t>CT007</t>
  </si>
  <si>
    <t>Stamford Housing Authority</t>
  </si>
  <si>
    <t>CT009</t>
  </si>
  <si>
    <t>Middletown Housing Authority</t>
  </si>
  <si>
    <t>CT010</t>
  </si>
  <si>
    <t>Willimantic Housing Authority</t>
  </si>
  <si>
    <t>CT011</t>
  </si>
  <si>
    <t>Housing Authority of the City of Meriden</t>
  </si>
  <si>
    <t>CT013</t>
  </si>
  <si>
    <t>East Hartford Housing Authority</t>
  </si>
  <si>
    <t>CT015</t>
  </si>
  <si>
    <t>Housing Authority of the City of Ansonia</t>
  </si>
  <si>
    <t>CT018</t>
  </si>
  <si>
    <t>Norwich Housing Authority</t>
  </si>
  <si>
    <t>CT019</t>
  </si>
  <si>
    <t>Greenwich Housing Authority</t>
  </si>
  <si>
    <t>CT020</t>
  </si>
  <si>
    <t>Housing Authority of the City of Danbury</t>
  </si>
  <si>
    <t>CT022</t>
  </si>
  <si>
    <t>New London Housing Authority</t>
  </si>
  <si>
    <t>CT023</t>
  </si>
  <si>
    <t>Bristol Housing Authority</t>
  </si>
  <si>
    <t>CT024</t>
  </si>
  <si>
    <t>Putnam Housing Authority</t>
  </si>
  <si>
    <t>CT025</t>
  </si>
  <si>
    <t>Winchester Housing Authority</t>
  </si>
  <si>
    <t>CT026</t>
  </si>
  <si>
    <t>Manchester Housing Authority</t>
  </si>
  <si>
    <t>CT027</t>
  </si>
  <si>
    <t>Housing Authority of the Town of Stratford</t>
  </si>
  <si>
    <t>CT028</t>
  </si>
  <si>
    <t>Vernon Housing Authority</t>
  </si>
  <si>
    <t>CT029</t>
  </si>
  <si>
    <t>West Haven Housing Authority</t>
  </si>
  <si>
    <t>CT030</t>
  </si>
  <si>
    <t>CT031</t>
  </si>
  <si>
    <t>Torrington Housing Authority</t>
  </si>
  <si>
    <t>CT032</t>
  </si>
  <si>
    <t>Windsor Locks Housing Authority</t>
  </si>
  <si>
    <t>CT035</t>
  </si>
  <si>
    <t>Housing Authority of the Town of Seymour</t>
  </si>
  <si>
    <t>CT036</t>
  </si>
  <si>
    <t>Portland Housing Authority</t>
  </si>
  <si>
    <t>CT039</t>
  </si>
  <si>
    <t>Housing Authority of the Town of West Hartfor</t>
  </si>
  <si>
    <t>CT040</t>
  </si>
  <si>
    <t>Housing Authority of the Town of Glastonbury</t>
  </si>
  <si>
    <t>CT047</t>
  </si>
  <si>
    <t>Naugatuck Housing Authority</t>
  </si>
  <si>
    <t>CT056</t>
  </si>
  <si>
    <t>Bloomfield Housing Authority</t>
  </si>
  <si>
    <t>CT066</t>
  </si>
  <si>
    <t>DC001</t>
  </si>
  <si>
    <t>D.C Housing Authority</t>
  </si>
  <si>
    <t>DE001</t>
  </si>
  <si>
    <t>Wilmington Housing Authority</t>
  </si>
  <si>
    <t>DE002</t>
  </si>
  <si>
    <t>DE003</t>
  </si>
  <si>
    <t>Newark Housing Authority</t>
  </si>
  <si>
    <t>DE004</t>
  </si>
  <si>
    <t>Delaware State Housing Authority</t>
  </si>
  <si>
    <t>FL001</t>
  </si>
  <si>
    <t>FL002</t>
  </si>
  <si>
    <t>Housing Authority of the City of St. Petersburg</t>
  </si>
  <si>
    <t>FL003</t>
  </si>
  <si>
    <t>Tampa Housing Authority</t>
  </si>
  <si>
    <t>FL004</t>
  </si>
  <si>
    <t>Orlando Housing Authority</t>
  </si>
  <si>
    <t>FL005</t>
  </si>
  <si>
    <t>FL006</t>
  </si>
  <si>
    <t>Area Housing Commission</t>
  </si>
  <si>
    <t>FL007</t>
  </si>
  <si>
    <t>Housing Authority of City of Daytona Beach</t>
  </si>
  <si>
    <t>FL008</t>
  </si>
  <si>
    <t>FL009</t>
  </si>
  <si>
    <t>West Palm Beach Housing Authority</t>
  </si>
  <si>
    <t>FL010</t>
  </si>
  <si>
    <t>Housing Authority of the City of Fort Lauderdale</t>
  </si>
  <si>
    <t>FL011</t>
  </si>
  <si>
    <t>Housing Authority of the City of Lakeland</t>
  </si>
  <si>
    <t>FL012</t>
  </si>
  <si>
    <t>FL013</t>
  </si>
  <si>
    <t>Housing Authority of the City of Key West</t>
  </si>
  <si>
    <t>FL015</t>
  </si>
  <si>
    <t>Northwest Florida Regional Housing Authority</t>
  </si>
  <si>
    <t>FL016</t>
  </si>
  <si>
    <t>FL017</t>
  </si>
  <si>
    <t>Housing Authority of the City of Miami Beach</t>
  </si>
  <si>
    <t>FL018</t>
  </si>
  <si>
    <t>Panama City Housing Authority</t>
  </si>
  <si>
    <t>FL019</t>
  </si>
  <si>
    <t>Housing Authority of the City of Cocoa</t>
  </si>
  <si>
    <t>FL020</t>
  </si>
  <si>
    <t>Housing Authority of Brevard County</t>
  </si>
  <si>
    <t>FL021</t>
  </si>
  <si>
    <t>Pahokee Housing Authority</t>
  </si>
  <si>
    <t>FL022</t>
  </si>
  <si>
    <t>Housing Authority of New Smyrna Beach</t>
  </si>
  <si>
    <t>FL023</t>
  </si>
  <si>
    <t>Housing Authority of the City of Bradenton</t>
  </si>
  <si>
    <t>FL024</t>
  </si>
  <si>
    <t>Ormond Beach Housing Authority</t>
  </si>
  <si>
    <t>FL025</t>
  </si>
  <si>
    <t>Housing Authority of the City of Titusville</t>
  </si>
  <si>
    <t>FL026</t>
  </si>
  <si>
    <t>Housing Authority of Bartow</t>
  </si>
  <si>
    <t>FL027</t>
  </si>
  <si>
    <t>Housing Authority of the City of Live Oak</t>
  </si>
  <si>
    <t>FL028</t>
  </si>
  <si>
    <t>Housing Authority of Pompano Beach</t>
  </si>
  <si>
    <t>FL030</t>
  </si>
  <si>
    <t>Housing Authority of the County of Flagler</t>
  </si>
  <si>
    <t>FL031</t>
  </si>
  <si>
    <t>FL032</t>
  </si>
  <si>
    <t>Ocala Housing Authority</t>
  </si>
  <si>
    <t>FL033</t>
  </si>
  <si>
    <t>Seminole County Housing Authority</t>
  </si>
  <si>
    <t>FL034</t>
  </si>
  <si>
    <t>Plant City Housing Authority</t>
  </si>
  <si>
    <t>FL035</t>
  </si>
  <si>
    <t>Housing Authority of Springfield</t>
  </si>
  <si>
    <t>FL036</t>
  </si>
  <si>
    <t>Housing Authority of the City of Apalachicola</t>
  </si>
  <si>
    <t>FL037</t>
  </si>
  <si>
    <t>Housing Authority of City of Fernandina Beach</t>
  </si>
  <si>
    <t>FL038</t>
  </si>
  <si>
    <t>Chipley Housing Authority</t>
  </si>
  <si>
    <t>FL039</t>
  </si>
  <si>
    <t>Defuniak Springs Housing Authority</t>
  </si>
  <si>
    <t>FL040</t>
  </si>
  <si>
    <t>Housing Authority of the City of Eustis</t>
  </si>
  <si>
    <t>FL041</t>
  </si>
  <si>
    <t>Housing Authority of the City of Fort Pierce</t>
  </si>
  <si>
    <t>FL042</t>
  </si>
  <si>
    <t>Union County Housing Authority</t>
  </si>
  <si>
    <t>FL045</t>
  </si>
  <si>
    <t>Housing Authority of the City of Stuart</t>
  </si>
  <si>
    <t>FL046</t>
  </si>
  <si>
    <t>Crestview Housing Authority</t>
  </si>
  <si>
    <t>FL047</t>
  </si>
  <si>
    <t>Housing Authority of the Ctiy of Fort Myers</t>
  </si>
  <si>
    <t>FL049</t>
  </si>
  <si>
    <t>Levy County Housing Authority</t>
  </si>
  <si>
    <t>FL050</t>
  </si>
  <si>
    <t>Suwannee County Housing Authority</t>
  </si>
  <si>
    <t>FL051</t>
  </si>
  <si>
    <t>Gilchrist County Housing Authority</t>
  </si>
  <si>
    <t>FL052</t>
  </si>
  <si>
    <t>Niceville Housing Authority</t>
  </si>
  <si>
    <t>FL053</t>
  </si>
  <si>
    <t>Milton Housing Authority</t>
  </si>
  <si>
    <t>FL054</t>
  </si>
  <si>
    <t>Housing Authority of the City of Mulberry</t>
  </si>
  <si>
    <t>FL055</t>
  </si>
  <si>
    <t>FL056</t>
  </si>
  <si>
    <t>Melbourne Housing Authority</t>
  </si>
  <si>
    <t>FL057</t>
  </si>
  <si>
    <t>Palatka Housing Authority</t>
  </si>
  <si>
    <t>FL058</t>
  </si>
  <si>
    <t>Tarpon Springs Housing Authority</t>
  </si>
  <si>
    <t>FL060</t>
  </si>
  <si>
    <t>Punta Gorda Housing Authority</t>
  </si>
  <si>
    <t>FL062</t>
  </si>
  <si>
    <t>FL063</t>
  </si>
  <si>
    <t>Gainesville Housing Authority</t>
  </si>
  <si>
    <t>FL064</t>
  </si>
  <si>
    <t>Venice Housing Authority</t>
  </si>
  <si>
    <t>FL065</t>
  </si>
  <si>
    <t>Macclenny Housing Authority</t>
  </si>
  <si>
    <t>FL066</t>
  </si>
  <si>
    <t>Hialeah Housing Authority</t>
  </si>
  <si>
    <t>FL069</t>
  </si>
  <si>
    <t>Fort Walton Beach Housing Authority</t>
  </si>
  <si>
    <t>FL070</t>
  </si>
  <si>
    <t>Alachua County Housing Authority</t>
  </si>
  <si>
    <t>FL071</t>
  </si>
  <si>
    <t>Lake Wales Housing Authority</t>
  </si>
  <si>
    <t>FL073</t>
  </si>
  <si>
    <t>Tallahassee Housing Authority</t>
  </si>
  <si>
    <t>FL074</t>
  </si>
  <si>
    <t>Brooksville Housing Authority</t>
  </si>
  <si>
    <t>FL075</t>
  </si>
  <si>
    <t>FL076</t>
  </si>
  <si>
    <t>Riviera Beach Housing Authority</t>
  </si>
  <si>
    <t>FL079</t>
  </si>
  <si>
    <t>Broward County Housing Authority</t>
  </si>
  <si>
    <t>FL080</t>
  </si>
  <si>
    <t>Palm Beach County Housing Authority</t>
  </si>
  <si>
    <t>FL081</t>
  </si>
  <si>
    <t>Housing Authority of the City of Deerfield Beach</t>
  </si>
  <si>
    <t>FL082</t>
  </si>
  <si>
    <t>FL104</t>
  </si>
  <si>
    <t>Pasco County Housing Authority</t>
  </si>
  <si>
    <t>FL105</t>
  </si>
  <si>
    <t>Manatee County Housing Authority</t>
  </si>
  <si>
    <t>FL116</t>
  </si>
  <si>
    <t>Dania Beach Housing Authority</t>
  </si>
  <si>
    <t>FL119</t>
  </si>
  <si>
    <t>HA Boca Raton</t>
  </si>
  <si>
    <t>FL125</t>
  </si>
  <si>
    <t>Columbia County Housing Authority</t>
  </si>
  <si>
    <t>FL128</t>
  </si>
  <si>
    <t>FL136</t>
  </si>
  <si>
    <t>HA Hollywood</t>
  </si>
  <si>
    <t>FL139</t>
  </si>
  <si>
    <t>Winter Haven Housing Authority</t>
  </si>
  <si>
    <t>FL144</t>
  </si>
  <si>
    <t>Monroe County Housing Authority</t>
  </si>
  <si>
    <t>GA001</t>
  </si>
  <si>
    <t>GA002</t>
  </si>
  <si>
    <t>Housing Authority of Savannah</t>
  </si>
  <si>
    <t>GA003</t>
  </si>
  <si>
    <t>Housing Authority of the City of Athens</t>
  </si>
  <si>
    <t>GA004</t>
  </si>
  <si>
    <t>Housing Authority of the City of Columbus</t>
  </si>
  <si>
    <t>GA006</t>
  </si>
  <si>
    <t>Housing Authority of the City of Atlanta Georgia</t>
  </si>
  <si>
    <t>GA007</t>
  </si>
  <si>
    <t>Housing Authority of the City of Macon</t>
  </si>
  <si>
    <t>GA009</t>
  </si>
  <si>
    <t>Housing Authority of the City of Brunswick</t>
  </si>
  <si>
    <t>GA010</t>
  </si>
  <si>
    <t>Housing Authority of the City of Marietta</t>
  </si>
  <si>
    <t>GA011</t>
  </si>
  <si>
    <t>GA023</t>
  </si>
  <si>
    <t>Housing Authority of the City of Albany</t>
  </si>
  <si>
    <t>GA024</t>
  </si>
  <si>
    <t>Housing Authority of the City of Thomasville</t>
  </si>
  <si>
    <t>GA025</t>
  </si>
  <si>
    <t>Housing Authority of the City of Cedartown</t>
  </si>
  <si>
    <t>GA026</t>
  </si>
  <si>
    <t>Housing Authority of the City of Lagrange</t>
  </si>
  <si>
    <t>GA028</t>
  </si>
  <si>
    <t>Housing Authority of the City of Waycross</t>
  </si>
  <si>
    <t>GA059</t>
  </si>
  <si>
    <t>Housing Authority of the City of Gainesville</t>
  </si>
  <si>
    <t>GA060</t>
  </si>
  <si>
    <t>Housing Authority of the City of Moultrie</t>
  </si>
  <si>
    <t>GA061</t>
  </si>
  <si>
    <t>Housing Authority of the City of Griffin</t>
  </si>
  <si>
    <t>GA062</t>
  </si>
  <si>
    <t>Housing Authority of the City of Americus</t>
  </si>
  <si>
    <t>GA063</t>
  </si>
  <si>
    <t>Housing Authority of the City of Cordele</t>
  </si>
  <si>
    <t>GA064</t>
  </si>
  <si>
    <t>Housing Authority of the City of Bainbridge</t>
  </si>
  <si>
    <t>GA065</t>
  </si>
  <si>
    <t>Housing Authority of the City of West Point</t>
  </si>
  <si>
    <t>GA066</t>
  </si>
  <si>
    <t>Housing Authority of the City of Jesup</t>
  </si>
  <si>
    <t>GA067</t>
  </si>
  <si>
    <t>Housing Authority of the City of Dawson</t>
  </si>
  <si>
    <t>GA069</t>
  </si>
  <si>
    <t>Housing Authority of the City of Dublin</t>
  </si>
  <si>
    <t>GA070</t>
  </si>
  <si>
    <t>Housing Authority of the City of Fitzgerald</t>
  </si>
  <si>
    <t>GA071</t>
  </si>
  <si>
    <t>Housing Authority of the City of Baxley</t>
  </si>
  <si>
    <t>GA072</t>
  </si>
  <si>
    <t>Housing Authority of the City of Eatonton</t>
  </si>
  <si>
    <t>GA073</t>
  </si>
  <si>
    <t>Housing Authority of the City of Monroe</t>
  </si>
  <si>
    <t>GA074</t>
  </si>
  <si>
    <t>Housing Authority of the City of Elberton</t>
  </si>
  <si>
    <t>GA076</t>
  </si>
  <si>
    <t>Housing Authority of the City of Douglas</t>
  </si>
  <si>
    <t>GA077</t>
  </si>
  <si>
    <t>Housing Authority of the City of Cochran</t>
  </si>
  <si>
    <t>GA078</t>
  </si>
  <si>
    <t>Housing Authority of the City of East Point</t>
  </si>
  <si>
    <t>GA080</t>
  </si>
  <si>
    <t>Housing Authority of the City of Eastman</t>
  </si>
  <si>
    <t>GA081</t>
  </si>
  <si>
    <t>Housing Authority of the City of Hartwell</t>
  </si>
  <si>
    <t>GA082</t>
  </si>
  <si>
    <t>Housing Authority of the City of Cornelia</t>
  </si>
  <si>
    <t>GA083</t>
  </si>
  <si>
    <t>Housing Authority of the City of Cairo</t>
  </si>
  <si>
    <t>GA084</t>
  </si>
  <si>
    <t>GA085</t>
  </si>
  <si>
    <t>Housing Authority of the City of Quitman</t>
  </si>
  <si>
    <t>GA086</t>
  </si>
  <si>
    <t>Housing Authority of the City of Waynesboro</t>
  </si>
  <si>
    <t>GA087</t>
  </si>
  <si>
    <t>Housing Authority of the City of Ashburn</t>
  </si>
  <si>
    <t>GA088</t>
  </si>
  <si>
    <t>Housing Authority of the City of Adel</t>
  </si>
  <si>
    <t>GA089</t>
  </si>
  <si>
    <t>Housing Authority of the City of Hawkinsville</t>
  </si>
  <si>
    <t>GA090</t>
  </si>
  <si>
    <t>Housing Authority of the City of Royston</t>
  </si>
  <si>
    <t>GA091</t>
  </si>
  <si>
    <t>Housing Authority of the City of Buford</t>
  </si>
  <si>
    <t>GA092</t>
  </si>
  <si>
    <t>Housing Authority of the City of Nashville</t>
  </si>
  <si>
    <t>GA093</t>
  </si>
  <si>
    <t>Housing Authority of the City of Lawrenceville</t>
  </si>
  <si>
    <t>GA094</t>
  </si>
  <si>
    <t>Housing Authority of the City of Lavonia</t>
  </si>
  <si>
    <t>GA095</t>
  </si>
  <si>
    <t>Housing Authority of the City of Newnan</t>
  </si>
  <si>
    <t>GA096</t>
  </si>
  <si>
    <t>Housing Authority of the City of Camilla</t>
  </si>
  <si>
    <t>GA097</t>
  </si>
  <si>
    <t>Housing Authority of the City of Tallapoosa</t>
  </si>
  <si>
    <t>GA098</t>
  </si>
  <si>
    <t>Housing Authority of the City of Pelham</t>
  </si>
  <si>
    <t>GA099</t>
  </si>
  <si>
    <t>Housing Authority of the City of Roswell</t>
  </si>
  <si>
    <t>GA100</t>
  </si>
  <si>
    <t>Housing Authority of the City of Valdosta</t>
  </si>
  <si>
    <t>GA101</t>
  </si>
  <si>
    <t>Housing Authority of the City of Tifton</t>
  </si>
  <si>
    <t>GA103</t>
  </si>
  <si>
    <t>Housing Authority of the City of Comer</t>
  </si>
  <si>
    <t>GA104</t>
  </si>
  <si>
    <t>Housing Authority of the City of Sylvester</t>
  </si>
  <si>
    <t>GA105</t>
  </si>
  <si>
    <t>GA106</t>
  </si>
  <si>
    <t>Housing Authority of the County of Douglas</t>
  </si>
  <si>
    <t>GA107</t>
  </si>
  <si>
    <t>Housing Authority of the City of Villa Rica</t>
  </si>
  <si>
    <t>GA108</t>
  </si>
  <si>
    <t>Housing Authority of the City of Manchester</t>
  </si>
  <si>
    <t>GA109</t>
  </si>
  <si>
    <t>GA110</t>
  </si>
  <si>
    <t>Housing Authority of the City of Hampton</t>
  </si>
  <si>
    <t>GA111</t>
  </si>
  <si>
    <t>Housing Authority of the City of Arlington</t>
  </si>
  <si>
    <t>GA112</t>
  </si>
  <si>
    <t>Housing Authority of the City of Doerun</t>
  </si>
  <si>
    <t>GA113</t>
  </si>
  <si>
    <t>Housing Authority of the City of Nicholls</t>
  </si>
  <si>
    <t>GA114</t>
  </si>
  <si>
    <t>Housing Authority of the City of Blakely</t>
  </si>
  <si>
    <t>GA115</t>
  </si>
  <si>
    <t>Housing Authority of the City of Clayton</t>
  </si>
  <si>
    <t>GA116</t>
  </si>
  <si>
    <t>Housing Authority of the City of Carrollton</t>
  </si>
  <si>
    <t>GA117</t>
  </si>
  <si>
    <t>Housing Authority of the City of Boston</t>
  </si>
  <si>
    <t>GA118</t>
  </si>
  <si>
    <t>Housing Authority of the County of Stewart</t>
  </si>
  <si>
    <t>GA119</t>
  </si>
  <si>
    <t>Housing Authority of the City of Calhoun</t>
  </si>
  <si>
    <t>GA120</t>
  </si>
  <si>
    <t>Housing Authority of the City of Lyons</t>
  </si>
  <si>
    <t>GA124</t>
  </si>
  <si>
    <t>Housing Authority of the City of Buchanan</t>
  </si>
  <si>
    <t>GA125</t>
  </si>
  <si>
    <t>Housing Authority of the City of Commerce</t>
  </si>
  <si>
    <t>GA126</t>
  </si>
  <si>
    <t>Housing Authority of the City of Danielsville</t>
  </si>
  <si>
    <t>GA127</t>
  </si>
  <si>
    <t>Housing Authority of the City of Warrenton</t>
  </si>
  <si>
    <t>GA128</t>
  </si>
  <si>
    <t>Housing Authority of the City of Thomson</t>
  </si>
  <si>
    <t>GA129</t>
  </si>
  <si>
    <t>Housing Authority of the County of Lee</t>
  </si>
  <si>
    <t>GA130</t>
  </si>
  <si>
    <t>Housing Authority of the City of Cave Spring</t>
  </si>
  <si>
    <t>GA131</t>
  </si>
  <si>
    <t>Housing Authority of the City of Swainsboro</t>
  </si>
  <si>
    <t>GA132</t>
  </si>
  <si>
    <t>Housing Authority of the City of Statesboro</t>
  </si>
  <si>
    <t>GA133</t>
  </si>
  <si>
    <t>GA134</t>
  </si>
  <si>
    <t>Housing Authority of the City of Blackshear</t>
  </si>
  <si>
    <t>GA135</t>
  </si>
  <si>
    <t>Housing Authority of the City of Hogansville</t>
  </si>
  <si>
    <t>GA136</t>
  </si>
  <si>
    <t>Housing Authority of the City of Hahira</t>
  </si>
  <si>
    <t>GA137</t>
  </si>
  <si>
    <t>Housing Authority of the City of Hazlehurst</t>
  </si>
  <si>
    <t>GA138</t>
  </si>
  <si>
    <t>GA139</t>
  </si>
  <si>
    <t>Housing Authority of the City of Glennville</t>
  </si>
  <si>
    <t>GA141</t>
  </si>
  <si>
    <t>Housing Authority of the County of Screven</t>
  </si>
  <si>
    <t>GA142</t>
  </si>
  <si>
    <t>Housing Authority of the City of Millen</t>
  </si>
  <si>
    <t>GA144</t>
  </si>
  <si>
    <t>Housing Authority of the City of Washington</t>
  </si>
  <si>
    <t>GA145</t>
  </si>
  <si>
    <t>Housing Authority of the City of Vidalia</t>
  </si>
  <si>
    <t>GA147</t>
  </si>
  <si>
    <t>Housing Authority of the City of Social Circle</t>
  </si>
  <si>
    <t>GA148</t>
  </si>
  <si>
    <t>Housing Authority of the City of Dallas</t>
  </si>
  <si>
    <t>GA152</t>
  </si>
  <si>
    <t>Housing Authority of the City of Sylvania</t>
  </si>
  <si>
    <t>GA153</t>
  </si>
  <si>
    <t>Housing Authority of the City of Summerville</t>
  </si>
  <si>
    <t>GA155</t>
  </si>
  <si>
    <t>Housing Authority of the City of Lumber City</t>
  </si>
  <si>
    <t>GA157</t>
  </si>
  <si>
    <t>Housing Authority of the City of Louisville</t>
  </si>
  <si>
    <t>GA158</t>
  </si>
  <si>
    <t>Housing Authority of the County of Atkinson</t>
  </si>
  <si>
    <t>GA160</t>
  </si>
  <si>
    <t>Housing Authority of the City of Warner Robins</t>
  </si>
  <si>
    <t>GA161</t>
  </si>
  <si>
    <t>Housing Authority of the County of Harris</t>
  </si>
  <si>
    <t>GA162</t>
  </si>
  <si>
    <t>Housing Authority of the City of Edison</t>
  </si>
  <si>
    <t>GA163</t>
  </si>
  <si>
    <t>Housing Authority of the City of Jefferson</t>
  </si>
  <si>
    <t>GA165</t>
  </si>
  <si>
    <t>Housing Authority of the City of Pearson</t>
  </si>
  <si>
    <t>GA166</t>
  </si>
  <si>
    <t>Housing Authority of the City of Claxton</t>
  </si>
  <si>
    <t>GA167</t>
  </si>
  <si>
    <t>Housing Authority of the City of Fort Gaines</t>
  </si>
  <si>
    <t>GA168</t>
  </si>
  <si>
    <t>Housing Authority of the City of Ocilla</t>
  </si>
  <si>
    <t>GA169</t>
  </si>
  <si>
    <t>Housing Authority of the City of Harlem</t>
  </si>
  <si>
    <t>GA170</t>
  </si>
  <si>
    <t>GA171</t>
  </si>
  <si>
    <t>Housing Authority of the City of Loganville</t>
  </si>
  <si>
    <t>GA172</t>
  </si>
  <si>
    <t>Housing Authority of the City of Homerville</t>
  </si>
  <si>
    <t>GA174</t>
  </si>
  <si>
    <t>Housing Authority of the City of Dahlonega</t>
  </si>
  <si>
    <t>GA175</t>
  </si>
  <si>
    <t>Housing Authority of the City of Rochelle</t>
  </si>
  <si>
    <t>GA176</t>
  </si>
  <si>
    <t>Housing Authority of the City of Ellijay</t>
  </si>
  <si>
    <t>GA177</t>
  </si>
  <si>
    <t>Housing Authority of the City of Barnesville</t>
  </si>
  <si>
    <t>GA178</t>
  </si>
  <si>
    <t>Housing Authority of the City of Alamo</t>
  </si>
  <si>
    <t>GA179</t>
  </si>
  <si>
    <t>Housing Authority of the City of Buena Vista</t>
  </si>
  <si>
    <t>GA180</t>
  </si>
  <si>
    <t>Housing Authority of the City of Fairburn</t>
  </si>
  <si>
    <t>GA181</t>
  </si>
  <si>
    <t>Housing Authority of the City of Wrightsville</t>
  </si>
  <si>
    <t>GA182</t>
  </si>
  <si>
    <t>Housing Authority of the City of McDonough</t>
  </si>
  <si>
    <t>GA183</t>
  </si>
  <si>
    <t>Housing Authority of the City of Winder</t>
  </si>
  <si>
    <t>GA184</t>
  </si>
  <si>
    <t>Housing Authority of the City of Conyers</t>
  </si>
  <si>
    <t>GA185</t>
  </si>
  <si>
    <t>Housing Authority of the City of Jackson</t>
  </si>
  <si>
    <t>GA186</t>
  </si>
  <si>
    <t>Housing Authority of the City of Abbeville</t>
  </si>
  <si>
    <t>GA187</t>
  </si>
  <si>
    <t>Housing Authority of the City of Palmetto</t>
  </si>
  <si>
    <t>GA188</t>
  </si>
  <si>
    <t>Housing Authority of the City of Lithonia</t>
  </si>
  <si>
    <t>GA189</t>
  </si>
  <si>
    <t>Housing Authority of the City of Metter</t>
  </si>
  <si>
    <t>GA190</t>
  </si>
  <si>
    <t>Housing Authority of the City of Gibson</t>
  </si>
  <si>
    <t>GA191</t>
  </si>
  <si>
    <t>Housing Authority of the City of Union Point</t>
  </si>
  <si>
    <t>GA192</t>
  </si>
  <si>
    <t>Housing Authority of the City of Crawfordville</t>
  </si>
  <si>
    <t>GA193</t>
  </si>
  <si>
    <t>Housing Authority of the City of Madison</t>
  </si>
  <si>
    <t>GA194</t>
  </si>
  <si>
    <t>Housing Authority of the City of Glenwood</t>
  </si>
  <si>
    <t>GA195</t>
  </si>
  <si>
    <t>Housing Authority of the City of Tennille</t>
  </si>
  <si>
    <t>GA196</t>
  </si>
  <si>
    <t>Housing Authority of the City of Cumming</t>
  </si>
  <si>
    <t>GA197</t>
  </si>
  <si>
    <t>Housing Authority of the City of Union City</t>
  </si>
  <si>
    <t>GA198</t>
  </si>
  <si>
    <t>Housing Authority of the City of Colquitt</t>
  </si>
  <si>
    <t>GA199</t>
  </si>
  <si>
    <t>Housing Authority of the City of Sandersville</t>
  </si>
  <si>
    <t>GA200</t>
  </si>
  <si>
    <t>Housing Authority of the City of Milledgeville</t>
  </si>
  <si>
    <t>GA201</t>
  </si>
  <si>
    <t>GA202</t>
  </si>
  <si>
    <t>Housing Authority of the City of Blue Ridge</t>
  </si>
  <si>
    <t>GA203</t>
  </si>
  <si>
    <t>Housing Authority of the City of Monticello</t>
  </si>
  <si>
    <t>GA204</t>
  </si>
  <si>
    <t>Housing Authority of the City of Senoia</t>
  </si>
  <si>
    <t>GA205</t>
  </si>
  <si>
    <t>Housing Authority of the City of Fort Valley</t>
  </si>
  <si>
    <t>GA206</t>
  </si>
  <si>
    <t>Housing Authority of the City of Chatsworth</t>
  </si>
  <si>
    <t>GA207</t>
  </si>
  <si>
    <t>Housing Authority of the City of Bowdon</t>
  </si>
  <si>
    <t>GA208</t>
  </si>
  <si>
    <t>Housing Authority of the City of Vienna</t>
  </si>
  <si>
    <t>GA209</t>
  </si>
  <si>
    <t>Housing Authority of the City of Norcross</t>
  </si>
  <si>
    <t>GA210</t>
  </si>
  <si>
    <t>Housing Authority of the City of Sparta</t>
  </si>
  <si>
    <t>GA211</t>
  </si>
  <si>
    <t>Housing Authority of the City of Lincolnton</t>
  </si>
  <si>
    <t>GA213</t>
  </si>
  <si>
    <t>Housing Authority of the City of Canton</t>
  </si>
  <si>
    <t>GA214</t>
  </si>
  <si>
    <t>Housing Authority of the City of Ellaville</t>
  </si>
  <si>
    <t>GA216</t>
  </si>
  <si>
    <t>Housing Authority of the City of Ringgold</t>
  </si>
  <si>
    <t>GA217</t>
  </si>
  <si>
    <t>Housing Authority of the City of Unadilla</t>
  </si>
  <si>
    <t>GA218</t>
  </si>
  <si>
    <t>Housing Authority of the City of Grantville</t>
  </si>
  <si>
    <t>GA220</t>
  </si>
  <si>
    <t>Housing Authority of the City of Reidsville</t>
  </si>
  <si>
    <t>GA221</t>
  </si>
  <si>
    <t>Housing Authority of the City of Hinesville</t>
  </si>
  <si>
    <t>GA223</t>
  </si>
  <si>
    <t>Housing Authority of the City of Roberta</t>
  </si>
  <si>
    <t>GA224</t>
  </si>
  <si>
    <t>GA226</t>
  </si>
  <si>
    <t>Housing Authority of the City of Cuthbert</t>
  </si>
  <si>
    <t>GA228</t>
  </si>
  <si>
    <t>Housing Authority of the City of Jonesboro</t>
  </si>
  <si>
    <t>GA229</t>
  </si>
  <si>
    <t>Housing Authority of the City of Shellman</t>
  </si>
  <si>
    <t>GA232</t>
  </si>
  <si>
    <t>Housing Authority of the City of College Park</t>
  </si>
  <si>
    <t>GA233</t>
  </si>
  <si>
    <t>Housing Authority of the City of Franklin</t>
  </si>
  <si>
    <t>GA237</t>
  </si>
  <si>
    <t>Housing Authority of the County of Dekalb, GA</t>
  </si>
  <si>
    <t>GA238</t>
  </si>
  <si>
    <t>Housing Authority of the City of Mount Vernon</t>
  </si>
  <si>
    <t>GA239</t>
  </si>
  <si>
    <t>Housing Authority of the City of Soperton</t>
  </si>
  <si>
    <t>GA241</t>
  </si>
  <si>
    <t>Housing Authority of the City of McCaysville</t>
  </si>
  <si>
    <t>GA243</t>
  </si>
  <si>
    <t>Housing Authority of the City of Byron</t>
  </si>
  <si>
    <t>GA244</t>
  </si>
  <si>
    <t>Housing Authority of the City of Menlo</t>
  </si>
  <si>
    <t>GA245</t>
  </si>
  <si>
    <t>Housing Authority of the City of Covington</t>
  </si>
  <si>
    <t>GA246</t>
  </si>
  <si>
    <t>Housing Authority of the City of Fort Oglethorpe</t>
  </si>
  <si>
    <t>GA247</t>
  </si>
  <si>
    <t>Housing Authority of the City of Thomaston</t>
  </si>
  <si>
    <t>GA252</t>
  </si>
  <si>
    <t>Housing Authority of the City of Perry</t>
  </si>
  <si>
    <t>GA254</t>
  </si>
  <si>
    <t>Housing Authority of the City of Bremen</t>
  </si>
  <si>
    <t>GA263</t>
  </si>
  <si>
    <t>Housing Authority of the City of Nahunta</t>
  </si>
  <si>
    <t>GA264</t>
  </si>
  <si>
    <t>Housing Authority of Fulton County</t>
  </si>
  <si>
    <t>GA268</t>
  </si>
  <si>
    <t>Housing Authority of the County of Houston</t>
  </si>
  <si>
    <t>GA280</t>
  </si>
  <si>
    <t>Flint Area Consolidated</t>
  </si>
  <si>
    <t>GA281</t>
  </si>
  <si>
    <t>Etowah Area Consolidated</t>
  </si>
  <si>
    <t>GA282</t>
  </si>
  <si>
    <t>Southeast Georgia Consolidated Housing Author</t>
  </si>
  <si>
    <t>GA283</t>
  </si>
  <si>
    <t>GA284</t>
  </si>
  <si>
    <t>Northeast Georgia Housing Authority</t>
  </si>
  <si>
    <t>GA285</t>
  </si>
  <si>
    <t>Northwest GA Housing Authority</t>
  </si>
  <si>
    <t>GQ001</t>
  </si>
  <si>
    <t>Guam Housing &amp; Urban Renewal Authority</t>
  </si>
  <si>
    <t>HI001</t>
  </si>
  <si>
    <t>Hawaii Public Housing Authority</t>
  </si>
  <si>
    <t>IA001</t>
  </si>
  <si>
    <t>Corning Housing Commission</t>
  </si>
  <si>
    <t>IA002</t>
  </si>
  <si>
    <t>Charles City Hsg And Redev Authority</t>
  </si>
  <si>
    <t>IA003</t>
  </si>
  <si>
    <t>Afton Housing Commission</t>
  </si>
  <si>
    <t>IA004</t>
  </si>
  <si>
    <t>Ottumwa Housing Authority</t>
  </si>
  <si>
    <t>IA005</t>
  </si>
  <si>
    <t>Stanton Housing Commission</t>
  </si>
  <si>
    <t>IA006</t>
  </si>
  <si>
    <t>Lone Tree Housing Commission</t>
  </si>
  <si>
    <t>IA007</t>
  </si>
  <si>
    <t>Low Rent Housing Agency of Hamburg</t>
  </si>
  <si>
    <t>IA008</t>
  </si>
  <si>
    <t>Low Rent Housing Agency of Sidney</t>
  </si>
  <si>
    <t>IA009</t>
  </si>
  <si>
    <t>Malvern Low Rent Housing Agency</t>
  </si>
  <si>
    <t>IA010</t>
  </si>
  <si>
    <t>Low Rent Housing Agency of Farragut</t>
  </si>
  <si>
    <t>IA011</t>
  </si>
  <si>
    <t>Low Rent Housing Agency of Sioux Center</t>
  </si>
  <si>
    <t>IA012</t>
  </si>
  <si>
    <t>Tabor Low Rent Housing Agency</t>
  </si>
  <si>
    <t>IA013</t>
  </si>
  <si>
    <t>Low Rent Housing Agency of Waverly</t>
  </si>
  <si>
    <t>IA014</t>
  </si>
  <si>
    <t>Low Rent Housing Agency of Onawa</t>
  </si>
  <si>
    <t>IA015</t>
  </si>
  <si>
    <t>Low Rent Housing Agency of Burlington</t>
  </si>
  <si>
    <t>IA016</t>
  </si>
  <si>
    <t>Chariton Housing Authority</t>
  </si>
  <si>
    <t>IA017</t>
  </si>
  <si>
    <t>Low Rent Housing Agency of Winterset</t>
  </si>
  <si>
    <t>IA019</t>
  </si>
  <si>
    <t>Shenandoah Low Rent Housing Agency</t>
  </si>
  <si>
    <t>IA020</t>
  </si>
  <si>
    <t>Des Moines Municipal Housing Agency</t>
  </si>
  <si>
    <t>IA021</t>
  </si>
  <si>
    <t>Municipal Housing Agency of Manning</t>
  </si>
  <si>
    <t>IA022</t>
  </si>
  <si>
    <t>IA023</t>
  </si>
  <si>
    <t>Municipal Housing Agency of Council Bluffs</t>
  </si>
  <si>
    <t>IA025</t>
  </si>
  <si>
    <t>Essex Low Rent Housing Agency</t>
  </si>
  <si>
    <t>IA026</t>
  </si>
  <si>
    <t>Low Rent Housing Agency of Mount Ayr</t>
  </si>
  <si>
    <t>IA027</t>
  </si>
  <si>
    <t>Low Rent Housing Agency of Leon</t>
  </si>
  <si>
    <t>IA028</t>
  </si>
  <si>
    <t>Low Rent Housing Agency of Bancroft</t>
  </si>
  <si>
    <t>IA029</t>
  </si>
  <si>
    <t>Low Rent Housing Agency of Missouri Valley</t>
  </si>
  <si>
    <t>IA030</t>
  </si>
  <si>
    <t>Keokuk Housing Authority</t>
  </si>
  <si>
    <t>IA032</t>
  </si>
  <si>
    <t>Lenox Low Rent Housing Agency</t>
  </si>
  <si>
    <t>IA034</t>
  </si>
  <si>
    <t>Clarinda Low Rent Housing Agency</t>
  </si>
  <si>
    <t>IA038</t>
  </si>
  <si>
    <t>Evansdale Municipal Housing Authority</t>
  </si>
  <si>
    <t>IA042</t>
  </si>
  <si>
    <t>Centerville Municipal Housing Agency</t>
  </si>
  <si>
    <t>IA044</t>
  </si>
  <si>
    <t>Low Rent Housing Agency of Red Oak</t>
  </si>
  <si>
    <t>IA045</t>
  </si>
  <si>
    <t>Davenport Housing Commission</t>
  </si>
  <si>
    <t>IA046</t>
  </si>
  <si>
    <t>Rock Rapids Municipal Housing Agency</t>
  </si>
  <si>
    <t>IA047</t>
  </si>
  <si>
    <t>Fort Madison Housing Authority</t>
  </si>
  <si>
    <t>IA049</t>
  </si>
  <si>
    <t>Muscatine Municipal Housing Agency</t>
  </si>
  <si>
    <t>IA050</t>
  </si>
  <si>
    <t>Waterloo Housing Authority</t>
  </si>
  <si>
    <t>IA079</t>
  </si>
  <si>
    <t>Villisca Low Rent Housing Agency</t>
  </si>
  <si>
    <t>IA098</t>
  </si>
  <si>
    <t>Low Rent Housing Agency of Clinton</t>
  </si>
  <si>
    <t>IA107</t>
  </si>
  <si>
    <t>Fort Dodge Municipal Housing Agency</t>
  </si>
  <si>
    <t>IA114</t>
  </si>
  <si>
    <t>IA117</t>
  </si>
  <si>
    <t>Southern Iowa Regional Housing Authority</t>
  </si>
  <si>
    <t>IA119</t>
  </si>
  <si>
    <t>Low Rent Housing Agency of Knoxville</t>
  </si>
  <si>
    <t>IA124</t>
  </si>
  <si>
    <t>Area XV Multi-County Housing Agency</t>
  </si>
  <si>
    <t>IA126</t>
  </si>
  <si>
    <t>Eastern Iowa Regional Housing Authority</t>
  </si>
  <si>
    <t>IA127</t>
  </si>
  <si>
    <t>North Iowa Regional Housing Authority</t>
  </si>
  <si>
    <t>IA131</t>
  </si>
  <si>
    <t>Central Iowa Regional Housing Authority</t>
  </si>
  <si>
    <t>ID001</t>
  </si>
  <si>
    <t>Twin Falls Housing Authority</t>
  </si>
  <si>
    <t>ID002</t>
  </si>
  <si>
    <t>Nampa Housing Authority</t>
  </si>
  <si>
    <t>ID005</t>
  </si>
  <si>
    <t>Housing Authority of the City of Pocatello</t>
  </si>
  <si>
    <t>ID010</t>
  </si>
  <si>
    <t>Housing Authority of the City of Buhl</t>
  </si>
  <si>
    <t>ID011</t>
  </si>
  <si>
    <t>Housing Authority of the City Jerome</t>
  </si>
  <si>
    <t>ID012</t>
  </si>
  <si>
    <t>Housing Authority of the City of American Falls</t>
  </si>
  <si>
    <t>ID013</t>
  </si>
  <si>
    <t>Boise City Housing Authority</t>
  </si>
  <si>
    <t>ID016</t>
  </si>
  <si>
    <t>Southwestern Idaho Cooperative Housing Authority</t>
  </si>
  <si>
    <t>ID020</t>
  </si>
  <si>
    <t>Idaho Housing And Finance Association</t>
  </si>
  <si>
    <t>ID021</t>
  </si>
  <si>
    <t>Ada County Housing Authority</t>
  </si>
  <si>
    <t>IL001</t>
  </si>
  <si>
    <t>The Housing Authority of City of East St. Louis</t>
  </si>
  <si>
    <t>IL002</t>
  </si>
  <si>
    <t>IL003</t>
  </si>
  <si>
    <t>IL004</t>
  </si>
  <si>
    <t>IL005</t>
  </si>
  <si>
    <t>Granite City Housing Authority</t>
  </si>
  <si>
    <t>IL006</t>
  </si>
  <si>
    <t>Housing Authority of Champaign County</t>
  </si>
  <si>
    <t>IL007</t>
  </si>
  <si>
    <t>Alexander County Housing Authority</t>
  </si>
  <si>
    <t>IL009</t>
  </si>
  <si>
    <t>The Housing Authority of Henry County</t>
  </si>
  <si>
    <t>IL010</t>
  </si>
  <si>
    <t>Grtr Metro. Area Hsng Auth of Rock Island County</t>
  </si>
  <si>
    <t>IL011</t>
  </si>
  <si>
    <t>The Housing Authority of the City of Danville, IL</t>
  </si>
  <si>
    <t>IL012</t>
  </si>
  <si>
    <t>IL014</t>
  </si>
  <si>
    <t>Housing Authority for Lasalle County</t>
  </si>
  <si>
    <t>IL015</t>
  </si>
  <si>
    <t>Madison County Housing Authority</t>
  </si>
  <si>
    <t>IL016</t>
  </si>
  <si>
    <t>Quincy Housing Authority</t>
  </si>
  <si>
    <t>IL018</t>
  </si>
  <si>
    <t>Housing Authority of the City of Rock Island</t>
  </si>
  <si>
    <t>IL020</t>
  </si>
  <si>
    <t>Moline Housing Authority</t>
  </si>
  <si>
    <t>IL022</t>
  </si>
  <si>
    <t>Rockford Housing Authority</t>
  </si>
  <si>
    <t>IL024</t>
  </si>
  <si>
    <t>Housing Authority of Joliet</t>
  </si>
  <si>
    <t>IL025</t>
  </si>
  <si>
    <t>Housing Authority of the County of Cook</t>
  </si>
  <si>
    <t>IL026</t>
  </si>
  <si>
    <t>Housing Authority of the City of Waukegan</t>
  </si>
  <si>
    <t>IL027</t>
  </si>
  <si>
    <t>Grundy County Housing Authority</t>
  </si>
  <si>
    <t>IL028</t>
  </si>
  <si>
    <t>Menard County Housing Authority</t>
  </si>
  <si>
    <t>IL029</t>
  </si>
  <si>
    <t>Housing Authority of the City of Freeport</t>
  </si>
  <si>
    <t>IL030</t>
  </si>
  <si>
    <t>St. Clair County Housing Authority</t>
  </si>
  <si>
    <t>IL031</t>
  </si>
  <si>
    <t>Dewitt County Housing Authority</t>
  </si>
  <si>
    <t>IL032</t>
  </si>
  <si>
    <t>Whiteside County Housing Authority</t>
  </si>
  <si>
    <t>IL034</t>
  </si>
  <si>
    <t>Housing Authority of the County of Ford</t>
  </si>
  <si>
    <t>IL035</t>
  </si>
  <si>
    <t>Lee County Housing Authority</t>
  </si>
  <si>
    <t>IL036</t>
  </si>
  <si>
    <t>Housing Authority of the County of Vermilion, Ill.</t>
  </si>
  <si>
    <t>IL037</t>
  </si>
  <si>
    <t>Montgomery County Housing Authority</t>
  </si>
  <si>
    <t>IL038</t>
  </si>
  <si>
    <t>Housing Authority of Christian County, Illinois</t>
  </si>
  <si>
    <t>IL039</t>
  </si>
  <si>
    <t>Kankakee County Housing Authority</t>
  </si>
  <si>
    <t>IL040</t>
  </si>
  <si>
    <t>Logan County Housing Authority</t>
  </si>
  <si>
    <t>IL041</t>
  </si>
  <si>
    <t>Massac County Housing Authority</t>
  </si>
  <si>
    <t>IL042</t>
  </si>
  <si>
    <t>Mason County Housing Authority</t>
  </si>
  <si>
    <t>IL043</t>
  </si>
  <si>
    <t>Housing Authority - County of Saline</t>
  </si>
  <si>
    <t>IL044</t>
  </si>
  <si>
    <t>Housing Authority of the City of Pekin</t>
  </si>
  <si>
    <t>IL045</t>
  </si>
  <si>
    <t>Housing Authority of Pulaski County</t>
  </si>
  <si>
    <t>IL046</t>
  </si>
  <si>
    <t>Housing Authority of Adams County</t>
  </si>
  <si>
    <t>IL047</t>
  </si>
  <si>
    <t>Macoupin County Housing Authority</t>
  </si>
  <si>
    <t>IL048</t>
  </si>
  <si>
    <t>Perry County Housing Authority</t>
  </si>
  <si>
    <t>IL049</t>
  </si>
  <si>
    <t>Housing Authority of Calhoun County</t>
  </si>
  <si>
    <t>IL050</t>
  </si>
  <si>
    <t>Housing Authority of the County of Williamson</t>
  </si>
  <si>
    <t>IL051</t>
  </si>
  <si>
    <t>Housing Authority of the City of Bloomington, IL</t>
  </si>
  <si>
    <t>IL052</t>
  </si>
  <si>
    <t>Randolph County Housing Authority</t>
  </si>
  <si>
    <t>IL053</t>
  </si>
  <si>
    <t>Housing Authority of the County of Jackson, Il.</t>
  </si>
  <si>
    <t>IL055</t>
  </si>
  <si>
    <t>Housing Authority - City of Alton</t>
  </si>
  <si>
    <t>IL056</t>
  </si>
  <si>
    <t>Housing Authority of the County of Lake, Il.</t>
  </si>
  <si>
    <t>IL057</t>
  </si>
  <si>
    <t>Housing Authority of Marion County</t>
  </si>
  <si>
    <t>IL058</t>
  </si>
  <si>
    <t>Housing Authority of Pope County</t>
  </si>
  <si>
    <t>IL059</t>
  </si>
  <si>
    <t>Housing Authority of Jefferson County</t>
  </si>
  <si>
    <t>IL060</t>
  </si>
  <si>
    <t>Housing Authority of Gallatin County</t>
  </si>
  <si>
    <t>IL061</t>
  </si>
  <si>
    <t>Housing Authority of the County of Franklin</t>
  </si>
  <si>
    <t>IL062</t>
  </si>
  <si>
    <t>Effingham County Housing Authority</t>
  </si>
  <si>
    <t>IL063</t>
  </si>
  <si>
    <t>Housing Authority of Johnson County</t>
  </si>
  <si>
    <t>IL065</t>
  </si>
  <si>
    <t>Clay County Housing Authority</t>
  </si>
  <si>
    <t>IL066</t>
  </si>
  <si>
    <t>Housing Authority of the County of Hardin</t>
  </si>
  <si>
    <t>IL067</t>
  </si>
  <si>
    <t>Housing Authority of the County of Union</t>
  </si>
  <si>
    <t>IL068</t>
  </si>
  <si>
    <t>White County Housing Authority</t>
  </si>
  <si>
    <t>IL069</t>
  </si>
  <si>
    <t>Housing Authority of the County of Clark, Il.</t>
  </si>
  <si>
    <t>IL070</t>
  </si>
  <si>
    <t>Housing Authority of the County of Cumberland, Il.</t>
  </si>
  <si>
    <t>IL071</t>
  </si>
  <si>
    <t>IL072</t>
  </si>
  <si>
    <t>Housing Authority of Greene County</t>
  </si>
  <si>
    <t>IL073</t>
  </si>
  <si>
    <t>Scott County Housing Authority</t>
  </si>
  <si>
    <t>IL074</t>
  </si>
  <si>
    <t>Housing Authority of the County of Jersey</t>
  </si>
  <si>
    <t>IL076</t>
  </si>
  <si>
    <t>Housing Authority of the County of McDonough</t>
  </si>
  <si>
    <t>IL078</t>
  </si>
  <si>
    <t>Housing Authority of the County of Bond</t>
  </si>
  <si>
    <t>IL079</t>
  </si>
  <si>
    <t>Morgan County Housing Authority</t>
  </si>
  <si>
    <t>IL080</t>
  </si>
  <si>
    <t>Edwards County Housing Authority</t>
  </si>
  <si>
    <t>IL081</t>
  </si>
  <si>
    <t>Carroll County Housing Authority</t>
  </si>
  <si>
    <t>IL082</t>
  </si>
  <si>
    <t>Housing Authority of the County of Jodaviess</t>
  </si>
  <si>
    <t>IL083</t>
  </si>
  <si>
    <t>Winnebago County Housing Authority</t>
  </si>
  <si>
    <t>IL084</t>
  </si>
  <si>
    <t>Fulton County Housing Authority</t>
  </si>
  <si>
    <t>IL085</t>
  </si>
  <si>
    <t>Knox County Housing Authority</t>
  </si>
  <si>
    <t>IL086</t>
  </si>
  <si>
    <t>Bureau County Housing Authority</t>
  </si>
  <si>
    <t>IL087</t>
  </si>
  <si>
    <t>Housing Authority of the County of Shelby, Il.</t>
  </si>
  <si>
    <t>IL088</t>
  </si>
  <si>
    <t>Housing Authority of the County of Wayne, Illinois</t>
  </si>
  <si>
    <t>IL089</t>
  </si>
  <si>
    <t>Housing Authority of the County of Dekalb</t>
  </si>
  <si>
    <t>IL090</t>
  </si>
  <si>
    <t>Aurora Housing Authority Ofthe City of Aurora</t>
  </si>
  <si>
    <t>IL091</t>
  </si>
  <si>
    <t>Warren County Housing Authority</t>
  </si>
  <si>
    <t>IL092</t>
  </si>
  <si>
    <t>Housing Authority of Elgin</t>
  </si>
  <si>
    <t>IL093</t>
  </si>
  <si>
    <t>Housing Authority of the County of Wabash, Il.</t>
  </si>
  <si>
    <t>IL094</t>
  </si>
  <si>
    <t>Livingston County Housing Authority</t>
  </si>
  <si>
    <t>IL095</t>
  </si>
  <si>
    <t>Ogle County Housing Authority</t>
  </si>
  <si>
    <t>IL096</t>
  </si>
  <si>
    <t>Housing Authority of the County of Richland</t>
  </si>
  <si>
    <t>IL097</t>
  </si>
  <si>
    <t>Hancock County Housing Authority</t>
  </si>
  <si>
    <t>IL099</t>
  </si>
  <si>
    <t>Housing Authority of the County of Brown</t>
  </si>
  <si>
    <t>IL100</t>
  </si>
  <si>
    <t>Housing Authority County of Coles</t>
  </si>
  <si>
    <t>IL102</t>
  </si>
  <si>
    <t>The Housing Authority of the County of Cass Il.</t>
  </si>
  <si>
    <t>IL103</t>
  </si>
  <si>
    <t>Housing Authority of the Village of Oak Park</t>
  </si>
  <si>
    <t>IL104</t>
  </si>
  <si>
    <t>Woodford County Housing Authority</t>
  </si>
  <si>
    <t>IL107</t>
  </si>
  <si>
    <t>Housing Authority of the City of North Chicago, IL</t>
  </si>
  <si>
    <t>IL108</t>
  </si>
  <si>
    <t>Housing Authority of the County of Lawrence, Il.</t>
  </si>
  <si>
    <t>IL116</t>
  </si>
  <si>
    <t>McHenry County Housing Authority</t>
  </si>
  <si>
    <t>IL118</t>
  </si>
  <si>
    <t>Hamilton County Housing Authority</t>
  </si>
  <si>
    <t>IL120</t>
  </si>
  <si>
    <t>Housing Authority of Edgar County</t>
  </si>
  <si>
    <t>IL126</t>
  </si>
  <si>
    <t>Housing Authority of the City of Marion, Illinois</t>
  </si>
  <si>
    <t>IL128</t>
  </si>
  <si>
    <t>Housing Authority of Piatt County</t>
  </si>
  <si>
    <t>IL131</t>
  </si>
  <si>
    <t>Mercer County Housing Authority</t>
  </si>
  <si>
    <t>IN002</t>
  </si>
  <si>
    <t>Vincennes Housing Authority</t>
  </si>
  <si>
    <t>IN003</t>
  </si>
  <si>
    <t>Fort Wayne Housing Authority</t>
  </si>
  <si>
    <t>IN004</t>
  </si>
  <si>
    <t>Delaware County Housing Authority</t>
  </si>
  <si>
    <t>IN005</t>
  </si>
  <si>
    <t>IN006</t>
  </si>
  <si>
    <t>Housing Authority of the City of Anderson</t>
  </si>
  <si>
    <t>IN007</t>
  </si>
  <si>
    <t>Kokomo Housing Authority</t>
  </si>
  <si>
    <t>IN009</t>
  </si>
  <si>
    <t>Housing Authority of the City of Richmond</t>
  </si>
  <si>
    <t>IN010</t>
  </si>
  <si>
    <t>Housing Authority of the City of Hammond</t>
  </si>
  <si>
    <t>IN011</t>
  </si>
  <si>
    <t>Housing Authority of the City of Gary</t>
  </si>
  <si>
    <t>IN012</t>
  </si>
  <si>
    <t>Housing Authority of the City of New Albany</t>
  </si>
  <si>
    <t>IN015</t>
  </si>
  <si>
    <t>Housing Authority of South Bend</t>
  </si>
  <si>
    <t>IN016</t>
  </si>
  <si>
    <t>Housing Authority of the City of Evansville</t>
  </si>
  <si>
    <t>IN017</t>
  </si>
  <si>
    <t>Indianapolis Housing Agency</t>
  </si>
  <si>
    <t>IN018</t>
  </si>
  <si>
    <t>Housing Authority of the City of Tell City</t>
  </si>
  <si>
    <t>IN019</t>
  </si>
  <si>
    <t>Housing Authority of the City of Michigan City</t>
  </si>
  <si>
    <t>IN020</t>
  </si>
  <si>
    <t>Housing Authority of the City of Mishawaka</t>
  </si>
  <si>
    <t>IN021</t>
  </si>
  <si>
    <t>Housing Authority of the City of Terre Haute</t>
  </si>
  <si>
    <t>IN022</t>
  </si>
  <si>
    <t>Housing Authority of the City of Bloomington</t>
  </si>
  <si>
    <t>IN023</t>
  </si>
  <si>
    <t>Housing Authority of the City of Jeffersonville</t>
  </si>
  <si>
    <t>IN024</t>
  </si>
  <si>
    <t>Rockport Housing Authority</t>
  </si>
  <si>
    <t>IN025</t>
  </si>
  <si>
    <t>Housing Authority of the City of Charlestown</t>
  </si>
  <si>
    <t>IN026</t>
  </si>
  <si>
    <t>Housing Authority of the City of Elkhart</t>
  </si>
  <si>
    <t>IN028</t>
  </si>
  <si>
    <t>Housing Authority of the City of Huntingburg</t>
  </si>
  <si>
    <t>IN029</t>
  </si>
  <si>
    <t>Housing Authority of the City of East Chicago</t>
  </si>
  <si>
    <t>IN030</t>
  </si>
  <si>
    <t>Washington Housing Authority</t>
  </si>
  <si>
    <t>IN031</t>
  </si>
  <si>
    <t>Housing Authority of the City of Bedford</t>
  </si>
  <si>
    <t>IN032</t>
  </si>
  <si>
    <t>IN034</t>
  </si>
  <si>
    <t>Sullivan Housing Authority</t>
  </si>
  <si>
    <t>IN035</t>
  </si>
  <si>
    <t>Brazil Housing Authority</t>
  </si>
  <si>
    <t>IN036</t>
  </si>
  <si>
    <t>Housing Authority of the City of Kendallville</t>
  </si>
  <si>
    <t>IN037</t>
  </si>
  <si>
    <t>Mount Vernon Housing Authority</t>
  </si>
  <si>
    <t>IN039</t>
  </si>
  <si>
    <t>Housing Authority of the City of Angola</t>
  </si>
  <si>
    <t>IN041</t>
  </si>
  <si>
    <t>Housing Authority of the City of Marion, In</t>
  </si>
  <si>
    <t>IN050</t>
  </si>
  <si>
    <t>New Castle Housing Authority</t>
  </si>
  <si>
    <t>IN055</t>
  </si>
  <si>
    <t>Linton Housing Authority</t>
  </si>
  <si>
    <t>IN058</t>
  </si>
  <si>
    <t>Columbus Housing Authority</t>
  </si>
  <si>
    <t>IN067</t>
  </si>
  <si>
    <t>IN085</t>
  </si>
  <si>
    <t>Fremont Housing Authority</t>
  </si>
  <si>
    <t>IN089</t>
  </si>
  <si>
    <t>Housing Authority of the City of Rome City</t>
  </si>
  <si>
    <t>IN090</t>
  </si>
  <si>
    <t>Greendale Housing Authority</t>
  </si>
  <si>
    <t>IN091</t>
  </si>
  <si>
    <t>Housing Authority of the City of Peru</t>
  </si>
  <si>
    <t>KS001</t>
  </si>
  <si>
    <t>Kansas City, KS Housing Authority</t>
  </si>
  <si>
    <t>KS002</t>
  </si>
  <si>
    <t>Topeka Housing Authority</t>
  </si>
  <si>
    <t>KS003</t>
  </si>
  <si>
    <t>Bird City Housing Authority</t>
  </si>
  <si>
    <t>KS004</t>
  </si>
  <si>
    <t>Wichita Housing Authority</t>
  </si>
  <si>
    <t>KS005</t>
  </si>
  <si>
    <t>Housing Authority of the City of Colby</t>
  </si>
  <si>
    <t>KS006</t>
  </si>
  <si>
    <t>Dodge City Housing Authority</t>
  </si>
  <si>
    <t>KS007</t>
  </si>
  <si>
    <t>KS008</t>
  </si>
  <si>
    <t>Holton Housing Authority</t>
  </si>
  <si>
    <t>KS009</t>
  </si>
  <si>
    <t>Bonner Springs Housing Authority</t>
  </si>
  <si>
    <t>KS010</t>
  </si>
  <si>
    <t>Seneca Housing Authority</t>
  </si>
  <si>
    <t>KS011</t>
  </si>
  <si>
    <t>Horton Housing Authority</t>
  </si>
  <si>
    <t>KS012</t>
  </si>
  <si>
    <t>Oberlin Housing Authority</t>
  </si>
  <si>
    <t>KS013</t>
  </si>
  <si>
    <t>Hanover Housing Authority</t>
  </si>
  <si>
    <t>KS014</t>
  </si>
  <si>
    <t>Linn Housing Authority</t>
  </si>
  <si>
    <t>KS015</t>
  </si>
  <si>
    <t>North Newton Housing Authority</t>
  </si>
  <si>
    <t>KS016</t>
  </si>
  <si>
    <t>South Hutchinson Housing Authority</t>
  </si>
  <si>
    <t>KS017</t>
  </si>
  <si>
    <t>Atchison Housing Authority</t>
  </si>
  <si>
    <t>KS018</t>
  </si>
  <si>
    <t>Anthony Housing Authority</t>
  </si>
  <si>
    <t>KS019</t>
  </si>
  <si>
    <t>Beloit Housing Authority</t>
  </si>
  <si>
    <t>KS020</t>
  </si>
  <si>
    <t>Osborne Housing Authority</t>
  </si>
  <si>
    <t>KS021</t>
  </si>
  <si>
    <t>Oakley Housing Authority</t>
  </si>
  <si>
    <t>KS022</t>
  </si>
  <si>
    <t>Atwood Housing Authority</t>
  </si>
  <si>
    <t>KS023</t>
  </si>
  <si>
    <t>Kinsley Housing Authority</t>
  </si>
  <si>
    <t>KS025</t>
  </si>
  <si>
    <t>Lyons Housing Authority</t>
  </si>
  <si>
    <t>KS026</t>
  </si>
  <si>
    <t>Luray Housing Authority</t>
  </si>
  <si>
    <t>KS027</t>
  </si>
  <si>
    <t>Russell Housing Authority</t>
  </si>
  <si>
    <t>KS028</t>
  </si>
  <si>
    <t>Sterling Housing Authority</t>
  </si>
  <si>
    <t>KS029</t>
  </si>
  <si>
    <t>Augusta Housing Authority</t>
  </si>
  <si>
    <t>KS030</t>
  </si>
  <si>
    <t>Blue Rapids Housing Authority</t>
  </si>
  <si>
    <t>KS031</t>
  </si>
  <si>
    <t>Clay Center Housing Authority</t>
  </si>
  <si>
    <t>KS032</t>
  </si>
  <si>
    <t>Marion Housing Authority</t>
  </si>
  <si>
    <t>KS033</t>
  </si>
  <si>
    <t>Minneapolis Housing Authority</t>
  </si>
  <si>
    <t>KS034</t>
  </si>
  <si>
    <t>Norton Housing Authority</t>
  </si>
  <si>
    <t>KS036</t>
  </si>
  <si>
    <t>Phillipsburg Housing Authority</t>
  </si>
  <si>
    <t>KS037</t>
  </si>
  <si>
    <t>KS038</t>
  </si>
  <si>
    <t>Salina Housing Authority</t>
  </si>
  <si>
    <t>KS039</t>
  </si>
  <si>
    <t>Paola Housing Authority</t>
  </si>
  <si>
    <t>KS040</t>
  </si>
  <si>
    <t>Fort Scott Housing Authority</t>
  </si>
  <si>
    <t>KS041</t>
  </si>
  <si>
    <t>Great Bend Housing Authority</t>
  </si>
  <si>
    <t>KS042</t>
  </si>
  <si>
    <t>Wamego Housing Authority</t>
  </si>
  <si>
    <t>KS043</t>
  </si>
  <si>
    <t>Olathe Housing Authority</t>
  </si>
  <si>
    <t>KS044</t>
  </si>
  <si>
    <t>Parsons Housing Authority</t>
  </si>
  <si>
    <t>KS045</t>
  </si>
  <si>
    <t>Galena Housing Authority</t>
  </si>
  <si>
    <t>KS047</t>
  </si>
  <si>
    <t>Jetmore Housing Authority</t>
  </si>
  <si>
    <t>KS049</t>
  </si>
  <si>
    <t>Iola Housing Authority</t>
  </si>
  <si>
    <t>KS050</t>
  </si>
  <si>
    <t>Agra Housing Authority</t>
  </si>
  <si>
    <t>KS051</t>
  </si>
  <si>
    <t>Gaylord Housing Authority</t>
  </si>
  <si>
    <t>KS052</t>
  </si>
  <si>
    <t>Pleasanton Housing Authority</t>
  </si>
  <si>
    <t>KS053</t>
  </si>
  <si>
    <t>Lawrence/Douglas County Housing Authority</t>
  </si>
  <si>
    <t>KS054</t>
  </si>
  <si>
    <t>Sabetha Housing Authority</t>
  </si>
  <si>
    <t>KS055</t>
  </si>
  <si>
    <t>Housing Authority of the City of Goodland</t>
  </si>
  <si>
    <t>KS057</t>
  </si>
  <si>
    <t>Housing Authority of Medicine Lodge</t>
  </si>
  <si>
    <t>KS058</t>
  </si>
  <si>
    <t>Ulysses Housing Authority</t>
  </si>
  <si>
    <t>KS059</t>
  </si>
  <si>
    <t>Moundridge Housing Authority</t>
  </si>
  <si>
    <t>KS060</t>
  </si>
  <si>
    <t>Waterville Housing Authority</t>
  </si>
  <si>
    <t>KS061</t>
  </si>
  <si>
    <t>Humboldt Housing Authority</t>
  </si>
  <si>
    <t>KS062</t>
  </si>
  <si>
    <t>Chanute Housing Authority</t>
  </si>
  <si>
    <t>KS063</t>
  </si>
  <si>
    <t>Manhattan Housing Authority</t>
  </si>
  <si>
    <t>KS065</t>
  </si>
  <si>
    <t>Lindsborg Housing Authority</t>
  </si>
  <si>
    <t>KS066</t>
  </si>
  <si>
    <t>Sedgwick Housing Authority</t>
  </si>
  <si>
    <t>KS068</t>
  </si>
  <si>
    <t>Leavenworth Housing Authority</t>
  </si>
  <si>
    <t>KS069</t>
  </si>
  <si>
    <t>Neodesha Housing Authority</t>
  </si>
  <si>
    <t>KS070</t>
  </si>
  <si>
    <t>Strong City Housing Authority</t>
  </si>
  <si>
    <t>KS071</t>
  </si>
  <si>
    <t>Garden City Housing Authority</t>
  </si>
  <si>
    <t>KS072</t>
  </si>
  <si>
    <t>Liberal Housing Authority</t>
  </si>
  <si>
    <t>KS073</t>
  </si>
  <si>
    <t>Newton Housing Authority</t>
  </si>
  <si>
    <t>KS076</t>
  </si>
  <si>
    <t>St. Francis Housing Authority</t>
  </si>
  <si>
    <t>KS077</t>
  </si>
  <si>
    <t>Girard Housing Authority</t>
  </si>
  <si>
    <t>KS078</t>
  </si>
  <si>
    <t>Burrton Housing Authority</t>
  </si>
  <si>
    <t>KS079</t>
  </si>
  <si>
    <t>Howard Housing Authority</t>
  </si>
  <si>
    <t>KS080</t>
  </si>
  <si>
    <t>KS081</t>
  </si>
  <si>
    <t>Nicodemus Housing Authority</t>
  </si>
  <si>
    <t>KS082</t>
  </si>
  <si>
    <t>Hill City Housing Authority</t>
  </si>
  <si>
    <t>KS083</t>
  </si>
  <si>
    <t>Greenleaf Housing Authority</t>
  </si>
  <si>
    <t>KS086</t>
  </si>
  <si>
    <t>Downs Housing Authority</t>
  </si>
  <si>
    <t>KS091</t>
  </si>
  <si>
    <t>Hays Housing Authority</t>
  </si>
  <si>
    <t>KS094</t>
  </si>
  <si>
    <t>Florence Housing Authority</t>
  </si>
  <si>
    <t>KS095</t>
  </si>
  <si>
    <t>Belleville Housing Authority</t>
  </si>
  <si>
    <t>KS096</t>
  </si>
  <si>
    <t>Hillsboro Housing Authority</t>
  </si>
  <si>
    <t>KS100</t>
  </si>
  <si>
    <t>Housing Authority of the City of Herington KS</t>
  </si>
  <si>
    <t>KS105</t>
  </si>
  <si>
    <t>Junction City Housing Authority</t>
  </si>
  <si>
    <t>KS112</t>
  </si>
  <si>
    <t>Halstead Housing Authority</t>
  </si>
  <si>
    <t>KS113</t>
  </si>
  <si>
    <t>Cawker City Housing Authority</t>
  </si>
  <si>
    <t>KS121</t>
  </si>
  <si>
    <t>Lincoln Housing Authority</t>
  </si>
  <si>
    <t>KS131</t>
  </si>
  <si>
    <t>Frontenac Housing Authority</t>
  </si>
  <si>
    <t>KS132</t>
  </si>
  <si>
    <t>KS141</t>
  </si>
  <si>
    <t>Mankato Housing Authority</t>
  </si>
  <si>
    <t>KS142</t>
  </si>
  <si>
    <t>Stafford Housing Authority</t>
  </si>
  <si>
    <t>KS143</t>
  </si>
  <si>
    <t>KS147</t>
  </si>
  <si>
    <t>Chapman Housing Authority</t>
  </si>
  <si>
    <t>KS152</t>
  </si>
  <si>
    <t>Solomon Housing Authority</t>
  </si>
  <si>
    <t>KS155</t>
  </si>
  <si>
    <t>Cherryvale Housing Authority</t>
  </si>
  <si>
    <t>KS158</t>
  </si>
  <si>
    <t>Victoria Housing Authority</t>
  </si>
  <si>
    <t>KY001</t>
  </si>
  <si>
    <t>KY002</t>
  </si>
  <si>
    <t>Housing Authority of Covington</t>
  </si>
  <si>
    <t>KY003</t>
  </si>
  <si>
    <t>Housing Authority of Frankfort</t>
  </si>
  <si>
    <t>KY004</t>
  </si>
  <si>
    <t>Housing Authority of Lexington</t>
  </si>
  <si>
    <t>KY006</t>
  </si>
  <si>
    <t>Housing Authority of Paducah</t>
  </si>
  <si>
    <t>KY007</t>
  </si>
  <si>
    <t>Housing Authority of Madisonville</t>
  </si>
  <si>
    <t>KY008</t>
  </si>
  <si>
    <t>Housing Authority of Somerset</t>
  </si>
  <si>
    <t>KY009</t>
  </si>
  <si>
    <t>Housing Authority of Owensboro</t>
  </si>
  <si>
    <t>KY010</t>
  </si>
  <si>
    <t>Housing Authority of Corbin</t>
  </si>
  <si>
    <t>KY011</t>
  </si>
  <si>
    <t>Housing Authority of Hopkinsville</t>
  </si>
  <si>
    <t>KY012</t>
  </si>
  <si>
    <t>Housing Authority of Henderson</t>
  </si>
  <si>
    <t>KY013</t>
  </si>
  <si>
    <t>Housing Authority of Paris</t>
  </si>
  <si>
    <t>KY014</t>
  </si>
  <si>
    <t>Housing Authority of Danville</t>
  </si>
  <si>
    <t>KY015</t>
  </si>
  <si>
    <t>Housing Authority of Newport</t>
  </si>
  <si>
    <t>KY016</t>
  </si>
  <si>
    <t>Housing Authority of Richmond</t>
  </si>
  <si>
    <t>KY017</t>
  </si>
  <si>
    <t>Housing Authority of Maysville</t>
  </si>
  <si>
    <t>KY018</t>
  </si>
  <si>
    <t>Housing Authority of Winchester</t>
  </si>
  <si>
    <t>KY019</t>
  </si>
  <si>
    <t>Housing Authority of Middlesborough</t>
  </si>
  <si>
    <t>KY020</t>
  </si>
  <si>
    <t>Housing Authority of Mount Sterling</t>
  </si>
  <si>
    <t>KY021</t>
  </si>
  <si>
    <t>Housing Authority of Cynthiana</t>
  </si>
  <si>
    <t>KY022</t>
  </si>
  <si>
    <t>Housing Authority of Lebanon</t>
  </si>
  <si>
    <t>KY023</t>
  </si>
  <si>
    <t>Housing Authority of Russellville</t>
  </si>
  <si>
    <t>KY024</t>
  </si>
  <si>
    <t>Housing Authority of Hazard</t>
  </si>
  <si>
    <t>KY025</t>
  </si>
  <si>
    <t>Housing Authority of Lyon County</t>
  </si>
  <si>
    <t>KY026</t>
  </si>
  <si>
    <t>Housing Authority of Glasgow</t>
  </si>
  <si>
    <t>KY027</t>
  </si>
  <si>
    <t>Housing Authority of Paintsville</t>
  </si>
  <si>
    <t>KY028</t>
  </si>
  <si>
    <t>Housing Authority of Barbourville</t>
  </si>
  <si>
    <t>KY029</t>
  </si>
  <si>
    <t>Housing Authority of Cumberland</t>
  </si>
  <si>
    <t>KY030</t>
  </si>
  <si>
    <t>Housing Authority of Murray</t>
  </si>
  <si>
    <t>KY031</t>
  </si>
  <si>
    <t>Housing Authority of Williamsburg</t>
  </si>
  <si>
    <t>KY032</t>
  </si>
  <si>
    <t>Housing Authority of Morehead</t>
  </si>
  <si>
    <t>KY033</t>
  </si>
  <si>
    <t>Housing Authority of Catlettsburg</t>
  </si>
  <si>
    <t>KY034</t>
  </si>
  <si>
    <t>Housing Authority of Nicholasville</t>
  </si>
  <si>
    <t>KY035</t>
  </si>
  <si>
    <t>Housing Authority of Prestonsburg</t>
  </si>
  <si>
    <t>KY036</t>
  </si>
  <si>
    <t>Housing Authority of Irvine</t>
  </si>
  <si>
    <t>KY037</t>
  </si>
  <si>
    <t>Housing Authority of Hickman</t>
  </si>
  <si>
    <t>KY038</t>
  </si>
  <si>
    <t>Housing Authority of Martin</t>
  </si>
  <si>
    <t>KY039</t>
  </si>
  <si>
    <t>Housing Authority of Pineville</t>
  </si>
  <si>
    <t>KY040</t>
  </si>
  <si>
    <t>Housing Authority of Mayfield</t>
  </si>
  <si>
    <t>KY041</t>
  </si>
  <si>
    <t>Housing Authority of Morgantown</t>
  </si>
  <si>
    <t>KY042</t>
  </si>
  <si>
    <t>Housing Authority of Cadiz</t>
  </si>
  <si>
    <t>KY043</t>
  </si>
  <si>
    <t>Housing Authority of Fulton</t>
  </si>
  <si>
    <t>KY044</t>
  </si>
  <si>
    <t>Housing Authority of Whitesburg</t>
  </si>
  <si>
    <t>KY045</t>
  </si>
  <si>
    <t>Housing Authority of Jackson</t>
  </si>
  <si>
    <t>KY046</t>
  </si>
  <si>
    <t>Housing Authority of Albany</t>
  </si>
  <si>
    <t>KY047</t>
  </si>
  <si>
    <t>Campbellsville Housing And Redevelopment Authority</t>
  </si>
  <si>
    <t>KY048</t>
  </si>
  <si>
    <t>Housing Authority of Monticello</t>
  </si>
  <si>
    <t>KY049</t>
  </si>
  <si>
    <t>Housing Authority of Versailles</t>
  </si>
  <si>
    <t>KY050</t>
  </si>
  <si>
    <t>Housing Authority of Tompkinsville</t>
  </si>
  <si>
    <t>KY052</t>
  </si>
  <si>
    <t>Housing Authority of Lancaster</t>
  </si>
  <si>
    <t>KY053</t>
  </si>
  <si>
    <t>Housing Authority of Greensburg</t>
  </si>
  <si>
    <t>KY054</t>
  </si>
  <si>
    <t>Housing Authority of Elizabethtown</t>
  </si>
  <si>
    <t>KY055</t>
  </si>
  <si>
    <t>Housing Authority of Burkesville</t>
  </si>
  <si>
    <t>KY056</t>
  </si>
  <si>
    <t>KY057</t>
  </si>
  <si>
    <t>Housing Authority of Carrollton</t>
  </si>
  <si>
    <t>KY058</t>
  </si>
  <si>
    <t>Housing Authority of Beattyville</t>
  </si>
  <si>
    <t>KY059</t>
  </si>
  <si>
    <t>Housing Authority of Falmouth</t>
  </si>
  <si>
    <t>KY060</t>
  </si>
  <si>
    <t>Housing Authority of Flemingsburg</t>
  </si>
  <si>
    <t>KY061</t>
  </si>
  <si>
    <t>Housing Authority of Georgetown</t>
  </si>
  <si>
    <t>KY062</t>
  </si>
  <si>
    <t>Housing Authority of Harrodsburg</t>
  </si>
  <si>
    <t>KY063</t>
  </si>
  <si>
    <t>Housing Authority of Bowling Green</t>
  </si>
  <si>
    <t>KY064</t>
  </si>
  <si>
    <t>Housing Authority of Columbia</t>
  </si>
  <si>
    <t>KY065</t>
  </si>
  <si>
    <t>Housing Authority of London</t>
  </si>
  <si>
    <t>KY066</t>
  </si>
  <si>
    <t>Housing Authority of Manchester</t>
  </si>
  <si>
    <t>KY067</t>
  </si>
  <si>
    <t>Housing Authority of Horse Cave</t>
  </si>
  <si>
    <t>KY069</t>
  </si>
  <si>
    <t>Housing Authority of Williamstown</t>
  </si>
  <si>
    <t>KY070</t>
  </si>
  <si>
    <t>Housing Authority of Central City</t>
  </si>
  <si>
    <t>KY071</t>
  </si>
  <si>
    <t>Housing Authority of Bardstown</t>
  </si>
  <si>
    <t>KY072</t>
  </si>
  <si>
    <t>Housing Authority of Princeton</t>
  </si>
  <si>
    <t>KY073</t>
  </si>
  <si>
    <t>Housing Authority of Liberty</t>
  </si>
  <si>
    <t>KY074</t>
  </si>
  <si>
    <t>Housing Authority of Ashland</t>
  </si>
  <si>
    <t>KY075</t>
  </si>
  <si>
    <t>Housing Authority of Dawson Springs</t>
  </si>
  <si>
    <t>KY077</t>
  </si>
  <si>
    <t>Housing Authority of Harlan</t>
  </si>
  <si>
    <t>KY078</t>
  </si>
  <si>
    <t>Housing Authority of Eminence</t>
  </si>
  <si>
    <t>KY079</t>
  </si>
  <si>
    <t>Housing Authority of Stanford</t>
  </si>
  <si>
    <t>KY080</t>
  </si>
  <si>
    <t>Housing Authority of Stanton</t>
  </si>
  <si>
    <t>KY081</t>
  </si>
  <si>
    <t>Housing Authority of McCreary County</t>
  </si>
  <si>
    <t>KY083</t>
  </si>
  <si>
    <t>Housing Authority of Hodgenville</t>
  </si>
  <si>
    <t>KY084</t>
  </si>
  <si>
    <t>Housing Authority Vanceburg</t>
  </si>
  <si>
    <t>KY085</t>
  </si>
  <si>
    <t>Housing Authority of Providence</t>
  </si>
  <si>
    <t>KY086</t>
  </si>
  <si>
    <t>HA of Lawrence County</t>
  </si>
  <si>
    <t>KY087</t>
  </si>
  <si>
    <t>Housing Authority of Radcliff</t>
  </si>
  <si>
    <t>KY089</t>
  </si>
  <si>
    <t>Housing Authority of Shelbyville</t>
  </si>
  <si>
    <t>KY090</t>
  </si>
  <si>
    <t>Housing Authority of Berea</t>
  </si>
  <si>
    <t>KY091</t>
  </si>
  <si>
    <t>Housing Authority of Benton</t>
  </si>
  <si>
    <t>KY092</t>
  </si>
  <si>
    <t>KY093</t>
  </si>
  <si>
    <t>Housing Authority of Morganfield</t>
  </si>
  <si>
    <t>KY094</t>
  </si>
  <si>
    <t>Housing Authority of Sturgis</t>
  </si>
  <si>
    <t>KY096</t>
  </si>
  <si>
    <t>Housing Authority of Knott County</t>
  </si>
  <si>
    <t>KY097</t>
  </si>
  <si>
    <t>Housing Authority of Mount Vernon</t>
  </si>
  <si>
    <t>KY098</t>
  </si>
  <si>
    <t>Housing Authority of Owenton</t>
  </si>
  <si>
    <t>KY099</t>
  </si>
  <si>
    <t>Housing Authority of Franklin</t>
  </si>
  <si>
    <t>KY100</t>
  </si>
  <si>
    <t>Housing Authority of Greenville</t>
  </si>
  <si>
    <t>KY101</t>
  </si>
  <si>
    <t>Housing Authority of Irvington</t>
  </si>
  <si>
    <t>KY104</t>
  </si>
  <si>
    <t>Housing Authority of Scottsville</t>
  </si>
  <si>
    <t>KY106</t>
  </si>
  <si>
    <t>Housing Authority of Owingsville</t>
  </si>
  <si>
    <t>KY107</t>
  </si>
  <si>
    <t>Housing Authority of Pikeville</t>
  </si>
  <si>
    <t>KY122</t>
  </si>
  <si>
    <t>Housing Authority of Beaver Dam</t>
  </si>
  <si>
    <t>KY129</t>
  </si>
  <si>
    <t>Housing Authority of Dayton</t>
  </si>
  <si>
    <t>KY147</t>
  </si>
  <si>
    <t>Housing Authority of McKee</t>
  </si>
  <si>
    <t>KY149</t>
  </si>
  <si>
    <t>Housing Authority of Martin County</t>
  </si>
  <si>
    <t>KY157</t>
  </si>
  <si>
    <t>Housing Authority of Floyd County</t>
  </si>
  <si>
    <t>KY158</t>
  </si>
  <si>
    <t>Housing Authority of Dry Ridge</t>
  </si>
  <si>
    <t>KY170</t>
  </si>
  <si>
    <t>Housing Authority of Todd County</t>
  </si>
  <si>
    <t>KY177</t>
  </si>
  <si>
    <t>Housing Authority of Salyersville/Magoffin Co.</t>
  </si>
  <si>
    <t>LA001</t>
  </si>
  <si>
    <t>LA002</t>
  </si>
  <si>
    <t>LA003</t>
  </si>
  <si>
    <t>Housing Authority of East Baton Rouge</t>
  </si>
  <si>
    <t>LA004</t>
  </si>
  <si>
    <t>Housing Authority of Lake Charles</t>
  </si>
  <si>
    <t>LA005</t>
  </si>
  <si>
    <t>LA006</t>
  </si>
  <si>
    <t>Housing Authority of Monroe</t>
  </si>
  <si>
    <t>LA011</t>
  </si>
  <si>
    <t>Housing Authority of Westwego</t>
  </si>
  <si>
    <t>LA012</t>
  </si>
  <si>
    <t>Housing Authority of the City of Kenner</t>
  </si>
  <si>
    <t>LA013</t>
  </si>
  <si>
    <t>Housing Authority of Jefferson Parish</t>
  </si>
  <si>
    <t>LA023</t>
  </si>
  <si>
    <t>Housing Authority of the City of Alexandria</t>
  </si>
  <si>
    <t>LA024</t>
  </si>
  <si>
    <t>Bogalusa Housing Authority</t>
  </si>
  <si>
    <t>LA025</t>
  </si>
  <si>
    <t>Housing Authority of the City of Eunice</t>
  </si>
  <si>
    <t>LA026</t>
  </si>
  <si>
    <t>Housing Authority of Kaplan</t>
  </si>
  <si>
    <t>LA027</t>
  </si>
  <si>
    <t>Housing Authority of New Iberia</t>
  </si>
  <si>
    <t>LA028</t>
  </si>
  <si>
    <t>Housing Authority of Rayne</t>
  </si>
  <si>
    <t>LA029</t>
  </si>
  <si>
    <t>Housing Authority of Crowley</t>
  </si>
  <si>
    <t>LA031</t>
  </si>
  <si>
    <t>Housing Authority of the Town of Mamou</t>
  </si>
  <si>
    <t>LA032</t>
  </si>
  <si>
    <t>Housing Authority of the Town of Church Point</t>
  </si>
  <si>
    <t>LA033</t>
  </si>
  <si>
    <t>Housing Authority of Oakdale</t>
  </si>
  <si>
    <t>LA034</t>
  </si>
  <si>
    <t>LA035</t>
  </si>
  <si>
    <t>Housing Authority of the Town of Gueydan</t>
  </si>
  <si>
    <t>LA036</t>
  </si>
  <si>
    <t>Housing Authority of the City of Morgan City</t>
  </si>
  <si>
    <t>LA037</t>
  </si>
  <si>
    <t>Housing Authority of the City of Minden</t>
  </si>
  <si>
    <t>LA038</t>
  </si>
  <si>
    <t>Housing Authority of the Town of Marksville</t>
  </si>
  <si>
    <t>LA039</t>
  </si>
  <si>
    <t>Housing Authority of the Town of Welsh</t>
  </si>
  <si>
    <t>LA040</t>
  </si>
  <si>
    <t>Housing Auth. of the Town of St. Martinville</t>
  </si>
  <si>
    <t>LA041</t>
  </si>
  <si>
    <t>Housing Authority of the Town of Lake Arthur</t>
  </si>
  <si>
    <t>LA042</t>
  </si>
  <si>
    <t>Housing Authority of the City of Bossier City</t>
  </si>
  <si>
    <t>LA043</t>
  </si>
  <si>
    <t>Housing Authority of the City of Donaldsonville</t>
  </si>
  <si>
    <t>LA044</t>
  </si>
  <si>
    <t>Housing Authority of the City of Thibodaux</t>
  </si>
  <si>
    <t>LA045</t>
  </si>
  <si>
    <t>Housing Authority of the Town of Arcadia</t>
  </si>
  <si>
    <t>LA046</t>
  </si>
  <si>
    <t>Housing Authority of the Town of Vinton</t>
  </si>
  <si>
    <t>LA047</t>
  </si>
  <si>
    <t>Housing Authority of the Town of Erath</t>
  </si>
  <si>
    <t>LA052</t>
  </si>
  <si>
    <t>Housing Authority of Farmerville</t>
  </si>
  <si>
    <t>LA054</t>
  </si>
  <si>
    <t>Housing Authority of Ruston</t>
  </si>
  <si>
    <t>LA055</t>
  </si>
  <si>
    <t>Housing Authority of City of Opelousas</t>
  </si>
  <si>
    <t>LA056</t>
  </si>
  <si>
    <t>LA057</t>
  </si>
  <si>
    <t>Pineville Housing Authority</t>
  </si>
  <si>
    <t>LA058</t>
  </si>
  <si>
    <t>Housing Authority of the Town of Basile</t>
  </si>
  <si>
    <t>LA059</t>
  </si>
  <si>
    <t>Housing Authority of the City of Breaux Bridge</t>
  </si>
  <si>
    <t>LA061</t>
  </si>
  <si>
    <t>Housing Authority of the Town of Jonesboro</t>
  </si>
  <si>
    <t>LA062</t>
  </si>
  <si>
    <t>Housing Authority of the Town of Bunkie</t>
  </si>
  <si>
    <t>LA063</t>
  </si>
  <si>
    <t>Housing Authority of the City of Sulphur</t>
  </si>
  <si>
    <t>LA065</t>
  </si>
  <si>
    <t>Housing Authority of the Town of Delcambre</t>
  </si>
  <si>
    <t>LA066</t>
  </si>
  <si>
    <t>Housing Authority of the Town of Elton</t>
  </si>
  <si>
    <t>LA067</t>
  </si>
  <si>
    <t>Housing Authority of the Parish of St. Landry</t>
  </si>
  <si>
    <t>LA068</t>
  </si>
  <si>
    <t>Housing Authority of the Town of Oberlin</t>
  </si>
  <si>
    <t>LA069</t>
  </si>
  <si>
    <t>Housing Authority of the Town of Kinder</t>
  </si>
  <si>
    <t>LA070</t>
  </si>
  <si>
    <t>Housing Authority of the Town of Patterson</t>
  </si>
  <si>
    <t>LA071</t>
  </si>
  <si>
    <t>Housing Authority of the Town of Cottonport</t>
  </si>
  <si>
    <t>LA072</t>
  </si>
  <si>
    <t>Housing Authority of the Town of Simmesport</t>
  </si>
  <si>
    <t>LA073</t>
  </si>
  <si>
    <t>Housing Authority of South Landry</t>
  </si>
  <si>
    <t>LA074</t>
  </si>
  <si>
    <t>Housing Authority of Sabine Parish</t>
  </si>
  <si>
    <t>LA075</t>
  </si>
  <si>
    <t>Housing Authority of the Town of Pontchatoula</t>
  </si>
  <si>
    <t>LA076</t>
  </si>
  <si>
    <t>Housing Authority of Ferriday</t>
  </si>
  <si>
    <t>LA077</t>
  </si>
  <si>
    <t>Housing Authority of the Town of Logansport</t>
  </si>
  <si>
    <t>LA080</t>
  </si>
  <si>
    <t>Housing Authority of Lafourche Parish</t>
  </si>
  <si>
    <t>LA082</t>
  </si>
  <si>
    <t>Housing Authority of the Town of Merryville</t>
  </si>
  <si>
    <t>LA084</t>
  </si>
  <si>
    <t>Housing Authority of the Village of Parks</t>
  </si>
  <si>
    <t>LA086</t>
  </si>
  <si>
    <t>Housing Authority of the City of Deridder</t>
  </si>
  <si>
    <t>LA088</t>
  </si>
  <si>
    <t>Housing Authority of Vivian</t>
  </si>
  <si>
    <t>LA089</t>
  </si>
  <si>
    <t>Housing Authority of Homer</t>
  </si>
  <si>
    <t>LA090</t>
  </si>
  <si>
    <t>Housing Authority of the City of Houma</t>
  </si>
  <si>
    <t>LA091</t>
  </si>
  <si>
    <t>Southwest Acadia Consolidated Housing Authority</t>
  </si>
  <si>
    <t>LA092</t>
  </si>
  <si>
    <t>Housing Authority of St. James Parish</t>
  </si>
  <si>
    <t>LA093</t>
  </si>
  <si>
    <t>Housing Authority of the Town of White Castle</t>
  </si>
  <si>
    <t>LA094</t>
  </si>
  <si>
    <t>Housing Authority of St. Charles Parish</t>
  </si>
  <si>
    <t>LA095</t>
  </si>
  <si>
    <t>Housing Authority of St. John the Baptist Parish</t>
  </si>
  <si>
    <t>LA096</t>
  </si>
  <si>
    <t>Housing Authority of the Town of Haynesville</t>
  </si>
  <si>
    <t>LA097</t>
  </si>
  <si>
    <t>Housing Authority of the Town of Grambling</t>
  </si>
  <si>
    <t>LA098</t>
  </si>
  <si>
    <t>Housing Authority of Gibsland</t>
  </si>
  <si>
    <t>LA099</t>
  </si>
  <si>
    <t>Town of Independence HA</t>
  </si>
  <si>
    <t>LA100</t>
  </si>
  <si>
    <t>Housing Authority of the Town of Youngsville</t>
  </si>
  <si>
    <t>LA101</t>
  </si>
  <si>
    <t>Housing Authority of the City of Denham Springs</t>
  </si>
  <si>
    <t>LA102</t>
  </si>
  <si>
    <t>Housing Authority of the Town of Lake Providence</t>
  </si>
  <si>
    <t>LA103</t>
  </si>
  <si>
    <t>Housing Authority of City of Slidell</t>
  </si>
  <si>
    <t>LA105</t>
  </si>
  <si>
    <t>Housing Authority of the Town of Rayville</t>
  </si>
  <si>
    <t>LA106</t>
  </si>
  <si>
    <t>Housing Authority of the City of Dequincy</t>
  </si>
  <si>
    <t>LA108</t>
  </si>
  <si>
    <t>Housing Authority of the Town of Oil City</t>
  </si>
  <si>
    <t>LA109</t>
  </si>
  <si>
    <t>Housing Authority of the Town of Winnsboro</t>
  </si>
  <si>
    <t>LA111</t>
  </si>
  <si>
    <t>Housing Authority of the City of Leesville</t>
  </si>
  <si>
    <t>LA112</t>
  </si>
  <si>
    <t>Housing Authority of the Town of Mansfield</t>
  </si>
  <si>
    <t>LA113</t>
  </si>
  <si>
    <t>Housing Authority of the Town of New Roads</t>
  </si>
  <si>
    <t>LA115</t>
  </si>
  <si>
    <t>Housing Authority of the City of Natchitoches</t>
  </si>
  <si>
    <t>LA117</t>
  </si>
  <si>
    <t>Housing Authority of the Town of Cotton Valley</t>
  </si>
  <si>
    <t>LA118</t>
  </si>
  <si>
    <t>Housing Authority of the City of Jennings</t>
  </si>
  <si>
    <t>LA120</t>
  </si>
  <si>
    <t>Housing Authority of Grant Parish</t>
  </si>
  <si>
    <t>LA122</t>
  </si>
  <si>
    <t>Housing Authority of the Town of Colfax</t>
  </si>
  <si>
    <t>LA123</t>
  </si>
  <si>
    <t>Housing Authority of Winnfield</t>
  </si>
  <si>
    <t>LA124</t>
  </si>
  <si>
    <t>Housing Authority of the Town of Olla</t>
  </si>
  <si>
    <t>LA125</t>
  </si>
  <si>
    <t>Housing Authority of the Parish of Caldwell</t>
  </si>
  <si>
    <t>LA127</t>
  </si>
  <si>
    <t>Housing Authority of the Town of East Hodge</t>
  </si>
  <si>
    <t>LA128</t>
  </si>
  <si>
    <t>Housing Authority of Vernon Parish</t>
  </si>
  <si>
    <t>LA129</t>
  </si>
  <si>
    <t>Housing Authority of Rapides Parish</t>
  </si>
  <si>
    <t>LA130</t>
  </si>
  <si>
    <t>Housing Authority of Duson</t>
  </si>
  <si>
    <t>LA142</t>
  </si>
  <si>
    <t>Housing Authority of Jena</t>
  </si>
  <si>
    <t>LA166</t>
  </si>
  <si>
    <t>Housing Authority of Natchitoches Parish</t>
  </si>
  <si>
    <t>LA231</t>
  </si>
  <si>
    <t>Housing Authority of the Town of Iowa</t>
  </si>
  <si>
    <t>LA238</t>
  </si>
  <si>
    <t>Housing Authority of City of Covington</t>
  </si>
  <si>
    <t>LA261</t>
  </si>
  <si>
    <t>Village of Fenton Housing Authority</t>
  </si>
  <si>
    <t>LA262</t>
  </si>
  <si>
    <t>East Carroll Parish Housing Authority</t>
  </si>
  <si>
    <t>MA001</t>
  </si>
  <si>
    <t>Lowell Housing Authority</t>
  </si>
  <si>
    <t>MA002</t>
  </si>
  <si>
    <t>Boston Housing Authority</t>
  </si>
  <si>
    <t>MA003</t>
  </si>
  <si>
    <t>Cambridge Housing Authority</t>
  </si>
  <si>
    <t>MA005</t>
  </si>
  <si>
    <t>MA006</t>
  </si>
  <si>
    <t>Fall River Housing Authority</t>
  </si>
  <si>
    <t>MA007</t>
  </si>
  <si>
    <t>New Bedford Housing Authority</t>
  </si>
  <si>
    <t>MA008</t>
  </si>
  <si>
    <t>Chicopee Housing Authority</t>
  </si>
  <si>
    <t>MA010</t>
  </si>
  <si>
    <t>Lawrence Housing Authority</t>
  </si>
  <si>
    <t>MA012</t>
  </si>
  <si>
    <t>Worcester Housing Authority</t>
  </si>
  <si>
    <t>MA013</t>
  </si>
  <si>
    <t>Waltham Housing Authority</t>
  </si>
  <si>
    <t>MA014</t>
  </si>
  <si>
    <t>Revere Housing Authority</t>
  </si>
  <si>
    <t>MA015</t>
  </si>
  <si>
    <t>Medford Housing Authority</t>
  </si>
  <si>
    <t>MA016</t>
  </si>
  <si>
    <t>Chelsea Housing Authority</t>
  </si>
  <si>
    <t>MA017</t>
  </si>
  <si>
    <t>Taunton Housing Authority</t>
  </si>
  <si>
    <t>MA019</t>
  </si>
  <si>
    <t>Woburn Housing Authority</t>
  </si>
  <si>
    <t>MA020</t>
  </si>
  <si>
    <t>MA021</t>
  </si>
  <si>
    <t>Clinton Housing Authority</t>
  </si>
  <si>
    <t>MA022</t>
  </si>
  <si>
    <t>Malden Housing Authority</t>
  </si>
  <si>
    <t>MA023</t>
  </si>
  <si>
    <t>Lynn Housing Authority</t>
  </si>
  <si>
    <t>MA024</t>
  </si>
  <si>
    <t>Brockton Housing Authority</t>
  </si>
  <si>
    <t>MA025</t>
  </si>
  <si>
    <t>Gloucester Housing Authority</t>
  </si>
  <si>
    <t>MA026</t>
  </si>
  <si>
    <t>Northampton Housing Authority</t>
  </si>
  <si>
    <t>MA028</t>
  </si>
  <si>
    <t>Framingham Housing Authority</t>
  </si>
  <si>
    <t>MA029</t>
  </si>
  <si>
    <t>Pittsfield Housing Authority</t>
  </si>
  <si>
    <t>MA031</t>
  </si>
  <si>
    <t>Somerville Housing Authority</t>
  </si>
  <si>
    <t>MA032</t>
  </si>
  <si>
    <t>Newburyport Housing Authority</t>
  </si>
  <si>
    <t>MA033</t>
  </si>
  <si>
    <t>Brookline Housing Authority</t>
  </si>
  <si>
    <t>MA034</t>
  </si>
  <si>
    <t>North Adams Housing Authority</t>
  </si>
  <si>
    <t>MA035</t>
  </si>
  <si>
    <t>Springfield Housing Authority</t>
  </si>
  <si>
    <t>MA036</t>
  </si>
  <si>
    <t>MA039</t>
  </si>
  <si>
    <t>Winchendon Housing Authority</t>
  </si>
  <si>
    <t>MA040</t>
  </si>
  <si>
    <t>Dedham Housing Authority</t>
  </si>
  <si>
    <t>MA041</t>
  </si>
  <si>
    <t>Shrewsbury Housing Authority</t>
  </si>
  <si>
    <t>MA043</t>
  </si>
  <si>
    <t>Dracut Housing Authority</t>
  </si>
  <si>
    <t>MA044</t>
  </si>
  <si>
    <t>Beverly Housing Authority</t>
  </si>
  <si>
    <t>MA045</t>
  </si>
  <si>
    <t>Weymouth Housing Authority</t>
  </si>
  <si>
    <t>MA046</t>
  </si>
  <si>
    <t>Barnstable Housing Authority</t>
  </si>
  <si>
    <t>MA047</t>
  </si>
  <si>
    <t>Falmouth Housing Authority</t>
  </si>
  <si>
    <t>MA049</t>
  </si>
  <si>
    <t>Scituate Housing Authority</t>
  </si>
  <si>
    <t>MA055</t>
  </si>
  <si>
    <t>Salem Housing Authority</t>
  </si>
  <si>
    <t>MA059</t>
  </si>
  <si>
    <t>Plymouth Housing Authority</t>
  </si>
  <si>
    <t>MA065</t>
  </si>
  <si>
    <t>Needham Housing Authority</t>
  </si>
  <si>
    <t>MA067</t>
  </si>
  <si>
    <t>Lexington Housing Authority</t>
  </si>
  <si>
    <t>MA069</t>
  </si>
  <si>
    <t>Milford Housing Authority</t>
  </si>
  <si>
    <t>MA074</t>
  </si>
  <si>
    <t>Wakefield Housing Authority</t>
  </si>
  <si>
    <t>MA081</t>
  </si>
  <si>
    <t>Methuen Housing Authority</t>
  </si>
  <si>
    <t>MA085</t>
  </si>
  <si>
    <t>Amherst Housing Authority</t>
  </si>
  <si>
    <t>MA091</t>
  </si>
  <si>
    <t>Hudson Housing Authority</t>
  </si>
  <si>
    <t>MA093</t>
  </si>
  <si>
    <t>Watertown Housing Authority</t>
  </si>
  <si>
    <t>MA098</t>
  </si>
  <si>
    <t>Concord Housing Authority</t>
  </si>
  <si>
    <t>MA099</t>
  </si>
  <si>
    <t>Saugus Housing Authority</t>
  </si>
  <si>
    <t>MA101</t>
  </si>
  <si>
    <t>Wayland Housing Authority</t>
  </si>
  <si>
    <t>MA107</t>
  </si>
  <si>
    <t>North Andover Housing Authority</t>
  </si>
  <si>
    <t>MA109</t>
  </si>
  <si>
    <t>Norwood Housing Authority</t>
  </si>
  <si>
    <t>MA110</t>
  </si>
  <si>
    <t>Bourne Housing Authority</t>
  </si>
  <si>
    <t>MA111</t>
  </si>
  <si>
    <t>Pembroke Housing Authority</t>
  </si>
  <si>
    <t>MA117</t>
  </si>
  <si>
    <t>Stoughton Housing Authority</t>
  </si>
  <si>
    <t>MA118</t>
  </si>
  <si>
    <t>Danvers Housing Authority</t>
  </si>
  <si>
    <t>MA123</t>
  </si>
  <si>
    <t>Webster Housing Authority</t>
  </si>
  <si>
    <t>MA132</t>
  </si>
  <si>
    <t>Groveland Housing Authority</t>
  </si>
  <si>
    <t>MA133</t>
  </si>
  <si>
    <t>Rockland Housing Authority</t>
  </si>
  <si>
    <t>MA137</t>
  </si>
  <si>
    <t>Maynard Housing Authority</t>
  </si>
  <si>
    <t>MA139</t>
  </si>
  <si>
    <t>Tewksbury Housing Authority</t>
  </si>
  <si>
    <t>MA155</t>
  </si>
  <si>
    <t>Hanson Housing Authority</t>
  </si>
  <si>
    <t>MA157</t>
  </si>
  <si>
    <t>Medway Housing Authority</t>
  </si>
  <si>
    <t>MA159</t>
  </si>
  <si>
    <t>Auburn Housing Authority</t>
  </si>
  <si>
    <t>MA169</t>
  </si>
  <si>
    <t>Swansea Housing Authority</t>
  </si>
  <si>
    <t>MD001</t>
  </si>
  <si>
    <t>Housing Authority of the City of Annapolis</t>
  </si>
  <si>
    <t>MD002</t>
  </si>
  <si>
    <t>MD003</t>
  </si>
  <si>
    <t>Frederick Housing Authority</t>
  </si>
  <si>
    <t>MD004</t>
  </si>
  <si>
    <t>Housing Opprty Com of Montgomery Co</t>
  </si>
  <si>
    <t>MD005</t>
  </si>
  <si>
    <t>Housing Authority of the City of Cumberland</t>
  </si>
  <si>
    <t>MD006</t>
  </si>
  <si>
    <t>Hagerstown Housing Authority</t>
  </si>
  <si>
    <t>MD007</t>
  </si>
  <si>
    <t>MD008</t>
  </si>
  <si>
    <t>Housing Authority of the City of Frostburg</t>
  </si>
  <si>
    <t>MD009</t>
  </si>
  <si>
    <t>Housing Authority of Crisfield</t>
  </si>
  <si>
    <t>MD010</t>
  </si>
  <si>
    <t>Housing Authority of Cambridge</t>
  </si>
  <si>
    <t>MD011</t>
  </si>
  <si>
    <t>Glenarden Housing Authority</t>
  </si>
  <si>
    <t>MD012</t>
  </si>
  <si>
    <t>Havre De Grace Housing Authority</t>
  </si>
  <si>
    <t>MD013</t>
  </si>
  <si>
    <t>St. Michaels Housing Authority</t>
  </si>
  <si>
    <t>MD014</t>
  </si>
  <si>
    <t>Wicomico County Housing Authority</t>
  </si>
  <si>
    <t>MD015</t>
  </si>
  <si>
    <t>MD016</t>
  </si>
  <si>
    <t>Elkton Housing Authority</t>
  </si>
  <si>
    <t>MD017</t>
  </si>
  <si>
    <t>College Park Housing Authority</t>
  </si>
  <si>
    <t>MD018</t>
  </si>
  <si>
    <t>Housing Commisson of Anne Arundel County</t>
  </si>
  <si>
    <t>MD019</t>
  </si>
  <si>
    <t>Housing Authority of the Town of Easton</t>
  </si>
  <si>
    <t>MD021</t>
  </si>
  <si>
    <t>Housing Authority of St. Mary's County, MD</t>
  </si>
  <si>
    <t>MD022</t>
  </si>
  <si>
    <t>Housing Authority of Calvert County</t>
  </si>
  <si>
    <t>MD023</t>
  </si>
  <si>
    <t>Howard County Housing Commission</t>
  </si>
  <si>
    <t>MD028</t>
  </si>
  <si>
    <t>Housing Authority of Washington County</t>
  </si>
  <si>
    <t>MD030</t>
  </si>
  <si>
    <t>Housing Authority of Allegany County</t>
  </si>
  <si>
    <t>MD034</t>
  </si>
  <si>
    <t>Queen Anne's County Housing Authority</t>
  </si>
  <si>
    <t>ME001</t>
  </si>
  <si>
    <t>Van Buren Housing Authority</t>
  </si>
  <si>
    <t>ME002</t>
  </si>
  <si>
    <t>Fort Fairfield Housing Authority</t>
  </si>
  <si>
    <t>ME003</t>
  </si>
  <si>
    <t>ME004</t>
  </si>
  <si>
    <t>Presque Isle Housing Authority</t>
  </si>
  <si>
    <t>ME005</t>
  </si>
  <si>
    <t>Lewiston Housing Authority</t>
  </si>
  <si>
    <t>ME006</t>
  </si>
  <si>
    <t>Brunswick Housing Authority</t>
  </si>
  <si>
    <t>ME007</t>
  </si>
  <si>
    <t>ME008</t>
  </si>
  <si>
    <t>ME009</t>
  </si>
  <si>
    <t>Housing Authority City of Bangor</t>
  </si>
  <si>
    <t>ME011</t>
  </si>
  <si>
    <t>Sanford Housing Authority</t>
  </si>
  <si>
    <t>ME015</t>
  </si>
  <si>
    <t>ME018</t>
  </si>
  <si>
    <t>Old Town Housing Authority</t>
  </si>
  <si>
    <t>ME019</t>
  </si>
  <si>
    <t>Bath Housing Authority</t>
  </si>
  <si>
    <t>ME020</t>
  </si>
  <si>
    <t>South Portland Housing Authority</t>
  </si>
  <si>
    <t>ME021</t>
  </si>
  <si>
    <t>Brewer Housing Authority</t>
  </si>
  <si>
    <t>ME022</t>
  </si>
  <si>
    <t>Southwest Harbor Housing Authority</t>
  </si>
  <si>
    <t>ME023</t>
  </si>
  <si>
    <t>Bar Harbor Housing Authority</t>
  </si>
  <si>
    <t>ME024</t>
  </si>
  <si>
    <t>Mount Desert Housing Authority</t>
  </si>
  <si>
    <t>ME026</t>
  </si>
  <si>
    <t>Tremont Housing Authority</t>
  </si>
  <si>
    <t>ME027</t>
  </si>
  <si>
    <t>Ellsworth Housing Authority</t>
  </si>
  <si>
    <t>MI001</t>
  </si>
  <si>
    <t>Detroit Housing Commission</t>
  </si>
  <si>
    <t>MI003</t>
  </si>
  <si>
    <t>Dearborn Housing Commission</t>
  </si>
  <si>
    <t>MI004</t>
  </si>
  <si>
    <t>Hamtramck Housing Commission</t>
  </si>
  <si>
    <t>MI005</t>
  </si>
  <si>
    <t>Pontiac Housing Commission</t>
  </si>
  <si>
    <t>MI006</t>
  </si>
  <si>
    <t>Saginaw Housing Commission</t>
  </si>
  <si>
    <t>MI007</t>
  </si>
  <si>
    <t>Ecorse Housing Commission</t>
  </si>
  <si>
    <t>MI008</t>
  </si>
  <si>
    <t>River Rouge Housing Commission</t>
  </si>
  <si>
    <t>MI009</t>
  </si>
  <si>
    <t>Flint Housing Commission</t>
  </si>
  <si>
    <t>MI010</t>
  </si>
  <si>
    <t>Benton Harbor Housing Commission</t>
  </si>
  <si>
    <t>MI011</t>
  </si>
  <si>
    <t>Monroe Housing Commission</t>
  </si>
  <si>
    <t>MI012</t>
  </si>
  <si>
    <t>Bessemer Housing Commission</t>
  </si>
  <si>
    <t>MI013</t>
  </si>
  <si>
    <t>Iron Mountain Housing Commission</t>
  </si>
  <si>
    <t>MI014</t>
  </si>
  <si>
    <t>Albion Housing Commission</t>
  </si>
  <si>
    <t>MI015</t>
  </si>
  <si>
    <t>Wakefield Housing Commission</t>
  </si>
  <si>
    <t>MI016</t>
  </si>
  <si>
    <t>Bronson Housing Commission</t>
  </si>
  <si>
    <t>MI018</t>
  </si>
  <si>
    <t>Ironwood Housing Commission</t>
  </si>
  <si>
    <t>MI019</t>
  </si>
  <si>
    <t>Baraga Housing Commission</t>
  </si>
  <si>
    <t>MI020</t>
  </si>
  <si>
    <t>Reed City Housing Commission</t>
  </si>
  <si>
    <t>MI021</t>
  </si>
  <si>
    <t>South Lyon Housing Commission</t>
  </si>
  <si>
    <t>MI022</t>
  </si>
  <si>
    <t>Alpena Housing Commission</t>
  </si>
  <si>
    <t>MI023</t>
  </si>
  <si>
    <t>Greenville Housing Commission</t>
  </si>
  <si>
    <t>MI024</t>
  </si>
  <si>
    <t>Bay City Housing Commission</t>
  </si>
  <si>
    <t>MI025</t>
  </si>
  <si>
    <t>Belding Housing Commission</t>
  </si>
  <si>
    <t>MI026</t>
  </si>
  <si>
    <t>Ypsilanti Housing Commission</t>
  </si>
  <si>
    <t>MI027</t>
  </si>
  <si>
    <t>Inkster Housing Commission</t>
  </si>
  <si>
    <t>MI028</t>
  </si>
  <si>
    <t>Mount Clemens Housing Commission</t>
  </si>
  <si>
    <t>MI029</t>
  </si>
  <si>
    <t>Wayne Housing Commission</t>
  </si>
  <si>
    <t>MI030</t>
  </si>
  <si>
    <t>Cheboygan Housing Commission</t>
  </si>
  <si>
    <t>MI031</t>
  </si>
  <si>
    <t>MI032</t>
  </si>
  <si>
    <t>Benton Township Housing Commission</t>
  </si>
  <si>
    <t>MI033</t>
  </si>
  <si>
    <t>Royal Oak Township Housing Commission</t>
  </si>
  <si>
    <t>MI035</t>
  </si>
  <si>
    <t>Battle Creek Housing Commission</t>
  </si>
  <si>
    <t>MI036</t>
  </si>
  <si>
    <t>Sault Ste Marie Housing Commission</t>
  </si>
  <si>
    <t>MI037</t>
  </si>
  <si>
    <t>Roseville Housing Commission</t>
  </si>
  <si>
    <t>MI038</t>
  </si>
  <si>
    <t>Jackson Housing Commission</t>
  </si>
  <si>
    <t>MI039</t>
  </si>
  <si>
    <t>Port Huron Housing Commission</t>
  </si>
  <si>
    <t>MI040</t>
  </si>
  <si>
    <t>Clinton Township Housing Commission</t>
  </si>
  <si>
    <t>MI041</t>
  </si>
  <si>
    <t>Big Rapids Housing Commission</t>
  </si>
  <si>
    <t>MI042</t>
  </si>
  <si>
    <t>Ontonagon Housing Commission</t>
  </si>
  <si>
    <t>MI044</t>
  </si>
  <si>
    <t>Eastpointe Housing Commission</t>
  </si>
  <si>
    <t>MI045</t>
  </si>
  <si>
    <t>Plymouth Housing Commission</t>
  </si>
  <si>
    <t>MI046</t>
  </si>
  <si>
    <t>Saint Joseph Housing Commission</t>
  </si>
  <si>
    <t>MI047</t>
  </si>
  <si>
    <t>Grayling Housing Commission</t>
  </si>
  <si>
    <t>MI048</t>
  </si>
  <si>
    <t>Melvindale Housing Commission</t>
  </si>
  <si>
    <t>MI049</t>
  </si>
  <si>
    <t>Manistique Housing Commission</t>
  </si>
  <si>
    <t>MI050</t>
  </si>
  <si>
    <t>Baldwin Housing Commission</t>
  </si>
  <si>
    <t>MI051</t>
  </si>
  <si>
    <t>Lincoln Park Housing Commission</t>
  </si>
  <si>
    <t>MI052</t>
  </si>
  <si>
    <t>Saint Clair Housing Commission</t>
  </si>
  <si>
    <t>MI053</t>
  </si>
  <si>
    <t>Allen Park Housing Commission</t>
  </si>
  <si>
    <t>MI054</t>
  </si>
  <si>
    <t>Laurium Housing Commission</t>
  </si>
  <si>
    <t>MI055</t>
  </si>
  <si>
    <t>Livonia Housing Commission</t>
  </si>
  <si>
    <t>MI056</t>
  </si>
  <si>
    <t>Coldwater Housing Commission</t>
  </si>
  <si>
    <t>MI057</t>
  </si>
  <si>
    <t>Calumet Housing Commission</t>
  </si>
  <si>
    <t>MI058</t>
  </si>
  <si>
    <t>Lansing Housing Commission</t>
  </si>
  <si>
    <t>MI059</t>
  </si>
  <si>
    <t>St Clair Shores Housing Commission</t>
  </si>
  <si>
    <t>MI060</t>
  </si>
  <si>
    <t>Cadillac Housing Commission</t>
  </si>
  <si>
    <t>MI061</t>
  </si>
  <si>
    <t>Saint Louis Housing Commission</t>
  </si>
  <si>
    <t>MI063</t>
  </si>
  <si>
    <t>Hancock Housing Commission</t>
  </si>
  <si>
    <t>MI064</t>
  </si>
  <si>
    <t>Ann Arbor Housing Commission</t>
  </si>
  <si>
    <t>MI066</t>
  </si>
  <si>
    <t>Muskegon Housing Commission</t>
  </si>
  <si>
    <t>MI068</t>
  </si>
  <si>
    <t>Negaunee Housing Commission</t>
  </si>
  <si>
    <t>MI069</t>
  </si>
  <si>
    <t>Sturgis Housing Commission</t>
  </si>
  <si>
    <t>MI070</t>
  </si>
  <si>
    <t>Marquette Housing Commission</t>
  </si>
  <si>
    <t>MI072</t>
  </si>
  <si>
    <t>Romulus Housing Commission</t>
  </si>
  <si>
    <t>MI073</t>
  </si>
  <si>
    <t>Grand Rapids Housing Commission</t>
  </si>
  <si>
    <t>MI074</t>
  </si>
  <si>
    <t>Mount Pleasant Housing Commission</t>
  </si>
  <si>
    <t>MI076</t>
  </si>
  <si>
    <t>Niles Housing Commission</t>
  </si>
  <si>
    <t>MI077</t>
  </si>
  <si>
    <t>Gladstone Housing Commission</t>
  </si>
  <si>
    <t>MI078</t>
  </si>
  <si>
    <t>Manistee Housing Commission</t>
  </si>
  <si>
    <t>MI079</t>
  </si>
  <si>
    <t>Rogers City Housing Commission</t>
  </si>
  <si>
    <t>MI080</t>
  </si>
  <si>
    <t>Traverse City Housing Commission</t>
  </si>
  <si>
    <t>MI081</t>
  </si>
  <si>
    <t>Rockwood Housing Commission</t>
  </si>
  <si>
    <t>MI082</t>
  </si>
  <si>
    <t>South Haven Housing Commission</t>
  </si>
  <si>
    <t>MI083</t>
  </si>
  <si>
    <t>Escanaba Housing Commission</t>
  </si>
  <si>
    <t>MI084</t>
  </si>
  <si>
    <t>Boyne City Housing Commission</t>
  </si>
  <si>
    <t>MI087</t>
  </si>
  <si>
    <t>Menominee Housing Commission</t>
  </si>
  <si>
    <t>MI088</t>
  </si>
  <si>
    <t>Paw Paw Housing Commission</t>
  </si>
  <si>
    <t>MI089</t>
  </si>
  <si>
    <t>Taylor Housing Commission</t>
  </si>
  <si>
    <t>MI090</t>
  </si>
  <si>
    <t>Iron River Housing Commission</t>
  </si>
  <si>
    <t>MI091</t>
  </si>
  <si>
    <t>Kingsford Housing Commission</t>
  </si>
  <si>
    <t>MI093</t>
  </si>
  <si>
    <t>Rockford Housing Commission</t>
  </si>
  <si>
    <t>MI094</t>
  </si>
  <si>
    <t>Munising Housing Commission</t>
  </si>
  <si>
    <t>MI095</t>
  </si>
  <si>
    <t>Gladwin City Housing Commission</t>
  </si>
  <si>
    <t>MI096</t>
  </si>
  <si>
    <t>Ferndale Housing Commission</t>
  </si>
  <si>
    <t>MI098</t>
  </si>
  <si>
    <t>Luna Pier Housing Commission</t>
  </si>
  <si>
    <t>MI100</t>
  </si>
  <si>
    <t>Lapeer Housing Commission</t>
  </si>
  <si>
    <t>MI101</t>
  </si>
  <si>
    <t>Ishpeming Housing Commission</t>
  </si>
  <si>
    <t>MI102</t>
  </si>
  <si>
    <t>East Tawas Housing Commission</t>
  </si>
  <si>
    <t>MI103</t>
  </si>
  <si>
    <t>Hillsdale Housing Commission</t>
  </si>
  <si>
    <t>MI104</t>
  </si>
  <si>
    <t>Lake Linden Housing Commission</t>
  </si>
  <si>
    <t>MI105</t>
  </si>
  <si>
    <t>Highland Park Housing Commission</t>
  </si>
  <si>
    <t>MI107</t>
  </si>
  <si>
    <t>Houghton Housing Commission</t>
  </si>
  <si>
    <t>MI108</t>
  </si>
  <si>
    <t>L'Anse Housing Commission</t>
  </si>
  <si>
    <t>MI112</t>
  </si>
  <si>
    <t>Evart Housing Commission</t>
  </si>
  <si>
    <t>MI114</t>
  </si>
  <si>
    <t>Algonac Housing Commission</t>
  </si>
  <si>
    <t>MI115</t>
  </si>
  <si>
    <t>Wyoming Housing Commission</t>
  </si>
  <si>
    <t>MI116</t>
  </si>
  <si>
    <t>Elk Rapids Housing Commission</t>
  </si>
  <si>
    <t>MI117</t>
  </si>
  <si>
    <t>Ionia Housing Commission</t>
  </si>
  <si>
    <t>MI118</t>
  </si>
  <si>
    <t>East Jordan Housing Commission</t>
  </si>
  <si>
    <t>MI119</t>
  </si>
  <si>
    <t>Iron County Housing Commission</t>
  </si>
  <si>
    <t>MI120</t>
  </si>
  <si>
    <t>Dowagiac Housing Commission</t>
  </si>
  <si>
    <t>MI121</t>
  </si>
  <si>
    <t>Alma Housing Commission</t>
  </si>
  <si>
    <t>MI124</t>
  </si>
  <si>
    <t>Saranac Housing Commission</t>
  </si>
  <si>
    <t>MI142</t>
  </si>
  <si>
    <t>Dundee Housing Commission</t>
  </si>
  <si>
    <t>MI156</t>
  </si>
  <si>
    <t>Bedford Township Housing Commission</t>
  </si>
  <si>
    <t>MI157</t>
  </si>
  <si>
    <t>Sterling Heights Housing Commission</t>
  </si>
  <si>
    <t>MI158</t>
  </si>
  <si>
    <t>Mackinac County Housing Commission</t>
  </si>
  <si>
    <t>MI161</t>
  </si>
  <si>
    <t>Marysville Housing Commission</t>
  </si>
  <si>
    <t>MI166</t>
  </si>
  <si>
    <t>Bay County Housing Department</t>
  </si>
  <si>
    <t>MI167</t>
  </si>
  <si>
    <t>Potterville Housing Commission</t>
  </si>
  <si>
    <t>MI168</t>
  </si>
  <si>
    <t>Ingham County Housing Commission</t>
  </si>
  <si>
    <t>MI178</t>
  </si>
  <si>
    <t>Schoolcraft County Housing Commission</t>
  </si>
  <si>
    <t>MI180</t>
  </si>
  <si>
    <t>New Haven Housing Commission</t>
  </si>
  <si>
    <t>MI181</t>
  </si>
  <si>
    <t>Bangor Housing Commission</t>
  </si>
  <si>
    <t>MI182</t>
  </si>
  <si>
    <t>Charlevoix Housing Commission</t>
  </si>
  <si>
    <t>MI183</t>
  </si>
  <si>
    <t>Middleville Housing Commission</t>
  </si>
  <si>
    <t>MI186</t>
  </si>
  <si>
    <t>Montcalm Housing Commission</t>
  </si>
  <si>
    <t>MI187</t>
  </si>
  <si>
    <t>Rapid River Housing Commission</t>
  </si>
  <si>
    <t>MI189</t>
  </si>
  <si>
    <t>Covert Public Housing Commission</t>
  </si>
  <si>
    <t>MI191</t>
  </si>
  <si>
    <t>Caseville Housing Commission</t>
  </si>
  <si>
    <t>MI192</t>
  </si>
  <si>
    <t>Hermansville Housing Commission</t>
  </si>
  <si>
    <t>MI194</t>
  </si>
  <si>
    <t>Bath Charter Township Housing Commission</t>
  </si>
  <si>
    <t>MN001</t>
  </si>
  <si>
    <t>MN002</t>
  </si>
  <si>
    <t>MN003</t>
  </si>
  <si>
    <t>HRA of Duluth, Minnesota</t>
  </si>
  <si>
    <t>MN004</t>
  </si>
  <si>
    <t>The HRA of Hibbing, Minnesota</t>
  </si>
  <si>
    <t>MN005</t>
  </si>
  <si>
    <t>HRA of Chisholm, Minnesota</t>
  </si>
  <si>
    <t>MN006</t>
  </si>
  <si>
    <t>HRA of Winona, Minnesota</t>
  </si>
  <si>
    <t>MN007</t>
  </si>
  <si>
    <t>HRA of Virginia, Minnesota</t>
  </si>
  <si>
    <t>MN008</t>
  </si>
  <si>
    <t>HRA of Fergus Falls, Minnesota</t>
  </si>
  <si>
    <t>MN009</t>
  </si>
  <si>
    <t>HRA of Bemidji, Minnesota</t>
  </si>
  <si>
    <t>MN010</t>
  </si>
  <si>
    <t>HRA of the City of South St Paul, Minnesota</t>
  </si>
  <si>
    <t>MN011</t>
  </si>
  <si>
    <t>HRA of Eveleth, Minnesota</t>
  </si>
  <si>
    <t>MN014</t>
  </si>
  <si>
    <t>HRA of Benson, Minnesota</t>
  </si>
  <si>
    <t>MN017</t>
  </si>
  <si>
    <t>Moorhead Public Housing Agency</t>
  </si>
  <si>
    <t>MN018</t>
  </si>
  <si>
    <t>HRA of Wadena, Minnesota</t>
  </si>
  <si>
    <t>MN019</t>
  </si>
  <si>
    <t>North Mankato Housing And Redevelopment Autho</t>
  </si>
  <si>
    <t>MN020</t>
  </si>
  <si>
    <t>HRA of Perham, Minnesota</t>
  </si>
  <si>
    <t>MN021</t>
  </si>
  <si>
    <t>MN022</t>
  </si>
  <si>
    <t>HRA of the City of Blue Earth, Minnesota</t>
  </si>
  <si>
    <t>MN023</t>
  </si>
  <si>
    <t>HRA of International Falls, Minnesota</t>
  </si>
  <si>
    <t>MN024</t>
  </si>
  <si>
    <t>HRA of Two Harbors, Minnesota</t>
  </si>
  <si>
    <t>MN025</t>
  </si>
  <si>
    <t>HRA of Walker, Minnesota</t>
  </si>
  <si>
    <t>MN026</t>
  </si>
  <si>
    <t>HRA of Montevideo, Minnesota</t>
  </si>
  <si>
    <t>MN027</t>
  </si>
  <si>
    <t>Thief River Falls Housing &amp; Redevelopment Aut</t>
  </si>
  <si>
    <t>MN028</t>
  </si>
  <si>
    <t>HRA of Sauk Centre, Minnesota</t>
  </si>
  <si>
    <t>MN029</t>
  </si>
  <si>
    <t>HRA of Madison, Minnesota</t>
  </si>
  <si>
    <t>MN030</t>
  </si>
  <si>
    <t>HRA of Morris, Minnesota</t>
  </si>
  <si>
    <t>MN031</t>
  </si>
  <si>
    <t>HRA of St. James, Minnesota</t>
  </si>
  <si>
    <t>MN032</t>
  </si>
  <si>
    <t>HRA In And for the City of Brainerd, Minnesota</t>
  </si>
  <si>
    <t>MN033</t>
  </si>
  <si>
    <t>HRA of Montgomery, Minnesota</t>
  </si>
  <si>
    <t>MN034</t>
  </si>
  <si>
    <t>HRA of Worthington, Minnesota</t>
  </si>
  <si>
    <t>MN035</t>
  </si>
  <si>
    <t>HRA of Alexandria, Minnesota</t>
  </si>
  <si>
    <t>MN036</t>
  </si>
  <si>
    <t>HRA of Redwood Falls, Minnesota</t>
  </si>
  <si>
    <t>MN037</t>
  </si>
  <si>
    <t>HRA of Aitkin County, Minnesota</t>
  </si>
  <si>
    <t>MN038</t>
  </si>
  <si>
    <t>HRA of St. Cloud, Minnesota</t>
  </si>
  <si>
    <t>MN039</t>
  </si>
  <si>
    <t>HRA of Le Sueur, Minnesota</t>
  </si>
  <si>
    <t>MN040</t>
  </si>
  <si>
    <t>HRA of Tracy, Minnesota</t>
  </si>
  <si>
    <t>MN041</t>
  </si>
  <si>
    <t>Public Housing Commission of the City of Marshall</t>
  </si>
  <si>
    <t>MN042</t>
  </si>
  <si>
    <t>HRA of Little Falls, Minnesota</t>
  </si>
  <si>
    <t>MN043</t>
  </si>
  <si>
    <t>HRA of Park Rapids, Minnesota</t>
  </si>
  <si>
    <t>MN044</t>
  </si>
  <si>
    <t>HRA of Forest Lake, Minnesota</t>
  </si>
  <si>
    <t>MN046</t>
  </si>
  <si>
    <t>HRA of St. Peter, Minnesota</t>
  </si>
  <si>
    <t>MN047</t>
  </si>
  <si>
    <t>HRA of Bagley, Minnesota</t>
  </si>
  <si>
    <t>MN048</t>
  </si>
  <si>
    <t>HRA of Luverne, Minnesota</t>
  </si>
  <si>
    <t>MN049</t>
  </si>
  <si>
    <t>HRA of Pipestone, Minnesota</t>
  </si>
  <si>
    <t>MN051</t>
  </si>
  <si>
    <t>HRA In And for the City of Willmar, Minnesota</t>
  </si>
  <si>
    <t>MN052</t>
  </si>
  <si>
    <t>HRA of Braham, Minnesota</t>
  </si>
  <si>
    <t>MN053</t>
  </si>
  <si>
    <t>HRA of Ely, Minnesota</t>
  </si>
  <si>
    <t>MN054</t>
  </si>
  <si>
    <t>HRA of Fairmont, Minnesota</t>
  </si>
  <si>
    <t>MN055</t>
  </si>
  <si>
    <t>HRA of Carlton, Minnesota</t>
  </si>
  <si>
    <t>MN056</t>
  </si>
  <si>
    <t>HRA of Glenwood, Minnesota</t>
  </si>
  <si>
    <t>MN057</t>
  </si>
  <si>
    <t>HRA of Grand Rapids, Minnesota</t>
  </si>
  <si>
    <t>MN058</t>
  </si>
  <si>
    <t>HRA of Mountain Lake, Minnesota</t>
  </si>
  <si>
    <t>MN059</t>
  </si>
  <si>
    <t>HRA of Pine City, Minnesota</t>
  </si>
  <si>
    <t>MN060</t>
  </si>
  <si>
    <t>HRA of Sleepy Eye, Minnesota</t>
  </si>
  <si>
    <t>MN061</t>
  </si>
  <si>
    <t>HRA of Warroad, Minnesota</t>
  </si>
  <si>
    <t>MN062</t>
  </si>
  <si>
    <t>HRA of City of Delano, Minnesota</t>
  </si>
  <si>
    <t>MN063</t>
  </si>
  <si>
    <t>Mankato EDA</t>
  </si>
  <si>
    <t>MN064</t>
  </si>
  <si>
    <t>HRA of Princeton, Minnesota</t>
  </si>
  <si>
    <t>MN065</t>
  </si>
  <si>
    <t>HRA of City of Melrose, Minnesota</t>
  </si>
  <si>
    <t>MN067</t>
  </si>
  <si>
    <t>Cambridge Economic Development Authority</t>
  </si>
  <si>
    <t>MN068</t>
  </si>
  <si>
    <t>HRA of Barnesville, Minnesota</t>
  </si>
  <si>
    <t>MN069</t>
  </si>
  <si>
    <t>HRA of Clarkfield, Minnesota</t>
  </si>
  <si>
    <t>MN070</t>
  </si>
  <si>
    <t>HRA of Litchfield, Minnesota</t>
  </si>
  <si>
    <t>MN071</t>
  </si>
  <si>
    <t>HRA of Red Lake Falls, Minnesota</t>
  </si>
  <si>
    <t>MN072</t>
  </si>
  <si>
    <t>Breckenridge HRA of Breckenridge, Minnesota</t>
  </si>
  <si>
    <t>MN073</t>
  </si>
  <si>
    <t>HRA of Cloquet, Minnesota</t>
  </si>
  <si>
    <t>MN074</t>
  </si>
  <si>
    <t>HRA of the City of Mound, Minnesota</t>
  </si>
  <si>
    <t>MN075</t>
  </si>
  <si>
    <t>HRA of Staples</t>
  </si>
  <si>
    <t>MN076</t>
  </si>
  <si>
    <t>HRA of Warren, Minnesota</t>
  </si>
  <si>
    <t>MN077</t>
  </si>
  <si>
    <t>HRA In And for the City of Albert Lea, Minnesota</t>
  </si>
  <si>
    <t>MN078</t>
  </si>
  <si>
    <t>HRA of Hopkins, Minnesota</t>
  </si>
  <si>
    <t>MN080</t>
  </si>
  <si>
    <t>HRA of Windom, Minnesota</t>
  </si>
  <si>
    <t>MN082</t>
  </si>
  <si>
    <t>HRA of Crosby, Minnesota</t>
  </si>
  <si>
    <t>MN083</t>
  </si>
  <si>
    <t>HRA of Henning, Minnesota</t>
  </si>
  <si>
    <t>MN085</t>
  </si>
  <si>
    <t>Housing &amp; Redevelopment Authority of Austin</t>
  </si>
  <si>
    <t>MN086</t>
  </si>
  <si>
    <t>HRA of Village of Greenbush, Minnesota</t>
  </si>
  <si>
    <t>MN087</t>
  </si>
  <si>
    <t>HRA of Waseca, Minnesota</t>
  </si>
  <si>
    <t>MN088</t>
  </si>
  <si>
    <t>HRA of Long Prairie, Minnesota</t>
  </si>
  <si>
    <t>MN089</t>
  </si>
  <si>
    <t>HRA of Jackson, Minnesota</t>
  </si>
  <si>
    <t>MN090</t>
  </si>
  <si>
    <t>HRA of Red Wing, Minnesota</t>
  </si>
  <si>
    <t>MN091</t>
  </si>
  <si>
    <t>HRA of Moose Lake, Minnesota</t>
  </si>
  <si>
    <t>MN092</t>
  </si>
  <si>
    <t>HRA of Pine River, Minnesota</t>
  </si>
  <si>
    <t>MN095</t>
  </si>
  <si>
    <t>HRA of Pequot Lakes, Minnesota</t>
  </si>
  <si>
    <t>MN096</t>
  </si>
  <si>
    <t>HRA of Cook, Minnesota</t>
  </si>
  <si>
    <t>MN097</t>
  </si>
  <si>
    <t>HRA of New Richland, Minnesota</t>
  </si>
  <si>
    <t>MN098</t>
  </si>
  <si>
    <t>HRA of Cottonwood, Minnesota</t>
  </si>
  <si>
    <t>MN100</t>
  </si>
  <si>
    <t>HRA of Cass Lake, Minnesota</t>
  </si>
  <si>
    <t>MN101</t>
  </si>
  <si>
    <t>HRA of Mora, Minnesota</t>
  </si>
  <si>
    <t>MN102</t>
  </si>
  <si>
    <t>HRA of Lindstrom, Minnesota</t>
  </si>
  <si>
    <t>MN103</t>
  </si>
  <si>
    <t>HRA of Hutchinson, Minnesota</t>
  </si>
  <si>
    <t>MN105</t>
  </si>
  <si>
    <t>HRA of Columbia Heights</t>
  </si>
  <si>
    <t>MN107</t>
  </si>
  <si>
    <t>HRA of Detroit Lakes, Minnesota</t>
  </si>
  <si>
    <t>MN108</t>
  </si>
  <si>
    <t>HRA of Lake Benton, Minnesota</t>
  </si>
  <si>
    <t>MN113</t>
  </si>
  <si>
    <t>HRA of Baudette, Minnesota</t>
  </si>
  <si>
    <t>MN117</t>
  </si>
  <si>
    <t>HRA of Gilbert, Minnesota</t>
  </si>
  <si>
    <t>MN128</t>
  </si>
  <si>
    <t>New Ulm EDA</t>
  </si>
  <si>
    <t>MN144</t>
  </si>
  <si>
    <t>Housing Authority of St Louis Park, Minnesota</t>
  </si>
  <si>
    <t>MN147</t>
  </si>
  <si>
    <t>Dakota County CDA</t>
  </si>
  <si>
    <t>MN151</t>
  </si>
  <si>
    <t>Olmsted County HRA</t>
  </si>
  <si>
    <t>MN152</t>
  </si>
  <si>
    <t>HRA In And for the City of Bloomington</t>
  </si>
  <si>
    <t>MN154</t>
  </si>
  <si>
    <t>Itasca County HRA</t>
  </si>
  <si>
    <t>MN157</t>
  </si>
  <si>
    <t>Housing &amp; Redevelopment Authority of Faribault</t>
  </si>
  <si>
    <t>MN158</t>
  </si>
  <si>
    <t>NW MN Multi-County HRA</t>
  </si>
  <si>
    <t>MN161</t>
  </si>
  <si>
    <t>Renville County HRA</t>
  </si>
  <si>
    <t>MN164</t>
  </si>
  <si>
    <t>Clay County HRA</t>
  </si>
  <si>
    <t>MN167</t>
  </si>
  <si>
    <t>Blue Earth County EDA</t>
  </si>
  <si>
    <t>MN169</t>
  </si>
  <si>
    <t>Grant County HRA</t>
  </si>
  <si>
    <t>MN172</t>
  </si>
  <si>
    <t>Stearns County HRA</t>
  </si>
  <si>
    <t>MN176</t>
  </si>
  <si>
    <t>Big Stone County HRA</t>
  </si>
  <si>
    <t>MN177</t>
  </si>
  <si>
    <t>Otter Tail County HRA</t>
  </si>
  <si>
    <t>MN178</t>
  </si>
  <si>
    <t>Meeker County HRA</t>
  </si>
  <si>
    <t>MN180</t>
  </si>
  <si>
    <t>Todd County HRA</t>
  </si>
  <si>
    <t>MN183</t>
  </si>
  <si>
    <t>Housing &amp; Redevelopment Authority of Lincoln</t>
  </si>
  <si>
    <t>MN184</t>
  </si>
  <si>
    <t>MN188</t>
  </si>
  <si>
    <t>Cass County HRA</t>
  </si>
  <si>
    <t>MN190</t>
  </si>
  <si>
    <t>MN191</t>
  </si>
  <si>
    <t>Mower County HRA</t>
  </si>
  <si>
    <t>MN192</t>
  </si>
  <si>
    <t>Douglas County HRA</t>
  </si>
  <si>
    <t>MN197</t>
  </si>
  <si>
    <t>Southeast MN Multi-County HRA</t>
  </si>
  <si>
    <t>MN206</t>
  </si>
  <si>
    <t>Housing &amp; Redevelopment Authority of Dodge Center</t>
  </si>
  <si>
    <t>MN208</t>
  </si>
  <si>
    <t>Housing &amp; Redevelopment Authority of Janesville</t>
  </si>
  <si>
    <t>MN211</t>
  </si>
  <si>
    <t>Carver County HRA</t>
  </si>
  <si>
    <t>MN212</t>
  </si>
  <si>
    <t>Washington County HRA</t>
  </si>
  <si>
    <t>MO001</t>
  </si>
  <si>
    <t>Housing Authority of the City of St. Louis</t>
  </si>
  <si>
    <t>MO002</t>
  </si>
  <si>
    <t>Housing Authority of Kansas City, Missouri</t>
  </si>
  <si>
    <t>MO003</t>
  </si>
  <si>
    <t>St. Joseph Housing Authority</t>
  </si>
  <si>
    <t>MO004</t>
  </si>
  <si>
    <t>Housing Authority of St. Louis County</t>
  </si>
  <si>
    <t>MO006</t>
  </si>
  <si>
    <t>Housing Authority of the City of St. Charles</t>
  </si>
  <si>
    <t>MO007</t>
  </si>
  <si>
    <t>Housing Authority of the City of Columbia, MO</t>
  </si>
  <si>
    <t>MO008</t>
  </si>
  <si>
    <t>Housing Authority of the City of Sikeston</t>
  </si>
  <si>
    <t>MO009</t>
  </si>
  <si>
    <t>MO010</t>
  </si>
  <si>
    <t>Housing Authority of the City of Mexico</t>
  </si>
  <si>
    <t>MO011</t>
  </si>
  <si>
    <t>Housing Authority of the City of Moberly</t>
  </si>
  <si>
    <t>MO012</t>
  </si>
  <si>
    <t>Housing Authority of the City of Charleston</t>
  </si>
  <si>
    <t>MO013</t>
  </si>
  <si>
    <t>Housing Authority of the City of Poplar Bluff</t>
  </si>
  <si>
    <t>MO014</t>
  </si>
  <si>
    <t>Housing Authority of the City of Fulton</t>
  </si>
  <si>
    <t>MO016</t>
  </si>
  <si>
    <t>Marshall Housing Authority</t>
  </si>
  <si>
    <t>MO017</t>
  </si>
  <si>
    <t>Independence Housing Authority</t>
  </si>
  <si>
    <t>MO018</t>
  </si>
  <si>
    <t>Housing Authority of the City of Kennett</t>
  </si>
  <si>
    <t>MO019</t>
  </si>
  <si>
    <t>Housing Authority of the City of Bloomfield</t>
  </si>
  <si>
    <t>MO020</t>
  </si>
  <si>
    <t>Housing Authority of the City of Hayti</t>
  </si>
  <si>
    <t>MO021</t>
  </si>
  <si>
    <t>Housing Authority of the City of Potosi</t>
  </si>
  <si>
    <t>MO022</t>
  </si>
  <si>
    <t>Housing Authority of the City of Steele</t>
  </si>
  <si>
    <t>MO023</t>
  </si>
  <si>
    <t>Housing Authority of the City of Senath</t>
  </si>
  <si>
    <t>MO024</t>
  </si>
  <si>
    <t>Housing Authority of the City of Bernie</t>
  </si>
  <si>
    <t>MO025</t>
  </si>
  <si>
    <t>Housing Authority of the City of Clarkton</t>
  </si>
  <si>
    <t>MO026</t>
  </si>
  <si>
    <t>Housing Authority of the City of Campbell</t>
  </si>
  <si>
    <t>MO027</t>
  </si>
  <si>
    <t>Housing Authority of the City of Cardwell</t>
  </si>
  <si>
    <t>MO028</t>
  </si>
  <si>
    <t>Housing Authority of the City of Malden</t>
  </si>
  <si>
    <t>MO029</t>
  </si>
  <si>
    <t>Housing Authority of the City of Hornersville</t>
  </si>
  <si>
    <t>MO030</t>
  </si>
  <si>
    <t>Lee's Summit Housing Authority</t>
  </si>
  <si>
    <t>MO031</t>
  </si>
  <si>
    <t>MO032</t>
  </si>
  <si>
    <t>Tarkio Housing Authority</t>
  </si>
  <si>
    <t>MO033</t>
  </si>
  <si>
    <t>Mound City Housing Authority</t>
  </si>
  <si>
    <t>MO034</t>
  </si>
  <si>
    <t>Housing Authority of the City of Dexter</t>
  </si>
  <si>
    <t>MO035</t>
  </si>
  <si>
    <t>Housing Authority of the City of Holcomb</t>
  </si>
  <si>
    <t>MO036</t>
  </si>
  <si>
    <t>Housing Authority of the City of Caruthersville</t>
  </si>
  <si>
    <t>MO037</t>
  </si>
  <si>
    <t>Housing Authority of the City of West Plains</t>
  </si>
  <si>
    <t>MO038</t>
  </si>
  <si>
    <t>Osceola Housing Authority</t>
  </si>
  <si>
    <t>MO039</t>
  </si>
  <si>
    <t>Housing Authority of the City of Glasgow</t>
  </si>
  <si>
    <t>MO040</t>
  </si>
  <si>
    <t>Housing Authority of the City of Houston</t>
  </si>
  <si>
    <t>MO041</t>
  </si>
  <si>
    <t>Smithville Housing Authority</t>
  </si>
  <si>
    <t>MO042</t>
  </si>
  <si>
    <t>Housing Authority of the City of Portageville</t>
  </si>
  <si>
    <t>MO043</t>
  </si>
  <si>
    <t>Plattsburg Housing Authority</t>
  </si>
  <si>
    <t>MO044</t>
  </si>
  <si>
    <t>Housing Authority of the City of Gideon</t>
  </si>
  <si>
    <t>MO045</t>
  </si>
  <si>
    <t>Branson Housing Authority</t>
  </si>
  <si>
    <t>MO046</t>
  </si>
  <si>
    <t>Marceline Housing Authority</t>
  </si>
  <si>
    <t>MO047</t>
  </si>
  <si>
    <t>Anderson Housing Authority</t>
  </si>
  <si>
    <t>MO048</t>
  </si>
  <si>
    <t>Lanagan Housing Authority</t>
  </si>
  <si>
    <t>MO049</t>
  </si>
  <si>
    <t>Noel Housing Authority</t>
  </si>
  <si>
    <t>MO050</t>
  </si>
  <si>
    <t>MO051</t>
  </si>
  <si>
    <t>Housing Authority of Southwest City</t>
  </si>
  <si>
    <t>MO052</t>
  </si>
  <si>
    <t>MO053</t>
  </si>
  <si>
    <t>Excelsior Springs Housing Authority</t>
  </si>
  <si>
    <t>MO054</t>
  </si>
  <si>
    <t>Housing Authority of the City of Boonville</t>
  </si>
  <si>
    <t>MO056</t>
  </si>
  <si>
    <t>MO057</t>
  </si>
  <si>
    <t>Housing Authority of the City of Illmo</t>
  </si>
  <si>
    <t>MO058</t>
  </si>
  <si>
    <t>MO059</t>
  </si>
  <si>
    <t>MO060</t>
  </si>
  <si>
    <t>Housing Authority of the City of Mountain Grove</t>
  </si>
  <si>
    <t>MO061</t>
  </si>
  <si>
    <t>Webb City Housing Authority</t>
  </si>
  <si>
    <t>MO062</t>
  </si>
  <si>
    <t>Neosho Housing Authority</t>
  </si>
  <si>
    <t>MO063</t>
  </si>
  <si>
    <t>Housing Authority of the City of Wardell</t>
  </si>
  <si>
    <t>MO064</t>
  </si>
  <si>
    <t>Housing Authority of the City of New Madrid</t>
  </si>
  <si>
    <t>MO065</t>
  </si>
  <si>
    <t>Chillicothe Housing Authority</t>
  </si>
  <si>
    <t>MO066</t>
  </si>
  <si>
    <t>Housing Authority of the City of Chaffee</t>
  </si>
  <si>
    <t>MO067</t>
  </si>
  <si>
    <t>Bethany Housing Authority</t>
  </si>
  <si>
    <t>MO068</t>
  </si>
  <si>
    <t>Richland Housing Authority</t>
  </si>
  <si>
    <t>MO069</t>
  </si>
  <si>
    <t>Slater Housing Authority</t>
  </si>
  <si>
    <t>MO070</t>
  </si>
  <si>
    <t>Richmond Housing Authority</t>
  </si>
  <si>
    <t>MO071</t>
  </si>
  <si>
    <t>MO072</t>
  </si>
  <si>
    <t>Maryville Housing Authority</t>
  </si>
  <si>
    <t>MO073</t>
  </si>
  <si>
    <t>Lawson Housing Authority</t>
  </si>
  <si>
    <t>MO074</t>
  </si>
  <si>
    <t>Housing Authority of the City of Sedalia, MO</t>
  </si>
  <si>
    <t>MO075</t>
  </si>
  <si>
    <t>Brookfield Housing Authority</t>
  </si>
  <si>
    <t>MO076</t>
  </si>
  <si>
    <t>Housing Authority of the City of East Prairie</t>
  </si>
  <si>
    <t>MO077</t>
  </si>
  <si>
    <t>Republic Housing Authority</t>
  </si>
  <si>
    <t>MO078</t>
  </si>
  <si>
    <t>Housing Authority of the City of Cameron</t>
  </si>
  <si>
    <t>MO079</t>
  </si>
  <si>
    <t>Lebanon Housing Authority</t>
  </si>
  <si>
    <t>MO081</t>
  </si>
  <si>
    <t>Marionville Housing Authority</t>
  </si>
  <si>
    <t>MO090</t>
  </si>
  <si>
    <t>Housing Authority of the City of Mansfield</t>
  </si>
  <si>
    <t>MO092</t>
  </si>
  <si>
    <t>Housing Authority of the City of Morehouse</t>
  </si>
  <si>
    <t>MO096</t>
  </si>
  <si>
    <t>MO098</t>
  </si>
  <si>
    <t>Housing Authority of the City of Thayer</t>
  </si>
  <si>
    <t>MO103</t>
  </si>
  <si>
    <t>Princeton Housing Authority</t>
  </si>
  <si>
    <t>MO107</t>
  </si>
  <si>
    <t>Carrollton Housing Authority</t>
  </si>
  <si>
    <t>MO110</t>
  </si>
  <si>
    <t>Higginsville Housing Authority</t>
  </si>
  <si>
    <t>MO111</t>
  </si>
  <si>
    <t>MO125</t>
  </si>
  <si>
    <t>Housing Authority of the City of Bowling Green</t>
  </si>
  <si>
    <t>MO129</t>
  </si>
  <si>
    <t>Housing Authority of the City of Hannibal</t>
  </si>
  <si>
    <t>MO132</t>
  </si>
  <si>
    <t>Housing Authority of the City of Olivette</t>
  </si>
  <si>
    <t>MO133</t>
  </si>
  <si>
    <t>Nevada Housing Authority</t>
  </si>
  <si>
    <t>MO138</t>
  </si>
  <si>
    <t>Wellston Housing Authority</t>
  </si>
  <si>
    <t>MO145</t>
  </si>
  <si>
    <t>Housing Authority of the City of Kirksville</t>
  </si>
  <si>
    <t>MO146</t>
  </si>
  <si>
    <t>Housing Authority of the City of Memphis</t>
  </si>
  <si>
    <t>MO147</t>
  </si>
  <si>
    <t>Housing Authority of the City of Lancaster</t>
  </si>
  <si>
    <t>MO149</t>
  </si>
  <si>
    <t>Housing Authority of the City of Rolla</t>
  </si>
  <si>
    <t>MO156</t>
  </si>
  <si>
    <t>Housing Authority of the City of Alton</t>
  </si>
  <si>
    <t>MO179</t>
  </si>
  <si>
    <t>Housing Authority of the City of Vandalia</t>
  </si>
  <si>
    <t>MO187</t>
  </si>
  <si>
    <t>Housing Authority of the City of Kirkwood</t>
  </si>
  <si>
    <t>MO188</t>
  </si>
  <si>
    <t>Housing Authority of the City of Joplin, MO</t>
  </si>
  <si>
    <t>MO189</t>
  </si>
  <si>
    <t>Housing Authority of the City of Norwood</t>
  </si>
  <si>
    <t>MO191</t>
  </si>
  <si>
    <t>Housing Authority of the City of Sainte Genevieve</t>
  </si>
  <si>
    <t>MO192</t>
  </si>
  <si>
    <t>Housing Authority of the City of Ava</t>
  </si>
  <si>
    <t>MO209</t>
  </si>
  <si>
    <t>Housing Authority of the City of Cabool</t>
  </si>
  <si>
    <t>MO218</t>
  </si>
  <si>
    <t>Housing Authority of the City of Pagedale</t>
  </si>
  <si>
    <t>MO220</t>
  </si>
  <si>
    <t>Housing Authority of the City of Hillsdale</t>
  </si>
  <si>
    <t>MO221</t>
  </si>
  <si>
    <t>Housing Authority of the City of Festus</t>
  </si>
  <si>
    <t>MO223</t>
  </si>
  <si>
    <t>Housing Authority of the City of Hayti Heights</t>
  </si>
  <si>
    <t>MS001</t>
  </si>
  <si>
    <t>The Housing Authority of the City of Hattiesburg</t>
  </si>
  <si>
    <t>MS002</t>
  </si>
  <si>
    <t>The Housing Authority of the City of Laurel</t>
  </si>
  <si>
    <t>MS003</t>
  </si>
  <si>
    <t>The Housing Authority of the City of McComb</t>
  </si>
  <si>
    <t>MS004</t>
  </si>
  <si>
    <t>The Housing Authority of the City of Meridian</t>
  </si>
  <si>
    <t>MS005</t>
  </si>
  <si>
    <t>The Housing Authority of the City of Biloxi</t>
  </si>
  <si>
    <t>MS006</t>
  </si>
  <si>
    <t>Tennessee Valley Regional Housing Authority</t>
  </si>
  <si>
    <t>MS007</t>
  </si>
  <si>
    <t>The Housing Authority of the City of Clarksdale</t>
  </si>
  <si>
    <t>MS019</t>
  </si>
  <si>
    <t>Mississippi Regional Housing Authority No. IV</t>
  </si>
  <si>
    <t>MS030</t>
  </si>
  <si>
    <t>Mississippi Regional Housing Authority No. V</t>
  </si>
  <si>
    <t>MS040</t>
  </si>
  <si>
    <t>Mississippi Regional Housing Authority No. VIII</t>
  </si>
  <si>
    <t>MS047</t>
  </si>
  <si>
    <t>The Housing Authority of the City of Starkville</t>
  </si>
  <si>
    <t>MS057</t>
  </si>
  <si>
    <t>Mississippi Regional Housing Authority No. VII</t>
  </si>
  <si>
    <t>MS058</t>
  </si>
  <si>
    <t>Mississippi Regional Housing Authority No. VI</t>
  </si>
  <si>
    <t>MS059</t>
  </si>
  <si>
    <t>The Housing Authority of the City of West Point</t>
  </si>
  <si>
    <t>MS060</t>
  </si>
  <si>
    <t>The Housing Authority of the City of Brookhaven</t>
  </si>
  <si>
    <t>MS061</t>
  </si>
  <si>
    <t>The Housing Authority of the City of Canton</t>
  </si>
  <si>
    <t>MS062</t>
  </si>
  <si>
    <t>The Housing Authority of the City of Holly Springs</t>
  </si>
  <si>
    <t>MS063</t>
  </si>
  <si>
    <t>The Housing Authority of the City of Yazoo City</t>
  </si>
  <si>
    <t>MS064</t>
  </si>
  <si>
    <t>The Housing Authority of the City of Bay St. Louis</t>
  </si>
  <si>
    <t>MS065</t>
  </si>
  <si>
    <t>The Housing Authority of the City of Booneville</t>
  </si>
  <si>
    <t>MS066</t>
  </si>
  <si>
    <t>The Housing Authority of the City of Picayune</t>
  </si>
  <si>
    <t>MS067</t>
  </si>
  <si>
    <t>The Housing Authority of the City of Richton</t>
  </si>
  <si>
    <t>MS068</t>
  </si>
  <si>
    <t>The Housing Authority of the City of Waynesboro</t>
  </si>
  <si>
    <t>MS070</t>
  </si>
  <si>
    <t>The Housing Authority of the City of Okolona</t>
  </si>
  <si>
    <t>MS071</t>
  </si>
  <si>
    <t>The Housing Authority of the City of Aberdeen</t>
  </si>
  <si>
    <t>MS072</t>
  </si>
  <si>
    <t>The Housing Authority of the City of Corinth</t>
  </si>
  <si>
    <t>MS075</t>
  </si>
  <si>
    <t>The Housing Authority of the City of Iuka</t>
  </si>
  <si>
    <t>MS076</t>
  </si>
  <si>
    <t>The Housing Authority of the City of Columbus</t>
  </si>
  <si>
    <t>MS077</t>
  </si>
  <si>
    <t>The Housing Authority of the City of Tupelo</t>
  </si>
  <si>
    <t>MS078</t>
  </si>
  <si>
    <t>The Housing Authority of the City of Water Valley</t>
  </si>
  <si>
    <t>MS079</t>
  </si>
  <si>
    <t>The Housing Authority of the City of Louisville</t>
  </si>
  <si>
    <t>MS080</t>
  </si>
  <si>
    <t>The Housing Authority of the City of Walnut</t>
  </si>
  <si>
    <t>MS081</t>
  </si>
  <si>
    <t>The Housing Authority of the City of Sardis</t>
  </si>
  <si>
    <t>MS082</t>
  </si>
  <si>
    <t>The Housing Authority of the City of Winona</t>
  </si>
  <si>
    <t>MS083</t>
  </si>
  <si>
    <t>The Housing Authority of the City of Amory</t>
  </si>
  <si>
    <t>MS084</t>
  </si>
  <si>
    <t>MS085</t>
  </si>
  <si>
    <t>The Housing Authority of the City of Baldwyn</t>
  </si>
  <si>
    <t>MS086</t>
  </si>
  <si>
    <t>The Housing Authority of the City of Vicksburg</t>
  </si>
  <si>
    <t>MS089</t>
  </si>
  <si>
    <t>The Housing Authority of the City of Shelby</t>
  </si>
  <si>
    <t>MS090</t>
  </si>
  <si>
    <t>The Housing Authority of the City of Senatobia</t>
  </si>
  <si>
    <t>MS093</t>
  </si>
  <si>
    <t>Oxford Housing Authority</t>
  </si>
  <si>
    <t>MS094</t>
  </si>
  <si>
    <t>The Housing Authority of the City of Hazlehurst</t>
  </si>
  <si>
    <t>MS096</t>
  </si>
  <si>
    <t>The Housing Authority of the City of Pontotoc</t>
  </si>
  <si>
    <t>MS101</t>
  </si>
  <si>
    <t>The Housing Authority of the City of Waveland</t>
  </si>
  <si>
    <t>MS103</t>
  </si>
  <si>
    <t>The Housing Authority of the City of Jackson</t>
  </si>
  <si>
    <t>MS105</t>
  </si>
  <si>
    <t>The Housing Authority of the City of Natchez</t>
  </si>
  <si>
    <t>MS107</t>
  </si>
  <si>
    <t>The Housing Authority of the City of Greenwood</t>
  </si>
  <si>
    <t>MS109</t>
  </si>
  <si>
    <t>The Housing Authority of the City of Long Beach</t>
  </si>
  <si>
    <t>MS110</t>
  </si>
  <si>
    <t>The Housing Authority of the City of Mound Bayou</t>
  </si>
  <si>
    <t>MS111</t>
  </si>
  <si>
    <t>The Housing Authority of the City of Forest</t>
  </si>
  <si>
    <t>MS117</t>
  </si>
  <si>
    <t>The Housing Authority of Attala County</t>
  </si>
  <si>
    <t>MS121</t>
  </si>
  <si>
    <t>The Housing Authority of the City of Itta Bena</t>
  </si>
  <si>
    <t>MT001</t>
  </si>
  <si>
    <t>Housing Authority of Billings</t>
  </si>
  <si>
    <t>MT002</t>
  </si>
  <si>
    <t>Great Falls Housing Authority</t>
  </si>
  <si>
    <t>MT003</t>
  </si>
  <si>
    <t>MT004</t>
  </si>
  <si>
    <t>Helena Housing Authority</t>
  </si>
  <si>
    <t>MT005</t>
  </si>
  <si>
    <t>Housing Authority of the City of Anaconda</t>
  </si>
  <si>
    <t>MT006</t>
  </si>
  <si>
    <t>Richland County Housing Authority</t>
  </si>
  <si>
    <t>MT007</t>
  </si>
  <si>
    <t>MT015</t>
  </si>
  <si>
    <t>Whitefish Housing Authority</t>
  </si>
  <si>
    <t>MT029</t>
  </si>
  <si>
    <t>Dawson County Housing Authority</t>
  </si>
  <si>
    <t>MT033</t>
  </si>
  <si>
    <t>Missoula Housing Authority</t>
  </si>
  <si>
    <t>NC001</t>
  </si>
  <si>
    <t>Housing Authority of the City of Wilmington</t>
  </si>
  <si>
    <t>NC002</t>
  </si>
  <si>
    <t>Housing Authority of the City of Raleigh</t>
  </si>
  <si>
    <t>NC003</t>
  </si>
  <si>
    <t>NC004</t>
  </si>
  <si>
    <t>Housing Authority of the City of Kinston</t>
  </si>
  <si>
    <t>NC005</t>
  </si>
  <si>
    <t>Housing Authority of the City of New Bern</t>
  </si>
  <si>
    <t>NC006</t>
  </si>
  <si>
    <t>Housing Authority of the City of High Point</t>
  </si>
  <si>
    <t>NC007</t>
  </si>
  <si>
    <t>Housing Authority of the City of Asheville</t>
  </si>
  <si>
    <t>NC008</t>
  </si>
  <si>
    <t>Housing Authority of the City of Concord</t>
  </si>
  <si>
    <t>NC009</t>
  </si>
  <si>
    <t>Fayetteville Metropolitan Housing Authority</t>
  </si>
  <si>
    <t>NC010</t>
  </si>
  <si>
    <t>Eastern Carolina Regional Housing Authority</t>
  </si>
  <si>
    <t>NC011</t>
  </si>
  <si>
    <t>NC012</t>
  </si>
  <si>
    <t>Housing Authority of the City of Winston-Salem</t>
  </si>
  <si>
    <t>NC013</t>
  </si>
  <si>
    <t>The Housing Authority of the City of Durham</t>
  </si>
  <si>
    <t>NC014</t>
  </si>
  <si>
    <t>Housing Authority of the City of Lumberton</t>
  </si>
  <si>
    <t>NC015</t>
  </si>
  <si>
    <t>Housing Authority of the City of Goldsboro</t>
  </si>
  <si>
    <t>NC016</t>
  </si>
  <si>
    <t>Housing Authority of the City of Salisbury</t>
  </si>
  <si>
    <t>NC017</t>
  </si>
  <si>
    <t>Redevelopment Commission of the Town of Tarboro</t>
  </si>
  <si>
    <t>NC018</t>
  </si>
  <si>
    <t>Housing Authority of the Town of Laurinburg</t>
  </si>
  <si>
    <t>NC019</t>
  </si>
  <si>
    <t>Rocky Mount Housing Authority</t>
  </si>
  <si>
    <t>NC020</t>
  </si>
  <si>
    <t>NC021</t>
  </si>
  <si>
    <t>Housing Authority of the County of Wake</t>
  </si>
  <si>
    <t>NC022</t>
  </si>
  <si>
    <t>NC023</t>
  </si>
  <si>
    <t>Housing Authority of the Town of Mount Airy</t>
  </si>
  <si>
    <t>NC024</t>
  </si>
  <si>
    <t>Mooresville Housing Authority</t>
  </si>
  <si>
    <t>NC025</t>
  </si>
  <si>
    <t>Rockingham Housing Authority</t>
  </si>
  <si>
    <t>NC026</t>
  </si>
  <si>
    <t>Elizabeth City Housing Authority</t>
  </si>
  <si>
    <t>NC027</t>
  </si>
  <si>
    <t>Hendersonville Housing Authority</t>
  </si>
  <si>
    <t>NC028</t>
  </si>
  <si>
    <t>Benson Housing Authority</t>
  </si>
  <si>
    <t>NC029</t>
  </si>
  <si>
    <t>Star Housing Authority</t>
  </si>
  <si>
    <t>NC030</t>
  </si>
  <si>
    <t>Housing Programs of the Town of Murphy</t>
  </si>
  <si>
    <t>NC031</t>
  </si>
  <si>
    <t>Hertford Housing Authority</t>
  </si>
  <si>
    <t>NC032</t>
  </si>
  <si>
    <t>NC033</t>
  </si>
  <si>
    <t>Spruce Pine Housing Authority</t>
  </si>
  <si>
    <t>NC034</t>
  </si>
  <si>
    <t>City of Shelby, Department of Housing</t>
  </si>
  <si>
    <t>NC035</t>
  </si>
  <si>
    <t>NC036</t>
  </si>
  <si>
    <t>NC037</t>
  </si>
  <si>
    <t>Whiteville Housing Authority</t>
  </si>
  <si>
    <t>NC039</t>
  </si>
  <si>
    <t>NC040</t>
  </si>
  <si>
    <t>Smithfield Housing Authority</t>
  </si>
  <si>
    <t>NC043</t>
  </si>
  <si>
    <t>Troy Housing Authority</t>
  </si>
  <si>
    <t>NC044</t>
  </si>
  <si>
    <t>Mount Gilead Housing Authority</t>
  </si>
  <si>
    <t>NC045</t>
  </si>
  <si>
    <t>NC046</t>
  </si>
  <si>
    <t>Town of Chapel Hill Department of Housing</t>
  </si>
  <si>
    <t>NC047</t>
  </si>
  <si>
    <t>Fairmont Housing Authority</t>
  </si>
  <si>
    <t>NC048</t>
  </si>
  <si>
    <t>Maxton Housing Authority</t>
  </si>
  <si>
    <t>NC049</t>
  </si>
  <si>
    <t>Morganton Housing Authority</t>
  </si>
  <si>
    <t>NC050</t>
  </si>
  <si>
    <t>Wadesboro Housing Authority</t>
  </si>
  <si>
    <t>NC051</t>
  </si>
  <si>
    <t>Andrews Housing Authority</t>
  </si>
  <si>
    <t>NC052</t>
  </si>
  <si>
    <t>Southern Pines Housing Authority</t>
  </si>
  <si>
    <t>NC053</t>
  </si>
  <si>
    <t>Hamlet Housing Authority</t>
  </si>
  <si>
    <t>NC054</t>
  </si>
  <si>
    <t>Madison Housing Authority</t>
  </si>
  <si>
    <t>NC055</t>
  </si>
  <si>
    <t>Valdese Housing Authority</t>
  </si>
  <si>
    <t>NC056</t>
  </si>
  <si>
    <t>City of Hickory Public Housing Authority</t>
  </si>
  <si>
    <t>NC057</t>
  </si>
  <si>
    <t>Gastonia Housing Authority</t>
  </si>
  <si>
    <t>NC058</t>
  </si>
  <si>
    <t>Mars Hill Housing Authority</t>
  </si>
  <si>
    <t>NC059</t>
  </si>
  <si>
    <t>The Graham Housing Authority</t>
  </si>
  <si>
    <t>NC060</t>
  </si>
  <si>
    <t>Roxboro Housing Authority</t>
  </si>
  <si>
    <t>NC061</t>
  </si>
  <si>
    <t>Housing Authority of the Town of Beaufort</t>
  </si>
  <si>
    <t>NC062</t>
  </si>
  <si>
    <t>Waynesville Housing Authority</t>
  </si>
  <si>
    <t>NC063</t>
  </si>
  <si>
    <t>The New Randleman Housing Authority</t>
  </si>
  <si>
    <t>NC064</t>
  </si>
  <si>
    <t>Kings Mountain Housing Authority</t>
  </si>
  <si>
    <t>NC065</t>
  </si>
  <si>
    <t>Monroe Housing Authority</t>
  </si>
  <si>
    <t>NC066</t>
  </si>
  <si>
    <t>NC067</t>
  </si>
  <si>
    <t>Robersonville Housing Authority</t>
  </si>
  <si>
    <t>NC068</t>
  </si>
  <si>
    <t>The New Edenton Housing Authority</t>
  </si>
  <si>
    <t>NC069</t>
  </si>
  <si>
    <t>NC070</t>
  </si>
  <si>
    <t>Lincolnton Housing Authority</t>
  </si>
  <si>
    <t>NC071</t>
  </si>
  <si>
    <t>Thomasville Housing Authority</t>
  </si>
  <si>
    <t>NC072</t>
  </si>
  <si>
    <t>Statesville Housing Authority</t>
  </si>
  <si>
    <t>NC073</t>
  </si>
  <si>
    <t>NC074</t>
  </si>
  <si>
    <t>Lenoir Housing Authority</t>
  </si>
  <si>
    <t>NC075</t>
  </si>
  <si>
    <t>City of Albemarle Department of Public Housing</t>
  </si>
  <si>
    <t>NC076</t>
  </si>
  <si>
    <t>Farmville Housing Authority</t>
  </si>
  <si>
    <t>NC077</t>
  </si>
  <si>
    <t>Williamston Housing Authority</t>
  </si>
  <si>
    <t>NC078</t>
  </si>
  <si>
    <t>NC079</t>
  </si>
  <si>
    <t>Dunn Housing Authority</t>
  </si>
  <si>
    <t>NC080</t>
  </si>
  <si>
    <t>NC081</t>
  </si>
  <si>
    <t>Asheboro Housing Authority</t>
  </si>
  <si>
    <t>NC082</t>
  </si>
  <si>
    <t>Ayden Housing Authority</t>
  </si>
  <si>
    <t>NC084</t>
  </si>
  <si>
    <t>Robeson County, Department of Housing</t>
  </si>
  <si>
    <t>NC085</t>
  </si>
  <si>
    <t>Ahoskie Housing Authority</t>
  </si>
  <si>
    <t>NC087</t>
  </si>
  <si>
    <t>Mid-East Regional Housing Authority</t>
  </si>
  <si>
    <t>NC088</t>
  </si>
  <si>
    <t>Belmont Housing Authority</t>
  </si>
  <si>
    <t>NC089</t>
  </si>
  <si>
    <t>Bladenboro Housing Authority</t>
  </si>
  <si>
    <t>NC090</t>
  </si>
  <si>
    <t>Brevard Housing Authority</t>
  </si>
  <si>
    <t>NC092</t>
  </si>
  <si>
    <t>Clarkton Housing Authority</t>
  </si>
  <si>
    <t>NC093</t>
  </si>
  <si>
    <t>Elizabethtown Housing Authority</t>
  </si>
  <si>
    <t>NC095</t>
  </si>
  <si>
    <t>Forest City Housing Authority</t>
  </si>
  <si>
    <t>NC098</t>
  </si>
  <si>
    <t>The New Reidsville Housing Authority</t>
  </si>
  <si>
    <t>NC102</t>
  </si>
  <si>
    <t>Rowan County Housing Authority</t>
  </si>
  <si>
    <t>NC105</t>
  </si>
  <si>
    <t>Mount Olive Housing Authority</t>
  </si>
  <si>
    <t>NC114</t>
  </si>
  <si>
    <t>NC117</t>
  </si>
  <si>
    <t>Roanoke Rapids Housing Authority</t>
  </si>
  <si>
    <t>NC118</t>
  </si>
  <si>
    <t>Roanoke-Chowan Regional Housing Authority</t>
  </si>
  <si>
    <t>NC119</t>
  </si>
  <si>
    <t>City of Mount Holly, Dept. of Housing</t>
  </si>
  <si>
    <t>NC167</t>
  </si>
  <si>
    <t>Northwestern Regional Housing Authority</t>
  </si>
  <si>
    <t>NC169</t>
  </si>
  <si>
    <t>Princeville Housing Authority</t>
  </si>
  <si>
    <t>NC174</t>
  </si>
  <si>
    <t>Vance County Housing Authority</t>
  </si>
  <si>
    <t>NC175</t>
  </si>
  <si>
    <t>ND001</t>
  </si>
  <si>
    <t>Housing Authority of Cass County</t>
  </si>
  <si>
    <t>ND002</t>
  </si>
  <si>
    <t>Housing Authority of the City of Williston</t>
  </si>
  <si>
    <t>ND003</t>
  </si>
  <si>
    <t>Rolette County Housing Authority</t>
  </si>
  <si>
    <t>ND009</t>
  </si>
  <si>
    <t>Towner County Housing Authority</t>
  </si>
  <si>
    <t>ND013</t>
  </si>
  <si>
    <t>Ramsey County Housing Authority</t>
  </si>
  <si>
    <t>ND014</t>
  </si>
  <si>
    <t>Fargo Housing And Redevelopment Authority</t>
  </si>
  <si>
    <t>ND015</t>
  </si>
  <si>
    <t>ND017</t>
  </si>
  <si>
    <t>Minot Housing Authority</t>
  </si>
  <si>
    <t>ND019</t>
  </si>
  <si>
    <t>Traill County Housing Authority</t>
  </si>
  <si>
    <t>ND021</t>
  </si>
  <si>
    <t>Burleigh County Housing Authority</t>
  </si>
  <si>
    <t>ND022</t>
  </si>
  <si>
    <t>Barnes County Housing Authority</t>
  </si>
  <si>
    <t>ND030</t>
  </si>
  <si>
    <t>Benson County Housing Authority</t>
  </si>
  <si>
    <t>ND039</t>
  </si>
  <si>
    <t>McIntosh County Housing Authority</t>
  </si>
  <si>
    <t>ND054</t>
  </si>
  <si>
    <t>Emmons County Housing Authority</t>
  </si>
  <si>
    <t>ND058</t>
  </si>
  <si>
    <t>Nelson County Housing Authority</t>
  </si>
  <si>
    <t>NE001</t>
  </si>
  <si>
    <t>Omaha Housing Authority</t>
  </si>
  <si>
    <t>NE002</t>
  </si>
  <si>
    <t>NE003</t>
  </si>
  <si>
    <t>Hall County Housing Authority</t>
  </si>
  <si>
    <t>NE004</t>
  </si>
  <si>
    <t>Kearney Housing Authority</t>
  </si>
  <si>
    <t>NE005</t>
  </si>
  <si>
    <t>Ord Housing Authority</t>
  </si>
  <si>
    <t>NE006</t>
  </si>
  <si>
    <t>Red Cloud Housing Authority</t>
  </si>
  <si>
    <t>NE008</t>
  </si>
  <si>
    <t>Loup City Housing Authority</t>
  </si>
  <si>
    <t>NE010</t>
  </si>
  <si>
    <t>NE011</t>
  </si>
  <si>
    <t>Gresham Housing Authority</t>
  </si>
  <si>
    <t>NE012</t>
  </si>
  <si>
    <t>Nebraska City Housing Authority</t>
  </si>
  <si>
    <t>NE014</t>
  </si>
  <si>
    <t>NE015</t>
  </si>
  <si>
    <t>Syracuse Housing Authority</t>
  </si>
  <si>
    <t>NE016</t>
  </si>
  <si>
    <t>Benkelman Housing Authority</t>
  </si>
  <si>
    <t>NE017</t>
  </si>
  <si>
    <t>Stromsburg Housing Authority</t>
  </si>
  <si>
    <t>NE018</t>
  </si>
  <si>
    <t>Wymore Housing Authority</t>
  </si>
  <si>
    <t>NE019</t>
  </si>
  <si>
    <t>NE020</t>
  </si>
  <si>
    <t>Grant Housing Authority</t>
  </si>
  <si>
    <t>NE021</t>
  </si>
  <si>
    <t>Imperial Housing Authority</t>
  </si>
  <si>
    <t>NE022</t>
  </si>
  <si>
    <t>Neligh Housing Authority</t>
  </si>
  <si>
    <t>NE023</t>
  </si>
  <si>
    <t>Schuyler Housing Authority</t>
  </si>
  <si>
    <t>NE024</t>
  </si>
  <si>
    <t>Alma Housing Authority</t>
  </si>
  <si>
    <t>NE025</t>
  </si>
  <si>
    <t>David City Housing Authority</t>
  </si>
  <si>
    <t>NE026</t>
  </si>
  <si>
    <t>Burwell Housing Authority</t>
  </si>
  <si>
    <t>NE027</t>
  </si>
  <si>
    <t>Clarkson Housing Authority</t>
  </si>
  <si>
    <t>NE028</t>
  </si>
  <si>
    <t>Pawnee City Housing Authority</t>
  </si>
  <si>
    <t>NE029</t>
  </si>
  <si>
    <t>Stanton Housing Authority</t>
  </si>
  <si>
    <t>NE030</t>
  </si>
  <si>
    <t>Fairbury Housing Authority</t>
  </si>
  <si>
    <t>NE031</t>
  </si>
  <si>
    <t>Blue Hill Housing Authority</t>
  </si>
  <si>
    <t>NE032</t>
  </si>
  <si>
    <t>Verdigre Housing Authority</t>
  </si>
  <si>
    <t>NE033</t>
  </si>
  <si>
    <t>Edgar Housing Authority</t>
  </si>
  <si>
    <t>NE034</t>
  </si>
  <si>
    <t>Creighton Housing Authority</t>
  </si>
  <si>
    <t>NE035</t>
  </si>
  <si>
    <t>Ainsworth Housing Authority</t>
  </si>
  <si>
    <t>NE036</t>
  </si>
  <si>
    <t>Deshler Housing Authority</t>
  </si>
  <si>
    <t>NE037</t>
  </si>
  <si>
    <t>Newman Grove Housing Authority</t>
  </si>
  <si>
    <t>NE038</t>
  </si>
  <si>
    <t>Henderson Housing Authority</t>
  </si>
  <si>
    <t>NE039</t>
  </si>
  <si>
    <t>Coleridge Housing Authority</t>
  </si>
  <si>
    <t>NE040</t>
  </si>
  <si>
    <t>Albion Housing Authority</t>
  </si>
  <si>
    <t>NE041</t>
  </si>
  <si>
    <t>Crete Housing Authority</t>
  </si>
  <si>
    <t>NE042</t>
  </si>
  <si>
    <t>Greeley Housing Authority</t>
  </si>
  <si>
    <t>NE043</t>
  </si>
  <si>
    <t>Lynch Housing Authority</t>
  </si>
  <si>
    <t>NE046</t>
  </si>
  <si>
    <t>Hay Springs Housing Authority</t>
  </si>
  <si>
    <t>NE047</t>
  </si>
  <si>
    <t>Wilber Housing Authority</t>
  </si>
  <si>
    <t>NE049</t>
  </si>
  <si>
    <t>Hooper Housing Authority</t>
  </si>
  <si>
    <t>NE050</t>
  </si>
  <si>
    <t>St. Paul Housing Authority</t>
  </si>
  <si>
    <t>NE051</t>
  </si>
  <si>
    <t>Minden Housing Authority</t>
  </si>
  <si>
    <t>NE053</t>
  </si>
  <si>
    <t>Sargent Housing Authority</t>
  </si>
  <si>
    <t>NE057</t>
  </si>
  <si>
    <t>Shelton Housing Authority</t>
  </si>
  <si>
    <t>NE059</t>
  </si>
  <si>
    <t>St. Edward Housing Authority</t>
  </si>
  <si>
    <t>NE063</t>
  </si>
  <si>
    <t>Friend Housing Authority</t>
  </si>
  <si>
    <t>NE064</t>
  </si>
  <si>
    <t>NE065</t>
  </si>
  <si>
    <t>NE067</t>
  </si>
  <si>
    <t>Tilden Housing Authority</t>
  </si>
  <si>
    <t>NE068</t>
  </si>
  <si>
    <t>Harvard Housing Authority</t>
  </si>
  <si>
    <t>NE069</t>
  </si>
  <si>
    <t>NE070</t>
  </si>
  <si>
    <t>NE071</t>
  </si>
  <si>
    <t>Bassett Housing Authority</t>
  </si>
  <si>
    <t>NE072</t>
  </si>
  <si>
    <t>Tekamah Housing Authority</t>
  </si>
  <si>
    <t>NE073</t>
  </si>
  <si>
    <t>Emerson Housing Authority</t>
  </si>
  <si>
    <t>NE074</t>
  </si>
  <si>
    <t>Plattsmouth Housing Authority</t>
  </si>
  <si>
    <t>NE075</t>
  </si>
  <si>
    <t>Indianola Housing Authority</t>
  </si>
  <si>
    <t>NE076</t>
  </si>
  <si>
    <t>Oshkosh Housing Authority</t>
  </si>
  <si>
    <t>NE077</t>
  </si>
  <si>
    <t>Niobrara Housing Authority</t>
  </si>
  <si>
    <t>NE078</t>
  </si>
  <si>
    <t>Scotts Bluff County Housing Authority</t>
  </si>
  <si>
    <t>NE082</t>
  </si>
  <si>
    <t>Nelson Housing Authority</t>
  </si>
  <si>
    <t>NE083</t>
  </si>
  <si>
    <t>Cozad Housing Authority</t>
  </si>
  <si>
    <t>NE085</t>
  </si>
  <si>
    <t>Weeping Water Housing Authority</t>
  </si>
  <si>
    <t>NE086</t>
  </si>
  <si>
    <t>Bayard Housing Authority</t>
  </si>
  <si>
    <t>NE088</t>
  </si>
  <si>
    <t>NE090</t>
  </si>
  <si>
    <t>NE091</t>
  </si>
  <si>
    <t>Wood River Housing Authority</t>
  </si>
  <si>
    <t>NE092</t>
  </si>
  <si>
    <t>Blair Housing Authority</t>
  </si>
  <si>
    <t>NE093</t>
  </si>
  <si>
    <t>Genoa Housing Authority</t>
  </si>
  <si>
    <t>NE094</t>
  </si>
  <si>
    <t>NE095</t>
  </si>
  <si>
    <t>Falls City Housing Authority</t>
  </si>
  <si>
    <t>NE096</t>
  </si>
  <si>
    <t>Sutherland Housing Authority</t>
  </si>
  <si>
    <t>NE097</t>
  </si>
  <si>
    <t>Curtis Housing Authority</t>
  </si>
  <si>
    <t>NE098</t>
  </si>
  <si>
    <t>Tecumseh Housing Authority</t>
  </si>
  <si>
    <t>NE099</t>
  </si>
  <si>
    <t>Beemer Housing Authority</t>
  </si>
  <si>
    <t>NE100</t>
  </si>
  <si>
    <t>NE101</t>
  </si>
  <si>
    <t>Cairo Housing Authority</t>
  </si>
  <si>
    <t>NE102</t>
  </si>
  <si>
    <t>Hemingford Housing Authority</t>
  </si>
  <si>
    <t>NE103</t>
  </si>
  <si>
    <t>NE104</t>
  </si>
  <si>
    <t>NE106</t>
  </si>
  <si>
    <t>Bridgeport Housing Authority</t>
  </si>
  <si>
    <t>NE107</t>
  </si>
  <si>
    <t>Gordon Housing Authority</t>
  </si>
  <si>
    <t>NE108</t>
  </si>
  <si>
    <t>Ravenna Housing Authority</t>
  </si>
  <si>
    <t>NE109</t>
  </si>
  <si>
    <t>Wayne Housing Authority</t>
  </si>
  <si>
    <t>NE110</t>
  </si>
  <si>
    <t>Gibbon Housing Authority</t>
  </si>
  <si>
    <t>NE111</t>
  </si>
  <si>
    <t>Ansley Housing Authority</t>
  </si>
  <si>
    <t>NE115</t>
  </si>
  <si>
    <t>Chappell Housing Authority</t>
  </si>
  <si>
    <t>NE117</t>
  </si>
  <si>
    <t>Broken Bow Housing Authority</t>
  </si>
  <si>
    <t>NE120</t>
  </si>
  <si>
    <t>Gothenburg Housing Authority</t>
  </si>
  <si>
    <t>NE123</t>
  </si>
  <si>
    <t>McCook Housing Authority</t>
  </si>
  <si>
    <t>NE125</t>
  </si>
  <si>
    <t>North Platte Housing Authority</t>
  </si>
  <si>
    <t>NE131</t>
  </si>
  <si>
    <t>North Loup Housing Authority</t>
  </si>
  <si>
    <t>NE141</t>
  </si>
  <si>
    <t>Alliance Housing Authority</t>
  </si>
  <si>
    <t>NE153</t>
  </si>
  <si>
    <t>Douglas County Housing Authority</t>
  </si>
  <si>
    <t>NE174</t>
  </si>
  <si>
    <t>Bellevue Housing Authority</t>
  </si>
  <si>
    <t>NH001</t>
  </si>
  <si>
    <t>NH002</t>
  </si>
  <si>
    <t>Nashua Housing Authority</t>
  </si>
  <si>
    <t>NH003</t>
  </si>
  <si>
    <t>Dover Housing Authority</t>
  </si>
  <si>
    <t>NH004</t>
  </si>
  <si>
    <t>Portsmouth Housing Authority</t>
  </si>
  <si>
    <t>NH005</t>
  </si>
  <si>
    <t>NH006</t>
  </si>
  <si>
    <t>Somersworth Housing Authority</t>
  </si>
  <si>
    <t>NH007</t>
  </si>
  <si>
    <t>Laconia Housing &amp; Redevelopment Authority</t>
  </si>
  <si>
    <t>NH008</t>
  </si>
  <si>
    <t>Housing Authority of the City of Rochester NH</t>
  </si>
  <si>
    <t>NH009</t>
  </si>
  <si>
    <t>NH010</t>
  </si>
  <si>
    <t>Keene Housing Authority</t>
  </si>
  <si>
    <t>NH011</t>
  </si>
  <si>
    <t>Berlin Housing Authority</t>
  </si>
  <si>
    <t>NH012</t>
  </si>
  <si>
    <t>Claremont Housing Authority</t>
  </si>
  <si>
    <t>NH013</t>
  </si>
  <si>
    <t>Newmarket Housing Authority</t>
  </si>
  <si>
    <t>NH014</t>
  </si>
  <si>
    <t>Exeter Housing Authority</t>
  </si>
  <si>
    <t>NH017</t>
  </si>
  <si>
    <t>Housing Authority of the Town of Salem</t>
  </si>
  <si>
    <t>NJ002</t>
  </si>
  <si>
    <t>NJ003</t>
  </si>
  <si>
    <t>Elizabeth Housing Authority</t>
  </si>
  <si>
    <t>NJ004</t>
  </si>
  <si>
    <t>North Bergen Housing Authority</t>
  </si>
  <si>
    <t>NJ005</t>
  </si>
  <si>
    <t>Trenton Housing Authority</t>
  </si>
  <si>
    <t>NJ006</t>
  </si>
  <si>
    <t>Perth Amboy Housing Authority</t>
  </si>
  <si>
    <t>NJ007</t>
  </si>
  <si>
    <t>Asbury Park Housing Authority</t>
  </si>
  <si>
    <t>NJ008</t>
  </si>
  <si>
    <t>Long Branch Housing Authority</t>
  </si>
  <si>
    <t>NJ009</t>
  </si>
  <si>
    <t>NJ010</t>
  </si>
  <si>
    <t>Camden Housing Authority</t>
  </si>
  <si>
    <t>NJ011</t>
  </si>
  <si>
    <t>Housing Authority of the Borough of Lodi</t>
  </si>
  <si>
    <t>NJ012</t>
  </si>
  <si>
    <t>Bayonne Housing Authority</t>
  </si>
  <si>
    <t>NJ013</t>
  </si>
  <si>
    <t>Passaic Housing Authority</t>
  </si>
  <si>
    <t>NJ014</t>
  </si>
  <si>
    <t>NJ015</t>
  </si>
  <si>
    <t>Hoboken Housing Authority</t>
  </si>
  <si>
    <t>NJ016</t>
  </si>
  <si>
    <t>Harrison Housing Authority</t>
  </si>
  <si>
    <t>NJ017</t>
  </si>
  <si>
    <t>Summit Housing Authority</t>
  </si>
  <si>
    <t>NJ018</t>
  </si>
  <si>
    <t>NJ020</t>
  </si>
  <si>
    <t>NJ021</t>
  </si>
  <si>
    <t>Paterson Housing Authority</t>
  </si>
  <si>
    <t>NJ022</t>
  </si>
  <si>
    <t>New Brunswick Housing Authority</t>
  </si>
  <si>
    <t>NJ023</t>
  </si>
  <si>
    <t>Morristown Housing Authority</t>
  </si>
  <si>
    <t>NJ024</t>
  </si>
  <si>
    <t>NJ025</t>
  </si>
  <si>
    <t>Housing Authority of the City of Orange</t>
  </si>
  <si>
    <t>NJ026</t>
  </si>
  <si>
    <t>Union City Housing Authority</t>
  </si>
  <si>
    <t>NJ027</t>
  </si>
  <si>
    <t>NJ028</t>
  </si>
  <si>
    <t>Hackensack Housing Authority</t>
  </si>
  <si>
    <t>NJ030</t>
  </si>
  <si>
    <t>West New York Housing Authority</t>
  </si>
  <si>
    <t>NJ032</t>
  </si>
  <si>
    <t>Rahway Housing Authority</t>
  </si>
  <si>
    <t>NJ033</t>
  </si>
  <si>
    <t>Woodbridge Housing Authority</t>
  </si>
  <si>
    <t>NJ034</t>
  </si>
  <si>
    <t>Garfield Housing Authority</t>
  </si>
  <si>
    <t>NJ035</t>
  </si>
  <si>
    <t>South Amboy Housing Authority</t>
  </si>
  <si>
    <t>NJ036</t>
  </si>
  <si>
    <t>Guttenberg Housing Authority</t>
  </si>
  <si>
    <t>NJ037</t>
  </si>
  <si>
    <t>Irvington Housing Authority</t>
  </si>
  <si>
    <t>NJ038</t>
  </si>
  <si>
    <t>NJ039</t>
  </si>
  <si>
    <t>Plainfield Housing Authority</t>
  </si>
  <si>
    <t>NJ041</t>
  </si>
  <si>
    <t>Highlands Housing Authority</t>
  </si>
  <si>
    <t>NJ042</t>
  </si>
  <si>
    <t>Franklin Housing Authority</t>
  </si>
  <si>
    <t>NJ043</t>
  </si>
  <si>
    <t>Edison Housing Authority</t>
  </si>
  <si>
    <t>NJ044</t>
  </si>
  <si>
    <t>Highland Park Housing Authority</t>
  </si>
  <si>
    <t>NJ045</t>
  </si>
  <si>
    <t>Hightstown Housing Authority</t>
  </si>
  <si>
    <t>NJ046</t>
  </si>
  <si>
    <t>Red Bank Housing Authority</t>
  </si>
  <si>
    <t>NJ047</t>
  </si>
  <si>
    <t>Carteret Housing Authority</t>
  </si>
  <si>
    <t>NJ048</t>
  </si>
  <si>
    <t>Neptune Housing Authority</t>
  </si>
  <si>
    <t>NJ049</t>
  </si>
  <si>
    <t>Bridgeton Housing Authority</t>
  </si>
  <si>
    <t>NJ050</t>
  </si>
  <si>
    <t>East Orange Housing Authority</t>
  </si>
  <si>
    <t>NJ051</t>
  </si>
  <si>
    <t>Glassboro Housing Authority</t>
  </si>
  <si>
    <t>NJ052</t>
  </si>
  <si>
    <t>Boonton Housing Authority</t>
  </si>
  <si>
    <t>NJ053</t>
  </si>
  <si>
    <t>Ocean City Housing Authority</t>
  </si>
  <si>
    <t>NJ054</t>
  </si>
  <si>
    <t>Housing Authority of the Township of Lakewood</t>
  </si>
  <si>
    <t>NJ055</t>
  </si>
  <si>
    <t>NJ056</t>
  </si>
  <si>
    <t>Berkeley Housing Authority</t>
  </si>
  <si>
    <t>NJ057</t>
  </si>
  <si>
    <t>Belmar Housing Authority</t>
  </si>
  <si>
    <t>NJ058</t>
  </si>
  <si>
    <t>NJ059</t>
  </si>
  <si>
    <t>Pleasantville Housing Authority</t>
  </si>
  <si>
    <t>NJ060</t>
  </si>
  <si>
    <t>Keansburg Housing Authority</t>
  </si>
  <si>
    <t>NJ061</t>
  </si>
  <si>
    <t>Millville Housing Authority</t>
  </si>
  <si>
    <t>NJ062</t>
  </si>
  <si>
    <t>Cape May Housing Authority</t>
  </si>
  <si>
    <t>NJ063</t>
  </si>
  <si>
    <t>Vineland Housing Authority</t>
  </si>
  <si>
    <t>NJ064</t>
  </si>
  <si>
    <t>Haddon Housing Authority</t>
  </si>
  <si>
    <t>NJ065</t>
  </si>
  <si>
    <t>Brick Housing Authority</t>
  </si>
  <si>
    <t>NJ066</t>
  </si>
  <si>
    <t>Housing Authority City of Linden</t>
  </si>
  <si>
    <t>NJ067</t>
  </si>
  <si>
    <t>Bergen County Housing Authority</t>
  </si>
  <si>
    <t>NJ068</t>
  </si>
  <si>
    <t>NJ069</t>
  </si>
  <si>
    <t>Freehold Housing Authority</t>
  </si>
  <si>
    <t>NJ070</t>
  </si>
  <si>
    <t>Cliffside Park Housing Authority</t>
  </si>
  <si>
    <t>NJ071</t>
  </si>
  <si>
    <t>Fort Lee Housing Authority</t>
  </si>
  <si>
    <t>NJ073</t>
  </si>
  <si>
    <t>Borough of Clementon Housing Authority</t>
  </si>
  <si>
    <t>NJ074</t>
  </si>
  <si>
    <t>Penns Grove Housing Authority</t>
  </si>
  <si>
    <t>NJ075</t>
  </si>
  <si>
    <t>Edgewater Housing Authority</t>
  </si>
  <si>
    <t>NJ076</t>
  </si>
  <si>
    <t>NJ077</t>
  </si>
  <si>
    <t>Weehawken Housing Authority</t>
  </si>
  <si>
    <t>NJ079</t>
  </si>
  <si>
    <t>Collingswood Housing Authority</t>
  </si>
  <si>
    <t>NJ080</t>
  </si>
  <si>
    <t>Wildwood Housing Authority</t>
  </si>
  <si>
    <t>NJ081</t>
  </si>
  <si>
    <t>NJ083</t>
  </si>
  <si>
    <t>Secaucus Housing Authority</t>
  </si>
  <si>
    <t>NJ092</t>
  </si>
  <si>
    <t>Morris County Housing Authority</t>
  </si>
  <si>
    <t>NJ105</t>
  </si>
  <si>
    <t>NJ202</t>
  </si>
  <si>
    <t>Buena Housing Authority</t>
  </si>
  <si>
    <t>NJ204</t>
  </si>
  <si>
    <t>Gloucester County Housing Authority</t>
  </si>
  <si>
    <t>NJ218</t>
  </si>
  <si>
    <t>Gloucester City Housing Authority</t>
  </si>
  <si>
    <t>NM001</t>
  </si>
  <si>
    <t>City of Albuquerque Housing Division</t>
  </si>
  <si>
    <t>NM002</t>
  </si>
  <si>
    <t>Clovis Housing And Redevelopment Agency, Inc.</t>
  </si>
  <si>
    <t>NM003</t>
  </si>
  <si>
    <t>Housing Authority of the City of Las Cruces</t>
  </si>
  <si>
    <t>NM004</t>
  </si>
  <si>
    <t>Housing Authority of the City of Alamogordo</t>
  </si>
  <si>
    <t>NM006</t>
  </si>
  <si>
    <t>Housing Authority of the City of Gallup</t>
  </si>
  <si>
    <t>NM007</t>
  </si>
  <si>
    <t>Housing Authority of the City of Las Vegas</t>
  </si>
  <si>
    <t>NM008</t>
  </si>
  <si>
    <t>Housing Authority of the City of Raton</t>
  </si>
  <si>
    <t>NM009</t>
  </si>
  <si>
    <t>Santa Fe Civic Housing Authority</t>
  </si>
  <si>
    <t>NM010</t>
  </si>
  <si>
    <t>Housing Authority of the City of Espanola</t>
  </si>
  <si>
    <t>NM020</t>
  </si>
  <si>
    <t>Housing Authority of the City of Truth Or Consequences</t>
  </si>
  <si>
    <t>NM021</t>
  </si>
  <si>
    <t>Housing Authority of the City of Artesia</t>
  </si>
  <si>
    <t>NM022</t>
  </si>
  <si>
    <t>Housing Authority of the Town of Springer</t>
  </si>
  <si>
    <t>NM023</t>
  </si>
  <si>
    <t>Housing Authority of the City of Lovington</t>
  </si>
  <si>
    <t>NM024</t>
  </si>
  <si>
    <t>Housing Authority of the Town of Bayard</t>
  </si>
  <si>
    <t>NM025</t>
  </si>
  <si>
    <t>Housing Authority of the Village of Fort Sumner</t>
  </si>
  <si>
    <t>NM026</t>
  </si>
  <si>
    <t>Housing Authority of the Village of Maxwell</t>
  </si>
  <si>
    <t>NM027</t>
  </si>
  <si>
    <t>NM029</t>
  </si>
  <si>
    <t>Santa Clara Housing Authority</t>
  </si>
  <si>
    <t>NM030</t>
  </si>
  <si>
    <t>Housing Authority of the City of Grants</t>
  </si>
  <si>
    <t>NM032</t>
  </si>
  <si>
    <t>Housing Authority of the Village of Wagon Mound</t>
  </si>
  <si>
    <t>NM033</t>
  </si>
  <si>
    <t>Housing Authority of the City of Tucumcari</t>
  </si>
  <si>
    <t>NM034</t>
  </si>
  <si>
    <t>Housing Authority of the City of Lordsburg</t>
  </si>
  <si>
    <t>NM035</t>
  </si>
  <si>
    <t>Town of Bernalillo Dept of Housing Services</t>
  </si>
  <si>
    <t>NM038</t>
  </si>
  <si>
    <t>Housing Authority of the County of Taos</t>
  </si>
  <si>
    <t>NM039</t>
  </si>
  <si>
    <t>Housing Authority of the County of Rio Arriba</t>
  </si>
  <si>
    <t>NM045</t>
  </si>
  <si>
    <t>Housing Authority of the Town of Vaughn</t>
  </si>
  <si>
    <t>NM047</t>
  </si>
  <si>
    <t>Housing Authority of the Village of Chama</t>
  </si>
  <si>
    <t>NM048</t>
  </si>
  <si>
    <t>Housing Authority of the Village of Cimarron</t>
  </si>
  <si>
    <t>NM050</t>
  </si>
  <si>
    <t>Housing Authority of the County of Santa Fe</t>
  </si>
  <si>
    <t>NM054</t>
  </si>
  <si>
    <t>Housing Authority of the Village of Pecos</t>
  </si>
  <si>
    <t>NM055</t>
  </si>
  <si>
    <t>NM057</t>
  </si>
  <si>
    <t>Bernalillo County Housing Department</t>
  </si>
  <si>
    <t>NM062</t>
  </si>
  <si>
    <t>Housing Authority of the County of Dona Ana</t>
  </si>
  <si>
    <t>NM063</t>
  </si>
  <si>
    <t>NM067</t>
  </si>
  <si>
    <t>NM071</t>
  </si>
  <si>
    <t>Housing Authority of the Village of Cuba</t>
  </si>
  <si>
    <t>NM075</t>
  </si>
  <si>
    <t>Housing Authority of the City of Sunland Park</t>
  </si>
  <si>
    <t>NV001</t>
  </si>
  <si>
    <t>City of Reno Housing Authority</t>
  </si>
  <si>
    <t>NY001</t>
  </si>
  <si>
    <t>NY002</t>
  </si>
  <si>
    <t>Buffalo Municipal Housing Authority</t>
  </si>
  <si>
    <t>NY003</t>
  </si>
  <si>
    <t>The Municipal Hsng Authority City Yonkers</t>
  </si>
  <si>
    <t>NY005</t>
  </si>
  <si>
    <t>New York City Housing Authority</t>
  </si>
  <si>
    <t>NY006</t>
  </si>
  <si>
    <t>NY008</t>
  </si>
  <si>
    <t>Tuckahoe Housing Authority</t>
  </si>
  <si>
    <t>NY009</t>
  </si>
  <si>
    <t>Albany Housing Authority</t>
  </si>
  <si>
    <t>NY010</t>
  </si>
  <si>
    <t>NY011</t>
  </si>
  <si>
    <t>Niagara Falls Housing Authority</t>
  </si>
  <si>
    <t>NY012</t>
  </si>
  <si>
    <t>NY013</t>
  </si>
  <si>
    <t>Tarrytown Municipal Housing Authority</t>
  </si>
  <si>
    <t>NY014</t>
  </si>
  <si>
    <t>Port Chester Housing Authority</t>
  </si>
  <si>
    <t>NY015</t>
  </si>
  <si>
    <t>Mechanicville Housing Authority</t>
  </si>
  <si>
    <t>NY016</t>
  </si>
  <si>
    <t>Binghamton Housing Authority</t>
  </si>
  <si>
    <t>NY017</t>
  </si>
  <si>
    <t>Jamestown Housing Authority</t>
  </si>
  <si>
    <t>NY018</t>
  </si>
  <si>
    <t>Plattsburgh Housing Authority</t>
  </si>
  <si>
    <t>NY019</t>
  </si>
  <si>
    <t>Herkimer Housing Authority</t>
  </si>
  <si>
    <t>NY020</t>
  </si>
  <si>
    <t>Saratoga Springs Housing Authority</t>
  </si>
  <si>
    <t>NY021</t>
  </si>
  <si>
    <t>Cortland Housing Authority</t>
  </si>
  <si>
    <t>NY022</t>
  </si>
  <si>
    <t>Cohoes Housing Authority</t>
  </si>
  <si>
    <t>NY023</t>
  </si>
  <si>
    <t>Freeport Housing Authority</t>
  </si>
  <si>
    <t>NY025</t>
  </si>
  <si>
    <t>Watervliet Housing Authority</t>
  </si>
  <si>
    <t>NY026</t>
  </si>
  <si>
    <t>North Tarrytown Housing Authority</t>
  </si>
  <si>
    <t>NY028</t>
  </si>
  <si>
    <t>Schenectady Municipal Housing Authority</t>
  </si>
  <si>
    <t>NY029</t>
  </si>
  <si>
    <t>Lackawanna Municipal Housing Authority</t>
  </si>
  <si>
    <t>NY030</t>
  </si>
  <si>
    <t>Elmira Housing Authority</t>
  </si>
  <si>
    <t>NY031</t>
  </si>
  <si>
    <t>Massena Housing Authority</t>
  </si>
  <si>
    <t>NY032</t>
  </si>
  <si>
    <t>Catskill Housing Authority</t>
  </si>
  <si>
    <t>NY033</t>
  </si>
  <si>
    <t>Rensselaer Housing Authority</t>
  </si>
  <si>
    <t>NY034</t>
  </si>
  <si>
    <t>Rome Housing Authority</t>
  </si>
  <si>
    <t>NY035</t>
  </si>
  <si>
    <t>Town of Huntington Housing Authority</t>
  </si>
  <si>
    <t>NY038</t>
  </si>
  <si>
    <t>Mount Kisco Housing Authority</t>
  </si>
  <si>
    <t>NY039</t>
  </si>
  <si>
    <t>Ogdensburg Housing Authority</t>
  </si>
  <si>
    <t>NY041</t>
  </si>
  <si>
    <t>Rochester Housing Authority</t>
  </si>
  <si>
    <t>NY042</t>
  </si>
  <si>
    <t>White Plains Housing Authority</t>
  </si>
  <si>
    <t>NY044</t>
  </si>
  <si>
    <t>Geneva Housing Authority</t>
  </si>
  <si>
    <t>NY045</t>
  </si>
  <si>
    <t>Kingston Housing Authority</t>
  </si>
  <si>
    <t>NY046</t>
  </si>
  <si>
    <t>Town of Hempstead Housing Authority</t>
  </si>
  <si>
    <t>NY048</t>
  </si>
  <si>
    <t>Gloversville Housing Authority</t>
  </si>
  <si>
    <t>NY049</t>
  </si>
  <si>
    <t>The City of Beacon Housing Authority</t>
  </si>
  <si>
    <t>NY050</t>
  </si>
  <si>
    <t>Housing Authority of Long Beach</t>
  </si>
  <si>
    <t>NY051</t>
  </si>
  <si>
    <t>Housing Authority of Newburgh</t>
  </si>
  <si>
    <t>NY052</t>
  </si>
  <si>
    <t>Batavia Housing Authority</t>
  </si>
  <si>
    <t>NY054</t>
  </si>
  <si>
    <t>Ithaca Housing Authority</t>
  </si>
  <si>
    <t>NY055</t>
  </si>
  <si>
    <t>Town of Oyster Bay Housing Authority</t>
  </si>
  <si>
    <t>NY056</t>
  </si>
  <si>
    <t>Village of Spring Valley Housing Authority</t>
  </si>
  <si>
    <t>NY057</t>
  </si>
  <si>
    <t>Greenburgh Housing Authority</t>
  </si>
  <si>
    <t>NY058</t>
  </si>
  <si>
    <t>Wilna Housing Authority</t>
  </si>
  <si>
    <t>NY059</t>
  </si>
  <si>
    <t>Ilion Housing Authority</t>
  </si>
  <si>
    <t>NY060</t>
  </si>
  <si>
    <t>Amsterdam Housing Authority</t>
  </si>
  <si>
    <t>NY061</t>
  </si>
  <si>
    <t>NY062</t>
  </si>
  <si>
    <t>Poughkeepsie Housing Authority</t>
  </si>
  <si>
    <t>NY063</t>
  </si>
  <si>
    <t>Dunkirk Housing Authority</t>
  </si>
  <si>
    <t>NY064</t>
  </si>
  <si>
    <t>Woodridge Housing Authority</t>
  </si>
  <si>
    <t>NY065</t>
  </si>
  <si>
    <t>NY066</t>
  </si>
  <si>
    <t>NY067</t>
  </si>
  <si>
    <t>Hornell Housing Authority</t>
  </si>
  <si>
    <t>NY068</t>
  </si>
  <si>
    <t>Oneonta Housing Authority</t>
  </si>
  <si>
    <t>NY069</t>
  </si>
  <si>
    <t>Glen Cove Public Housing Authority</t>
  </si>
  <si>
    <t>NY070</t>
  </si>
  <si>
    <t>Lockport Housing Authority</t>
  </si>
  <si>
    <t>NY071</t>
  </si>
  <si>
    <t>Monticello Housing Authority</t>
  </si>
  <si>
    <t>NY077</t>
  </si>
  <si>
    <t>Town of Islip Housing Authority</t>
  </si>
  <si>
    <t>NY079</t>
  </si>
  <si>
    <t>Glens Falls Housing Authority</t>
  </si>
  <si>
    <t>NY080</t>
  </si>
  <si>
    <t>Malone Housing Authority</t>
  </si>
  <si>
    <t>NY081</t>
  </si>
  <si>
    <t>Tupper Lake Housing Authority</t>
  </si>
  <si>
    <t>NY082</t>
  </si>
  <si>
    <t>Peekskill Housing Authority</t>
  </si>
  <si>
    <t>NY084</t>
  </si>
  <si>
    <t>Town of Ramapo Housing Authority</t>
  </si>
  <si>
    <t>NY085</t>
  </si>
  <si>
    <t>Village of Hempstead HA</t>
  </si>
  <si>
    <t>NY086</t>
  </si>
  <si>
    <t>North Hempstead Housing Authority</t>
  </si>
  <si>
    <t>NY087</t>
  </si>
  <si>
    <t>Harrietstown Housing Authority</t>
  </si>
  <si>
    <t>NY088</t>
  </si>
  <si>
    <t>New Rochelle Housing Authority</t>
  </si>
  <si>
    <t>NY089</t>
  </si>
  <si>
    <t>NY093</t>
  </si>
  <si>
    <t>Olean Housing Authority</t>
  </si>
  <si>
    <t>NY097</t>
  </si>
  <si>
    <t>Canton Housing Authority</t>
  </si>
  <si>
    <t>NY098</t>
  </si>
  <si>
    <t>St. Johnsville Housing Authority</t>
  </si>
  <si>
    <t>NY099</t>
  </si>
  <si>
    <t>Port Jervis Housing Authority</t>
  </si>
  <si>
    <t>NY100</t>
  </si>
  <si>
    <t>Rockville Centre HA</t>
  </si>
  <si>
    <t>NY102</t>
  </si>
  <si>
    <t>Oneida Housing Authority</t>
  </si>
  <si>
    <t>NY103</t>
  </si>
  <si>
    <t>Ellenville Housing Authority</t>
  </si>
  <si>
    <t>NY144</t>
  </si>
  <si>
    <t>Village of Great Neck Housing Authority</t>
  </si>
  <si>
    <t>NY158</t>
  </si>
  <si>
    <t>Village of Kiryas Joel HA</t>
  </si>
  <si>
    <t>NY400</t>
  </si>
  <si>
    <t>Kenmore Municipal Housing Authority</t>
  </si>
  <si>
    <t>NY414</t>
  </si>
  <si>
    <t>West Carthage Housing Authority</t>
  </si>
  <si>
    <t>NY501</t>
  </si>
  <si>
    <t>Hoosick Housing Authority</t>
  </si>
  <si>
    <t>OH001</t>
  </si>
  <si>
    <t>Columbus Metropolitan Housing Authority</t>
  </si>
  <si>
    <t>OH002</t>
  </si>
  <si>
    <t>Youngstown Metropolitan Housing Authority</t>
  </si>
  <si>
    <t>OH003</t>
  </si>
  <si>
    <t>OH004</t>
  </si>
  <si>
    <t>Cincinnati Metropolitan Housing Authority</t>
  </si>
  <si>
    <t>OH005</t>
  </si>
  <si>
    <t>Dayton Metropolitan Housing Authority</t>
  </si>
  <si>
    <t>OH006</t>
  </si>
  <si>
    <t>Lucas Metropolitan Housing Authority</t>
  </si>
  <si>
    <t>OH007</t>
  </si>
  <si>
    <t>OH008</t>
  </si>
  <si>
    <t>Trumbull Metropolitan Housing Authority</t>
  </si>
  <si>
    <t>OH009</t>
  </si>
  <si>
    <t>Zanesville Metropolitan Housing Authority</t>
  </si>
  <si>
    <t>OH010</t>
  </si>
  <si>
    <t>Portsmouth Metropolitan Housing Authority</t>
  </si>
  <si>
    <t>OH012</t>
  </si>
  <si>
    <t>Lorain Metropolitan Housing Authority</t>
  </si>
  <si>
    <t>OH014</t>
  </si>
  <si>
    <t>Jefferson Metropolitan Housing Authority</t>
  </si>
  <si>
    <t>OH015</t>
  </si>
  <si>
    <t>Butler Metropolitan Housing Authority</t>
  </si>
  <si>
    <t>OH018</t>
  </si>
  <si>
    <t>Stark Metropolitan Housing Authority</t>
  </si>
  <si>
    <t>OH019</t>
  </si>
  <si>
    <t>Ironton Metropolitan Housing Authority</t>
  </si>
  <si>
    <t>OH020</t>
  </si>
  <si>
    <t>Belmont Metropolitan Housing Authority</t>
  </si>
  <si>
    <t>OH021</t>
  </si>
  <si>
    <t>Springfield Metropolitan Housing Authority</t>
  </si>
  <si>
    <t>OH022</t>
  </si>
  <si>
    <t>Greene Metropolitan Housing Authority</t>
  </si>
  <si>
    <t>OH023</t>
  </si>
  <si>
    <t>London Metropolitan Housing Authority</t>
  </si>
  <si>
    <t>OH024</t>
  </si>
  <si>
    <t>Chillicothe Metropolitan Housing Authority</t>
  </si>
  <si>
    <t>OH025</t>
  </si>
  <si>
    <t>Lake Metropolitan Housing Authority</t>
  </si>
  <si>
    <t>OH026</t>
  </si>
  <si>
    <t>Columbiana Metropolitan Housing Authority</t>
  </si>
  <si>
    <t>OH027</t>
  </si>
  <si>
    <t>Medina Metropolitan Housing Authority</t>
  </si>
  <si>
    <t>OH028</t>
  </si>
  <si>
    <t>Erie Metropolitan Housing Authority</t>
  </si>
  <si>
    <t>OH029</t>
  </si>
  <si>
    <t>Ashtabula Metropolitan Housing Authority</t>
  </si>
  <si>
    <t>OH031</t>
  </si>
  <si>
    <t>Portage Metropolitan Housing Authority</t>
  </si>
  <si>
    <t>OH032</t>
  </si>
  <si>
    <t>Hocking Metropolitan Housing Authority</t>
  </si>
  <si>
    <t>OH033</t>
  </si>
  <si>
    <t>Cambridge Metropolitan Housing Authority</t>
  </si>
  <si>
    <t>OH034</t>
  </si>
  <si>
    <t>Perry County Metropolitan Housing Authority</t>
  </si>
  <si>
    <t>OH036</t>
  </si>
  <si>
    <t>Wayne Metropolitan Housing Authority</t>
  </si>
  <si>
    <t>OH037</t>
  </si>
  <si>
    <t>Coshocton Metropolitan Housing Authority</t>
  </si>
  <si>
    <t>OH038</t>
  </si>
  <si>
    <t>Clermont Metropolitan Housing Authority</t>
  </si>
  <si>
    <t>OH040</t>
  </si>
  <si>
    <t>Jackson County Metropolitan Housing Authority</t>
  </si>
  <si>
    <t>OH041</t>
  </si>
  <si>
    <t>OH042</t>
  </si>
  <si>
    <t>Geauga Metropolitan Housing Authority</t>
  </si>
  <si>
    <t>OH043</t>
  </si>
  <si>
    <t>Licking Metropolitan Housing Authority</t>
  </si>
  <si>
    <t>OH044</t>
  </si>
  <si>
    <t>Allen Metropolitan Housing Authority</t>
  </si>
  <si>
    <t>OH046</t>
  </si>
  <si>
    <t>Adams Metropolitan Housing Authority</t>
  </si>
  <si>
    <t>OH047</t>
  </si>
  <si>
    <t>Gallia Metropolitan Housing Authority</t>
  </si>
  <si>
    <t>OH049</t>
  </si>
  <si>
    <t>Warren Metropolitan Housing Authority</t>
  </si>
  <si>
    <t>OH054</t>
  </si>
  <si>
    <t>Sandusky Metropolitan Housing Authority</t>
  </si>
  <si>
    <t>OH059</t>
  </si>
  <si>
    <t>Pickaway Metropolitan Housing Authority</t>
  </si>
  <si>
    <t>OH060</t>
  </si>
  <si>
    <t>Pike Metropolitan Housing Authority</t>
  </si>
  <si>
    <t>OH061</t>
  </si>
  <si>
    <t>Shelby Metropolitan Housing Authority</t>
  </si>
  <si>
    <t>OH062</t>
  </si>
  <si>
    <t>Miami Metropolitan Housing Authority</t>
  </si>
  <si>
    <t>OH066</t>
  </si>
  <si>
    <t>Morgan Metropolitan Housing Authority</t>
  </si>
  <si>
    <t>OH067</t>
  </si>
  <si>
    <t>Harrison Metropolitan Housing Authority</t>
  </si>
  <si>
    <t>OH069</t>
  </si>
  <si>
    <t>Noble Metropolitan Housing Authority</t>
  </si>
  <si>
    <t>OH070</t>
  </si>
  <si>
    <t>Fairfield Metropolitan Housing Authority</t>
  </si>
  <si>
    <t>OH072</t>
  </si>
  <si>
    <t>OH073</t>
  </si>
  <si>
    <t>Parma Public Housing Agency</t>
  </si>
  <si>
    <t>OH081</t>
  </si>
  <si>
    <t>Brown Metropolitan Housing Authority</t>
  </si>
  <si>
    <t>OK002</t>
  </si>
  <si>
    <t>OK003</t>
  </si>
  <si>
    <t>Housing Authority of the City of Comanche</t>
  </si>
  <si>
    <t>OK004</t>
  </si>
  <si>
    <t>Housing Authority of the City of Idabel</t>
  </si>
  <si>
    <t>OK005</t>
  </si>
  <si>
    <t>Housing Authority of the City of Lawton</t>
  </si>
  <si>
    <t>OK006</t>
  </si>
  <si>
    <t>Housing Authority of the City of Broken Bow</t>
  </si>
  <si>
    <t>OK007</t>
  </si>
  <si>
    <t>Housing Authority of the City of Heavener</t>
  </si>
  <si>
    <t>OK008</t>
  </si>
  <si>
    <t>Housing Authority of the City of Anadarko</t>
  </si>
  <si>
    <t>OK010</t>
  </si>
  <si>
    <t>Housing Authority of the City of Drumright</t>
  </si>
  <si>
    <t>OK011</t>
  </si>
  <si>
    <t>Housing Authority of the Town of Prague</t>
  </si>
  <si>
    <t>OK012</t>
  </si>
  <si>
    <t>Housing Authority of the City of Picher</t>
  </si>
  <si>
    <t>OK013</t>
  </si>
  <si>
    <t>Housing Authority of the City of Stigler</t>
  </si>
  <si>
    <t>OK015</t>
  </si>
  <si>
    <t>Housing Authority of the City of Elk City</t>
  </si>
  <si>
    <t>OK016</t>
  </si>
  <si>
    <t>Housing Authority of the Town of Temple</t>
  </si>
  <si>
    <t>OK017</t>
  </si>
  <si>
    <t>Housing Authority of the City of Walters</t>
  </si>
  <si>
    <t>OK018</t>
  </si>
  <si>
    <t>Housing Authority of the City of Snyder</t>
  </si>
  <si>
    <t>OK020</t>
  </si>
  <si>
    <t>Housing Authority of the City of Coalgate</t>
  </si>
  <si>
    <t>OK021</t>
  </si>
  <si>
    <t>Housing Authority of the City of Grandfield</t>
  </si>
  <si>
    <t>OK022</t>
  </si>
  <si>
    <t>Housing Authority of the City of Oilton</t>
  </si>
  <si>
    <t>OK023</t>
  </si>
  <si>
    <t>Housing Authority of the City of Watonga</t>
  </si>
  <si>
    <t>OK024</t>
  </si>
  <si>
    <t>Housing Authority of the City of Ada</t>
  </si>
  <si>
    <t>OK025</t>
  </si>
  <si>
    <t>Housing Authority of the Town of Antlers</t>
  </si>
  <si>
    <t>OK026</t>
  </si>
  <si>
    <t>Housing Authority of the Town of Cache</t>
  </si>
  <si>
    <t>OK027</t>
  </si>
  <si>
    <t>Housing Authority of the City of Miami,oklaho</t>
  </si>
  <si>
    <t>OK028</t>
  </si>
  <si>
    <t>Housing Authority of the Town of Weleetka</t>
  </si>
  <si>
    <t>OK029</t>
  </si>
  <si>
    <t>Housing Authority of the City of Wilburton</t>
  </si>
  <si>
    <t>OK030</t>
  </si>
  <si>
    <t>OK031</t>
  </si>
  <si>
    <t>Housing Authority of the City of Wetumka</t>
  </si>
  <si>
    <t>OK032</t>
  </si>
  <si>
    <t>Housing Authority of the City of Seminole</t>
  </si>
  <si>
    <t>OK033</t>
  </si>
  <si>
    <t>Housing Authority of the City of Bristow</t>
  </si>
  <si>
    <t>OK034</t>
  </si>
  <si>
    <t>Housing Authority of the Town of Apache</t>
  </si>
  <si>
    <t>OK035</t>
  </si>
  <si>
    <t>Housing Authority of the Town of Cement</t>
  </si>
  <si>
    <t>OK036</t>
  </si>
  <si>
    <t>Housing Authority of the Town of Cyril</t>
  </si>
  <si>
    <t>OK037</t>
  </si>
  <si>
    <t>Housing Authority of the Town of Sterling</t>
  </si>
  <si>
    <t>OK039</t>
  </si>
  <si>
    <t>Housing Authority of the Town of Mangum</t>
  </si>
  <si>
    <t>OK040</t>
  </si>
  <si>
    <t>Housing Authority of the City of Sayre</t>
  </si>
  <si>
    <t>OK041</t>
  </si>
  <si>
    <t>Housing Authority of the Town of Ringling</t>
  </si>
  <si>
    <t>OK042</t>
  </si>
  <si>
    <t>Housing Authority of the Town of Roosevelt</t>
  </si>
  <si>
    <t>OK044</t>
  </si>
  <si>
    <t>Housing Authority of the City of Hugo</t>
  </si>
  <si>
    <t>OK046</t>
  </si>
  <si>
    <t>Housing Authority of the Town of Hydro</t>
  </si>
  <si>
    <t>OK048</t>
  </si>
  <si>
    <t>Housing Authority of the City of Holdenville</t>
  </si>
  <si>
    <t>OK050</t>
  </si>
  <si>
    <t>Housing Authority of the City of Stroud</t>
  </si>
  <si>
    <t>OK052</t>
  </si>
  <si>
    <t>Housing Authority of the City of Boley</t>
  </si>
  <si>
    <t>OK053</t>
  </si>
  <si>
    <t>Housing Authority of the Town of Indiahoma</t>
  </si>
  <si>
    <t>OK055</t>
  </si>
  <si>
    <t>Housing Authority of the City of Guthrie</t>
  </si>
  <si>
    <t>OK056</t>
  </si>
  <si>
    <t>Housing Authority of the City of Newkirk</t>
  </si>
  <si>
    <t>OK057</t>
  </si>
  <si>
    <t>Housing Authority of the City of Geary</t>
  </si>
  <si>
    <t>OK060</t>
  </si>
  <si>
    <t>Housing Authority of the City of Pawnee</t>
  </si>
  <si>
    <t>OK061</t>
  </si>
  <si>
    <t>Housing Authority of the Town of Valliant</t>
  </si>
  <si>
    <t>OK062</t>
  </si>
  <si>
    <t>Housing Authority of the City of McAlester</t>
  </si>
  <si>
    <t>OK063</t>
  </si>
  <si>
    <t>OK064</t>
  </si>
  <si>
    <t>Housing Authority of the Town of Seiling</t>
  </si>
  <si>
    <t>OK065</t>
  </si>
  <si>
    <t>Housing Authority of the City of Wynnewood</t>
  </si>
  <si>
    <t>OK066</t>
  </si>
  <si>
    <t>OK067</t>
  </si>
  <si>
    <t>Housing Authority of the City of Stilwell</t>
  </si>
  <si>
    <t>OK068</t>
  </si>
  <si>
    <t>Housing Authority of the City of Haileyville</t>
  </si>
  <si>
    <t>OK069</t>
  </si>
  <si>
    <t>OK070</t>
  </si>
  <si>
    <t>Housing Authority of the Town of Terral</t>
  </si>
  <si>
    <t>OK071</t>
  </si>
  <si>
    <t>Housing Authority of the Town of Tuttle</t>
  </si>
  <si>
    <t>OK072</t>
  </si>
  <si>
    <t>Housing Authority of the City of Hartshorne</t>
  </si>
  <si>
    <t>OK073</t>
  </si>
  <si>
    <t>Housing Authority of the City of Tulsa</t>
  </si>
  <si>
    <t>OK075</t>
  </si>
  <si>
    <t>Housing Authority of the City of Beggs</t>
  </si>
  <si>
    <t>OK076</t>
  </si>
  <si>
    <t>Housing Authority of the City of Kingston</t>
  </si>
  <si>
    <t>OK078</t>
  </si>
  <si>
    <t>Housing Authority of the City of Krebs</t>
  </si>
  <si>
    <t>OK079</t>
  </si>
  <si>
    <t>Housing Authority of the City of Waurika</t>
  </si>
  <si>
    <t>OK083</t>
  </si>
  <si>
    <t>Housing Authority of the City of Maud</t>
  </si>
  <si>
    <t>OK084</t>
  </si>
  <si>
    <t>Housing Authority of the City of Minco</t>
  </si>
  <si>
    <t>OK085</t>
  </si>
  <si>
    <t>Housing Authority of the Town of Ryan</t>
  </si>
  <si>
    <t>OK086</t>
  </si>
  <si>
    <t>OK087</t>
  </si>
  <si>
    <t>Housing Authority of the Town of Wister</t>
  </si>
  <si>
    <t>OK088</t>
  </si>
  <si>
    <t>Housing Authority of the Town of Talihina</t>
  </si>
  <si>
    <t>OK089</t>
  </si>
  <si>
    <t>Housing Authority of the City of Hobart</t>
  </si>
  <si>
    <t>OK092</t>
  </si>
  <si>
    <t>Housing Authority of the Town of Granite</t>
  </si>
  <si>
    <t>OK095</t>
  </si>
  <si>
    <t>Housing Authority of the City of Shawnee</t>
  </si>
  <si>
    <t>OK096</t>
  </si>
  <si>
    <t>Housing Authority of the City of Wewoka</t>
  </si>
  <si>
    <t>OK097</t>
  </si>
  <si>
    <t>Housing Authority of the Town of Cheyenne</t>
  </si>
  <si>
    <t>OK099</t>
  </si>
  <si>
    <t>Housing Authority of the City of Muskogee</t>
  </si>
  <si>
    <t>OK101</t>
  </si>
  <si>
    <t>Housing Authority of the City of Boswell</t>
  </si>
  <si>
    <t>OK103</t>
  </si>
  <si>
    <t>Housing Authority of the City of Waynoka</t>
  </si>
  <si>
    <t>OK105</t>
  </si>
  <si>
    <t>Housing Authority of the City of Konawa</t>
  </si>
  <si>
    <t>OK106</t>
  </si>
  <si>
    <t>Housing Authority of the City of Langston</t>
  </si>
  <si>
    <t>OK108</t>
  </si>
  <si>
    <t>Housing Authority of the Town of Mountain Park</t>
  </si>
  <si>
    <t>OK111</t>
  </si>
  <si>
    <t>Housing Authority of the City of Ponca City</t>
  </si>
  <si>
    <t>OK113</t>
  </si>
  <si>
    <t>Housing Authority of the Town of Fort Cobb</t>
  </si>
  <si>
    <t>OK116</t>
  </si>
  <si>
    <t>Housing Authority of the Town of Tipton</t>
  </si>
  <si>
    <t>OK118</t>
  </si>
  <si>
    <t>Housing Authority of the Town of Fort Gibson</t>
  </si>
  <si>
    <t>OK119</t>
  </si>
  <si>
    <t>Housing Authority of the City of Afton</t>
  </si>
  <si>
    <t>OK120</t>
  </si>
  <si>
    <t>Housing Authority of the City of Yale</t>
  </si>
  <si>
    <t>OK121</t>
  </si>
  <si>
    <t>Housing Authority of the City of Keota</t>
  </si>
  <si>
    <t>OK123</t>
  </si>
  <si>
    <t>Housing Authority of Osage County</t>
  </si>
  <si>
    <t>OK124</t>
  </si>
  <si>
    <t>Housing Authority of the City of Atoka</t>
  </si>
  <si>
    <t>OK131</t>
  </si>
  <si>
    <t>Housing Authority of the Kiamichi Electric Coop</t>
  </si>
  <si>
    <t>OK132</t>
  </si>
  <si>
    <t>Housing Authority of the Town of Cushing</t>
  </si>
  <si>
    <t>OK134</t>
  </si>
  <si>
    <t>Housing Authority of the Caddo Electric Cooperativ</t>
  </si>
  <si>
    <t>OK136</t>
  </si>
  <si>
    <t>Housing Authority of the Cookson Hills Electric Co</t>
  </si>
  <si>
    <t>OK137</t>
  </si>
  <si>
    <t>Housing Authority of the Choctaw Electric Cooperat</t>
  </si>
  <si>
    <t>OK139</t>
  </si>
  <si>
    <t>Housing Authority of the City of Norman</t>
  </si>
  <si>
    <t>OK142</t>
  </si>
  <si>
    <t>Housing Authority of the City of Henryetta</t>
  </si>
  <si>
    <t>OK146</t>
  </si>
  <si>
    <t>Housing Authority of the City of Stillwater</t>
  </si>
  <si>
    <t>OK147</t>
  </si>
  <si>
    <t>Housing Authority of the Town of Lone Wolf</t>
  </si>
  <si>
    <t>OK148</t>
  </si>
  <si>
    <t>Housing Authority of the City of Tecumseh</t>
  </si>
  <si>
    <t>OK149</t>
  </si>
  <si>
    <t>Housing Authority of the City of Pauls Valley</t>
  </si>
  <si>
    <t>OK150</t>
  </si>
  <si>
    <t>Housing Authority of the City of Del City</t>
  </si>
  <si>
    <t>OK154</t>
  </si>
  <si>
    <t>Housing Authority of the Town of Mountain View</t>
  </si>
  <si>
    <t>OR001</t>
  </si>
  <si>
    <t>Housing Authority of Clackamas County</t>
  </si>
  <si>
    <t>OR002</t>
  </si>
  <si>
    <t>Housing Authority of Portland</t>
  </si>
  <si>
    <t>OR003</t>
  </si>
  <si>
    <t>Housing Authority of Douglas County</t>
  </si>
  <si>
    <t>OR005</t>
  </si>
  <si>
    <t>Housing Authority of Lincoln County</t>
  </si>
  <si>
    <t>OR006</t>
  </si>
  <si>
    <t>Housing Authority &amp; Comm Svcs of Lane Co</t>
  </si>
  <si>
    <t>OR007</t>
  </si>
  <si>
    <t>Housing Authority of the County of Umatilla</t>
  </si>
  <si>
    <t>OR008</t>
  </si>
  <si>
    <t>OR009</t>
  </si>
  <si>
    <t>OR011</t>
  </si>
  <si>
    <t>OR014</t>
  </si>
  <si>
    <t>Marion County Housing Authority</t>
  </si>
  <si>
    <t>OR015</t>
  </si>
  <si>
    <t>Housing Authority of Jackson County</t>
  </si>
  <si>
    <t>OR016</t>
  </si>
  <si>
    <t>Housing Authority of Yamhill County</t>
  </si>
  <si>
    <t>OR017</t>
  </si>
  <si>
    <t>Klamath Housing Authority</t>
  </si>
  <si>
    <t>OR020</t>
  </si>
  <si>
    <t>Coos-Curry Housing Authority</t>
  </si>
  <si>
    <t>OR022</t>
  </si>
  <si>
    <t>OR027</t>
  </si>
  <si>
    <t>Housing Authority of Malheur County</t>
  </si>
  <si>
    <t>OR032</t>
  </si>
  <si>
    <t>Northeast Oregon Housing Authority</t>
  </si>
  <si>
    <t>OR034</t>
  </si>
  <si>
    <t>Central Oregon Regional Housing Authority</t>
  </si>
  <si>
    <t>PA001</t>
  </si>
  <si>
    <t>PA002</t>
  </si>
  <si>
    <t>Philadelphia Housing Authority</t>
  </si>
  <si>
    <t>PA003</t>
  </si>
  <si>
    <t>Scranton Housing Authority</t>
  </si>
  <si>
    <t>PA004</t>
  </si>
  <si>
    <t>Allentown Housing Authority</t>
  </si>
  <si>
    <t>PA005</t>
  </si>
  <si>
    <t>PA006</t>
  </si>
  <si>
    <t>Allegheny County Housing Authority</t>
  </si>
  <si>
    <t>PA007</t>
  </si>
  <si>
    <t>Chester Housing Authority</t>
  </si>
  <si>
    <t>PA008</t>
  </si>
  <si>
    <t>Harrisburg Housing Authority</t>
  </si>
  <si>
    <t>PA009</t>
  </si>
  <si>
    <t>Reading Housing Authority</t>
  </si>
  <si>
    <t>PA010</t>
  </si>
  <si>
    <t>PA011</t>
  </si>
  <si>
    <t>Bethlehem Housing Authority</t>
  </si>
  <si>
    <t>PA012</t>
  </si>
  <si>
    <t>PA013</t>
  </si>
  <si>
    <t>Housing Authority of the City of Erie</t>
  </si>
  <si>
    <t>PA014</t>
  </si>
  <si>
    <t>Housing Authority of the County of Beaver</t>
  </si>
  <si>
    <t>PA015</t>
  </si>
  <si>
    <t>Fayette County Housing Authority</t>
  </si>
  <si>
    <t>PA016</t>
  </si>
  <si>
    <t>Schuylkill County Housing Authority</t>
  </si>
  <si>
    <t>PA017</t>
  </si>
  <si>
    <t>PA018</t>
  </si>
  <si>
    <t>Westmoreland County Hsg Authority</t>
  </si>
  <si>
    <t>PA019</t>
  </si>
  <si>
    <t>Johnstown Housing Authority</t>
  </si>
  <si>
    <t>PA020</t>
  </si>
  <si>
    <t>PA021</t>
  </si>
  <si>
    <t>Housing Authority of the County of Lycoming</t>
  </si>
  <si>
    <t>PA022</t>
  </si>
  <si>
    <t>Housing Authority of the City of York</t>
  </si>
  <si>
    <t>PA023</t>
  </si>
  <si>
    <t>Housing Authority County of Delaware</t>
  </si>
  <si>
    <t>PA024</t>
  </si>
  <si>
    <t>Easton Housing Authority</t>
  </si>
  <si>
    <t>PA025</t>
  </si>
  <si>
    <t>Connellsville Housing Authority</t>
  </si>
  <si>
    <t>PA026</t>
  </si>
  <si>
    <t>Housing Auth Co of Lawrence</t>
  </si>
  <si>
    <t>PA027</t>
  </si>
  <si>
    <t>PA028</t>
  </si>
  <si>
    <t>The Housing Authority of Monroe County</t>
  </si>
  <si>
    <t>PA029</t>
  </si>
  <si>
    <t>Somerset County Housing Authority</t>
  </si>
  <si>
    <t>PA030</t>
  </si>
  <si>
    <t>The Housing Auth of the City of Carbondale</t>
  </si>
  <si>
    <t>PA031</t>
  </si>
  <si>
    <t>PA032</t>
  </si>
  <si>
    <t>The Housing Authority of Montour County</t>
  </si>
  <si>
    <t>PA033</t>
  </si>
  <si>
    <t>PA034</t>
  </si>
  <si>
    <t>PA035</t>
  </si>
  <si>
    <t>Housing Authority of the County of Dauphin</t>
  </si>
  <si>
    <t>PA036</t>
  </si>
  <si>
    <t>The Housing Auth of the City of Lancaster</t>
  </si>
  <si>
    <t>PA037</t>
  </si>
  <si>
    <t>Housing Authority of the City of Pottsville</t>
  </si>
  <si>
    <t>PA038</t>
  </si>
  <si>
    <t>Lackawanna County Housing Authority</t>
  </si>
  <si>
    <t>PA039</t>
  </si>
  <si>
    <t>PA040</t>
  </si>
  <si>
    <t>The Housing Authority of Clinton County</t>
  </si>
  <si>
    <t>PA041</t>
  </si>
  <si>
    <t>The Housing Auth of the County of Mifflin</t>
  </si>
  <si>
    <t>PA042</t>
  </si>
  <si>
    <t>Housing Authority of the City of Pittston</t>
  </si>
  <si>
    <t>PA043</t>
  </si>
  <si>
    <t>The Housing Auth of the City of Nanticoke</t>
  </si>
  <si>
    <t>PA044</t>
  </si>
  <si>
    <t>The Housing Authority of the City of Hazleton</t>
  </si>
  <si>
    <t>PA045</t>
  </si>
  <si>
    <t>PA046</t>
  </si>
  <si>
    <t>Housing Authority of the County of Chester</t>
  </si>
  <si>
    <t>PA047</t>
  </si>
  <si>
    <t>Wilkes Barre Housing Authority</t>
  </si>
  <si>
    <t>PA048</t>
  </si>
  <si>
    <t>PA049</t>
  </si>
  <si>
    <t>Bradford City Housing Authority</t>
  </si>
  <si>
    <t>PA050</t>
  </si>
  <si>
    <t>Tioga County Housing Authority</t>
  </si>
  <si>
    <t>PA051</t>
  </si>
  <si>
    <t>Bucks County Housing Authority</t>
  </si>
  <si>
    <t>PA052</t>
  </si>
  <si>
    <t>Housing Authority of the County of Lebanon</t>
  </si>
  <si>
    <t>PA053</t>
  </si>
  <si>
    <t>Sunbury Housing Authority</t>
  </si>
  <si>
    <t>PA054</t>
  </si>
  <si>
    <t>PA055</t>
  </si>
  <si>
    <t>Shamokin Housing Authority</t>
  </si>
  <si>
    <t>PA056</t>
  </si>
  <si>
    <t>PA057</t>
  </si>
  <si>
    <t>Housing Authority of the County of Luzerne</t>
  </si>
  <si>
    <t>PA058</t>
  </si>
  <si>
    <t>Titusville Housing Authority</t>
  </si>
  <si>
    <t>PA059</t>
  </si>
  <si>
    <t>PA060</t>
  </si>
  <si>
    <t>Housing Auth of the County of Northumberland</t>
  </si>
  <si>
    <t>PA061</t>
  </si>
  <si>
    <t>PA063</t>
  </si>
  <si>
    <t>PA064</t>
  </si>
  <si>
    <t>Bradford County Housing Authority</t>
  </si>
  <si>
    <t>PA065</t>
  </si>
  <si>
    <t>Clearfield County Housing Authority</t>
  </si>
  <si>
    <t>PA066</t>
  </si>
  <si>
    <t>PA067</t>
  </si>
  <si>
    <t>Carbon County Housing Authority</t>
  </si>
  <si>
    <t>PA069</t>
  </si>
  <si>
    <t>PA071</t>
  </si>
  <si>
    <t>Housing Authority of the County of Berks</t>
  </si>
  <si>
    <t>PA073</t>
  </si>
  <si>
    <t>The Wyoming Co Housing &amp; Redevelopment Auth</t>
  </si>
  <si>
    <t>PA074</t>
  </si>
  <si>
    <t>Susquehanna Co Housing/Redevelopment Auth</t>
  </si>
  <si>
    <t>PA075</t>
  </si>
  <si>
    <t>Cumberland Co Redevelopment &amp; Housing Auth</t>
  </si>
  <si>
    <t>PA076</t>
  </si>
  <si>
    <t>Northampton County Housing Authority</t>
  </si>
  <si>
    <t>PA079</t>
  </si>
  <si>
    <t>Housing Authority of the County of Warren</t>
  </si>
  <si>
    <t>PA080</t>
  </si>
  <si>
    <t>PA081</t>
  </si>
  <si>
    <t>Lehigh County Housing Authority</t>
  </si>
  <si>
    <t>PA083</t>
  </si>
  <si>
    <t>PA085</t>
  </si>
  <si>
    <t>PA086</t>
  </si>
  <si>
    <t>PA087</t>
  </si>
  <si>
    <t>PA088</t>
  </si>
  <si>
    <t>Centre County Housing Authority</t>
  </si>
  <si>
    <t>PA089</t>
  </si>
  <si>
    <t>PA092</t>
  </si>
  <si>
    <t>Snyder County Housing Authority</t>
  </si>
  <si>
    <t>RI001</t>
  </si>
  <si>
    <t>Housing Authority Providence</t>
  </si>
  <si>
    <t>RI002</t>
  </si>
  <si>
    <t>Housing Authority of the City of Pawtucket</t>
  </si>
  <si>
    <t>RI003</t>
  </si>
  <si>
    <t>Woonsocket Housing Authority</t>
  </si>
  <si>
    <t>RI004</t>
  </si>
  <si>
    <t>Central Falls Housing Authority</t>
  </si>
  <si>
    <t>RI005</t>
  </si>
  <si>
    <t>The Housing Authority of the City of Newport</t>
  </si>
  <si>
    <t>RI006</t>
  </si>
  <si>
    <t>Cranston Housing Authority</t>
  </si>
  <si>
    <t>RI007</t>
  </si>
  <si>
    <t>East Providence Housing Authority</t>
  </si>
  <si>
    <t>RI008</t>
  </si>
  <si>
    <t>Westerly Housing Authority</t>
  </si>
  <si>
    <t>RI009</t>
  </si>
  <si>
    <t>Johnston Housing Authority</t>
  </si>
  <si>
    <t>RI010</t>
  </si>
  <si>
    <t>Cumberland Housing Authority</t>
  </si>
  <si>
    <t>RI011</t>
  </si>
  <si>
    <t>Warwick Housing Authority</t>
  </si>
  <si>
    <t>RI012</t>
  </si>
  <si>
    <t>South Kingstown Housing Authority</t>
  </si>
  <si>
    <t>RI013</t>
  </si>
  <si>
    <t>RI014</t>
  </si>
  <si>
    <t>Burrillville Housing Authority</t>
  </si>
  <si>
    <t>RI015</t>
  </si>
  <si>
    <t>West Warwick Housing Authority</t>
  </si>
  <si>
    <t>RI016</t>
  </si>
  <si>
    <t>Coventry Housing Authority</t>
  </si>
  <si>
    <t>RI017</t>
  </si>
  <si>
    <t>North Providence Housing Authority</t>
  </si>
  <si>
    <t>RI018</t>
  </si>
  <si>
    <t>RI019</t>
  </si>
  <si>
    <t>RI020</t>
  </si>
  <si>
    <t>RI021</t>
  </si>
  <si>
    <t>RI022</t>
  </si>
  <si>
    <t>RI024</t>
  </si>
  <si>
    <t>East Greenwich Housing Authority</t>
  </si>
  <si>
    <t>RI026</t>
  </si>
  <si>
    <t>Narragansett Housing Authority</t>
  </si>
  <si>
    <t>RI027</t>
  </si>
  <si>
    <t>Tiverton Housing Authority</t>
  </si>
  <si>
    <t>RQ005</t>
  </si>
  <si>
    <t>Puerto Rico Public Housing Administration</t>
  </si>
  <si>
    <t>SC001</t>
  </si>
  <si>
    <t>SC002</t>
  </si>
  <si>
    <t>SC003</t>
  </si>
  <si>
    <t>Housing Authority of Spartanburg</t>
  </si>
  <si>
    <t>SC004</t>
  </si>
  <si>
    <t>SC005</t>
  </si>
  <si>
    <t>Housing Authority of Darlington</t>
  </si>
  <si>
    <t>SC007</t>
  </si>
  <si>
    <t>Housing Authority of Aiken</t>
  </si>
  <si>
    <t>SC008</t>
  </si>
  <si>
    <t>SC Regional Housing Authority No 1</t>
  </si>
  <si>
    <t>SC011</t>
  </si>
  <si>
    <t>Housing Authority of Laurens</t>
  </si>
  <si>
    <t>SC012</t>
  </si>
  <si>
    <t>Housing Authority of Abbeville</t>
  </si>
  <si>
    <t>SC015</t>
  </si>
  <si>
    <t>Housing Authority of Bennettsville</t>
  </si>
  <si>
    <t>SC016</t>
  </si>
  <si>
    <t>Housing Authority of Greer</t>
  </si>
  <si>
    <t>SC017</t>
  </si>
  <si>
    <t>Housing Authority of Gaffney</t>
  </si>
  <si>
    <t>SC018</t>
  </si>
  <si>
    <t>Housing Authority of Lake City</t>
  </si>
  <si>
    <t>SC019</t>
  </si>
  <si>
    <t>Housing Authority of Union</t>
  </si>
  <si>
    <t>SC020</t>
  </si>
  <si>
    <t>Housing Authority of Chester</t>
  </si>
  <si>
    <t>SC021</t>
  </si>
  <si>
    <t>Housing Authority of Marion</t>
  </si>
  <si>
    <t>SC022</t>
  </si>
  <si>
    <t>Housing Authority of Rock Hill</t>
  </si>
  <si>
    <t>SC023</t>
  </si>
  <si>
    <t>Housing Authority of Sumter</t>
  </si>
  <si>
    <t>SC024</t>
  </si>
  <si>
    <t>SC Regional Housing Authority No 3</t>
  </si>
  <si>
    <t>SC025</t>
  </si>
  <si>
    <t>Housing Authority of Conway</t>
  </si>
  <si>
    <t>SC026</t>
  </si>
  <si>
    <t>Housing Authority of Beaufort</t>
  </si>
  <si>
    <t>SC027</t>
  </si>
  <si>
    <t>Housing Authority of Florence</t>
  </si>
  <si>
    <t>SC028</t>
  </si>
  <si>
    <t>SC029</t>
  </si>
  <si>
    <t>Housing Authority of Hartsville</t>
  </si>
  <si>
    <t>SC030</t>
  </si>
  <si>
    <t>Housing Authority of Greenwood</t>
  </si>
  <si>
    <t>SC031</t>
  </si>
  <si>
    <t>Housing Authority of Cheraw</t>
  </si>
  <si>
    <t>SC032</t>
  </si>
  <si>
    <t>SC033</t>
  </si>
  <si>
    <t>Housing Authority of Mullins</t>
  </si>
  <si>
    <t>SC035</t>
  </si>
  <si>
    <t>Housing Authority of Newberry</t>
  </si>
  <si>
    <t>SC036</t>
  </si>
  <si>
    <t>Housing Authority of Fort Mill</t>
  </si>
  <si>
    <t>SC037</t>
  </si>
  <si>
    <t>Housing Authority of Anderson</t>
  </si>
  <si>
    <t>SC039</t>
  </si>
  <si>
    <t>Housing Authority of Kingstree</t>
  </si>
  <si>
    <t>SC040</t>
  </si>
  <si>
    <t>Housing Authority of Woodruff</t>
  </si>
  <si>
    <t>SC046</t>
  </si>
  <si>
    <t>Housing Authority of York</t>
  </si>
  <si>
    <t>SC048</t>
  </si>
  <si>
    <t>Housing Authority of McColl</t>
  </si>
  <si>
    <t>SC053</t>
  </si>
  <si>
    <t>Housing Authority of Easley</t>
  </si>
  <si>
    <t>SC056</t>
  </si>
  <si>
    <t>SC057</t>
  </si>
  <si>
    <t>Housing Authority of N Charleston</t>
  </si>
  <si>
    <t>SC059</t>
  </si>
  <si>
    <t>Marlboro Co Hsg &amp; Redev Authority</t>
  </si>
  <si>
    <t>SC060</t>
  </si>
  <si>
    <t>Housing Authority of Atlantic Beach</t>
  </si>
  <si>
    <t>SC061</t>
  </si>
  <si>
    <t>Housing Authority of the City of Cayce</t>
  </si>
  <si>
    <t>SD007</t>
  </si>
  <si>
    <t>Burke Housing And Redevelopment Commission</t>
  </si>
  <si>
    <t>SD008</t>
  </si>
  <si>
    <t>Kennebec Housing &amp; Redevelopment Commission</t>
  </si>
  <si>
    <t>SD009</t>
  </si>
  <si>
    <t>De Smet Housing &amp; Redevelopment Commission</t>
  </si>
  <si>
    <t>SD010</t>
  </si>
  <si>
    <t>City of Lennox Housing And Redevelopment Commission</t>
  </si>
  <si>
    <t>SD011</t>
  </si>
  <si>
    <t>Madison Housing And Redevelopment Commission</t>
  </si>
  <si>
    <t>SD013</t>
  </si>
  <si>
    <t>Howard Housing And Redevelopment Commission</t>
  </si>
  <si>
    <t>SD014</t>
  </si>
  <si>
    <t>City of Mitchell Housing And Redevolpment Commission</t>
  </si>
  <si>
    <t>SD016</t>
  </si>
  <si>
    <t>Sioux Falls Housing And Redevelopment Commission</t>
  </si>
  <si>
    <t>SD017</t>
  </si>
  <si>
    <t>Parker Housing &amp; Redevelopment Commission</t>
  </si>
  <si>
    <t>SD018</t>
  </si>
  <si>
    <t>Lake Andes Housing And Redevelopment Commission</t>
  </si>
  <si>
    <t>SD019</t>
  </si>
  <si>
    <t>Hot Springs Housing And Redevelopment Commission</t>
  </si>
  <si>
    <t>SD020</t>
  </si>
  <si>
    <t>Sisseton Housing &amp; Redevelopment Commission</t>
  </si>
  <si>
    <t>SD021</t>
  </si>
  <si>
    <t>Wessington Springs Housing And Redevelopment Commission</t>
  </si>
  <si>
    <t>SD022</t>
  </si>
  <si>
    <t>Martin Housing &amp; Redevelopment Commission</t>
  </si>
  <si>
    <t>SD023</t>
  </si>
  <si>
    <t>Murdo Housing And Redevelopment Commission</t>
  </si>
  <si>
    <t>SD024</t>
  </si>
  <si>
    <t>Lake Norden Housing And Redevelopment Commission</t>
  </si>
  <si>
    <t>SD025</t>
  </si>
  <si>
    <t>Lemmon Housing &amp; Redevelopment Commission</t>
  </si>
  <si>
    <t>SD031</t>
  </si>
  <si>
    <t>Volga Housing And Redevelopment Commission</t>
  </si>
  <si>
    <t>SD034</t>
  </si>
  <si>
    <t>Aberdeen Housing &amp; Redevelopment Commission</t>
  </si>
  <si>
    <t>SD035</t>
  </si>
  <si>
    <t>Pierre Housing &amp; Redevelopment Commision</t>
  </si>
  <si>
    <t>SD038</t>
  </si>
  <si>
    <t>Miller Housing &amp; Redevelopment Commision</t>
  </si>
  <si>
    <t>SD039</t>
  </si>
  <si>
    <t>Canton Housing &amp; Redevopment Commission</t>
  </si>
  <si>
    <t>SD040</t>
  </si>
  <si>
    <t>SD043</t>
  </si>
  <si>
    <t>Watertown Housing And Redevelopment Commission</t>
  </si>
  <si>
    <t>SD045</t>
  </si>
  <si>
    <t>Pennington County Housing And Redevelopment Commission</t>
  </si>
  <si>
    <t>SD047</t>
  </si>
  <si>
    <t>Meade County Housing And Redevelopment Commission</t>
  </si>
  <si>
    <t>TN001</t>
  </si>
  <si>
    <t>Memphis Housing Authority</t>
  </si>
  <si>
    <t>TN002</t>
  </si>
  <si>
    <t>Johnson City Housing Authority</t>
  </si>
  <si>
    <t>TN003</t>
  </si>
  <si>
    <t>Knoxville's Community Development Corp.</t>
  </si>
  <si>
    <t>TN004</t>
  </si>
  <si>
    <t>Chattanooga Housing Authority</t>
  </si>
  <si>
    <t>TN005</t>
  </si>
  <si>
    <t>Metropolitan Development &amp; Housing Agency</t>
  </si>
  <si>
    <t>TN006</t>
  </si>
  <si>
    <t>Kingsport Housing And Redevelopment Authority</t>
  </si>
  <si>
    <t>TN007</t>
  </si>
  <si>
    <t>Jackson Housing Authority</t>
  </si>
  <si>
    <t>TN008</t>
  </si>
  <si>
    <t>Paris Housing Authority</t>
  </si>
  <si>
    <t>TN009</t>
  </si>
  <si>
    <t>TN010</t>
  </si>
  <si>
    <t>The Clarksville Housing Authority</t>
  </si>
  <si>
    <t>TN011</t>
  </si>
  <si>
    <t>Pulaski Housing Authority</t>
  </si>
  <si>
    <t>TN012</t>
  </si>
  <si>
    <t>Lafollette Housing Authority</t>
  </si>
  <si>
    <t>TN013</t>
  </si>
  <si>
    <t>Brownsville Housing Authority</t>
  </si>
  <si>
    <t>TN014</t>
  </si>
  <si>
    <t>Fayetteville Housing Authority</t>
  </si>
  <si>
    <t>TN015</t>
  </si>
  <si>
    <t>Athens Housing Authority</t>
  </si>
  <si>
    <t>TN016</t>
  </si>
  <si>
    <t>Sweetwater Housing Authority</t>
  </si>
  <si>
    <t>TN017</t>
  </si>
  <si>
    <t>TN018</t>
  </si>
  <si>
    <t>Rockwood Housing Authority</t>
  </si>
  <si>
    <t>TN019</t>
  </si>
  <si>
    <t>Jefferson City Housing Authority</t>
  </si>
  <si>
    <t>TN020</t>
  </si>
  <si>
    <t>Murfreesboro Housing Authority</t>
  </si>
  <si>
    <t>TN021</t>
  </si>
  <si>
    <t>Dyersburg Housing Authority</t>
  </si>
  <si>
    <t>TN022</t>
  </si>
  <si>
    <t>TN024</t>
  </si>
  <si>
    <t>Tullahoma Housing Authority</t>
  </si>
  <si>
    <t>TN025</t>
  </si>
  <si>
    <t>TN026</t>
  </si>
  <si>
    <t>Etowah Housing Authority</t>
  </si>
  <si>
    <t>TN027</t>
  </si>
  <si>
    <t>TN028</t>
  </si>
  <si>
    <t>TN029</t>
  </si>
  <si>
    <t>Gallatin Housing Authority</t>
  </si>
  <si>
    <t>TN030</t>
  </si>
  <si>
    <t>Waverly Housing Authority</t>
  </si>
  <si>
    <t>TN031</t>
  </si>
  <si>
    <t>Milan Housing Authority</t>
  </si>
  <si>
    <t>TN032</t>
  </si>
  <si>
    <t>Lewisburg Housing Authority</t>
  </si>
  <si>
    <t>TN033</t>
  </si>
  <si>
    <t>Cookeville Housing Authority</t>
  </si>
  <si>
    <t>TN034</t>
  </si>
  <si>
    <t>Jellico Housing Authority</t>
  </si>
  <si>
    <t>TN035</t>
  </si>
  <si>
    <t>TN036</t>
  </si>
  <si>
    <t>TN037</t>
  </si>
  <si>
    <t>South Pittsburg Housing Authority</t>
  </si>
  <si>
    <t>TN038</t>
  </si>
  <si>
    <t>TN039</t>
  </si>
  <si>
    <t>Shelbyville Housing Authority</t>
  </si>
  <si>
    <t>TN040</t>
  </si>
  <si>
    <t>TN041</t>
  </si>
  <si>
    <t>Covington Housing Authority</t>
  </si>
  <si>
    <t>TN042</t>
  </si>
  <si>
    <t>Crossville Housing Authority</t>
  </si>
  <si>
    <t>TN043</t>
  </si>
  <si>
    <t>Rogersville Housing Authority</t>
  </si>
  <si>
    <t>TN044</t>
  </si>
  <si>
    <t>Sparta Housing Authority</t>
  </si>
  <si>
    <t>TN045</t>
  </si>
  <si>
    <t>Millington Housing Authority</t>
  </si>
  <si>
    <t>TN046</t>
  </si>
  <si>
    <t>Columbia Housing Authority</t>
  </si>
  <si>
    <t>TN047</t>
  </si>
  <si>
    <t>Mt. Pleasant Housing Authority</t>
  </si>
  <si>
    <t>TN048</t>
  </si>
  <si>
    <t>Lawrenceburg Housing Authority</t>
  </si>
  <si>
    <t>TN049</t>
  </si>
  <si>
    <t>Savannah Housing Authority</t>
  </si>
  <si>
    <t>TN050</t>
  </si>
  <si>
    <t>Bolivar Housing Authority</t>
  </si>
  <si>
    <t>TN051</t>
  </si>
  <si>
    <t>Parsons-Decaturville Housing Authority</t>
  </si>
  <si>
    <t>TN052</t>
  </si>
  <si>
    <t>Huntingdon Housing Authority</t>
  </si>
  <si>
    <t>TN053</t>
  </si>
  <si>
    <t>McMinnville Housing Authority</t>
  </si>
  <si>
    <t>TN054</t>
  </si>
  <si>
    <t>Cleveland Housing Authority</t>
  </si>
  <si>
    <t>TN055</t>
  </si>
  <si>
    <t>Harriman Housing Authority</t>
  </si>
  <si>
    <t>TN056</t>
  </si>
  <si>
    <t>Livingston Housing Authority</t>
  </si>
  <si>
    <t>TN057</t>
  </si>
  <si>
    <t>Ripley Housing Authority</t>
  </si>
  <si>
    <t>TN058</t>
  </si>
  <si>
    <t>Greeneville Housing Authority</t>
  </si>
  <si>
    <t>TN059</t>
  </si>
  <si>
    <t>Hohenwald Housing Authority</t>
  </si>
  <si>
    <t>TN060</t>
  </si>
  <si>
    <t>Newport Housing Authority</t>
  </si>
  <si>
    <t>TN061</t>
  </si>
  <si>
    <t>Lenoir City Housing Authority</t>
  </si>
  <si>
    <t>TN062</t>
  </si>
  <si>
    <t>Dayton Housing Authority</t>
  </si>
  <si>
    <t>TN063</t>
  </si>
  <si>
    <t>Sevierville Housing Authority</t>
  </si>
  <si>
    <t>TN064</t>
  </si>
  <si>
    <t>Loudon Housing Authority</t>
  </si>
  <si>
    <t>TN065</t>
  </si>
  <si>
    <t>TN066</t>
  </si>
  <si>
    <t>TN068</t>
  </si>
  <si>
    <t>TN069</t>
  </si>
  <si>
    <t>Martin Housing Authority</t>
  </si>
  <si>
    <t>TN071</t>
  </si>
  <si>
    <t>Hartsville Housing Authority</t>
  </si>
  <si>
    <t>TN072</t>
  </si>
  <si>
    <t>South Carthage Housing Authority</t>
  </si>
  <si>
    <t>TN073</t>
  </si>
  <si>
    <t>TN074</t>
  </si>
  <si>
    <t>Erin Housing Authority</t>
  </si>
  <si>
    <t>TN075</t>
  </si>
  <si>
    <t>Newbern Housing Authority</t>
  </si>
  <si>
    <t>TN076</t>
  </si>
  <si>
    <t>Elizabethton Housing And Development Agency</t>
  </si>
  <si>
    <t>TN077</t>
  </si>
  <si>
    <t>Woodbury Housing Authority</t>
  </si>
  <si>
    <t>TN078</t>
  </si>
  <si>
    <t>Oliver Springs Housing Authority</t>
  </si>
  <si>
    <t>TN079</t>
  </si>
  <si>
    <t>Dickson Housing Authority</t>
  </si>
  <si>
    <t>TN081</t>
  </si>
  <si>
    <t>Erwin Housing Authority</t>
  </si>
  <si>
    <t>TN082</t>
  </si>
  <si>
    <t>McKenzie Housing Authority</t>
  </si>
  <si>
    <t>TN084</t>
  </si>
  <si>
    <t>Gallaway Housing Authority</t>
  </si>
  <si>
    <t>TN088</t>
  </si>
  <si>
    <t>Oak Ridge Housing Authority</t>
  </si>
  <si>
    <t>TN090</t>
  </si>
  <si>
    <t>Lafayette Housing Authority</t>
  </si>
  <si>
    <t>TN092</t>
  </si>
  <si>
    <t>Grundy Housing Authority</t>
  </si>
  <si>
    <t>TN095</t>
  </si>
  <si>
    <t>Shelby County Housing Authority</t>
  </si>
  <si>
    <t>TN111</t>
  </si>
  <si>
    <t>TN125</t>
  </si>
  <si>
    <t>TX001</t>
  </si>
  <si>
    <t>Austin Housing Authority</t>
  </si>
  <si>
    <t>TX003</t>
  </si>
  <si>
    <t>TX004</t>
  </si>
  <si>
    <t>Housing Authority of Fort Worth</t>
  </si>
  <si>
    <t>TX005</t>
  </si>
  <si>
    <t>Houston Housing Authority</t>
  </si>
  <si>
    <t>TX006</t>
  </si>
  <si>
    <t>San Antonio Housing Authority</t>
  </si>
  <si>
    <t>TX007</t>
  </si>
  <si>
    <t>TX008</t>
  </si>
  <si>
    <t>Corpus Christi Housing Authority</t>
  </si>
  <si>
    <t>TX009</t>
  </si>
  <si>
    <t>Housing Authority of the City of Dallas, Texa</t>
  </si>
  <si>
    <t>TX010</t>
  </si>
  <si>
    <t>Housing Authority of the City of Waco</t>
  </si>
  <si>
    <t>TX011</t>
  </si>
  <si>
    <t>Laredo Housing Authority</t>
  </si>
  <si>
    <t>TX012</t>
  </si>
  <si>
    <t>Housing Authority of the City of Baytown</t>
  </si>
  <si>
    <t>TX014</t>
  </si>
  <si>
    <t>Housing Authority of Texarkana</t>
  </si>
  <si>
    <t>TX015</t>
  </si>
  <si>
    <t>Housing Authority of Waxahachie</t>
  </si>
  <si>
    <t>TX016</t>
  </si>
  <si>
    <t>Del Rio Housing Authority</t>
  </si>
  <si>
    <t>TX017</t>
  </si>
  <si>
    <t>Housing Authority of the City of Galveston</t>
  </si>
  <si>
    <t>TX018</t>
  </si>
  <si>
    <t>Housing Authority of Lubbock</t>
  </si>
  <si>
    <t>TX019</t>
  </si>
  <si>
    <t>Eagle Pass Housing Authority</t>
  </si>
  <si>
    <t>TX020</t>
  </si>
  <si>
    <t>Housing Authority of the City of Bryan</t>
  </si>
  <si>
    <t>TX021</t>
  </si>
  <si>
    <t>TX022</t>
  </si>
  <si>
    <t>Housing Authority of Wichita Falls</t>
  </si>
  <si>
    <t>TX023</t>
  </si>
  <si>
    <t>TX024</t>
  </si>
  <si>
    <t>Housing Authority of Commerce</t>
  </si>
  <si>
    <t>TX025</t>
  </si>
  <si>
    <t>San Benito Housing Authority</t>
  </si>
  <si>
    <t>TX026</t>
  </si>
  <si>
    <t>Housing Authority of Denison</t>
  </si>
  <si>
    <t>TX027</t>
  </si>
  <si>
    <t>Housing Authority of McKinney</t>
  </si>
  <si>
    <t>TX028</t>
  </si>
  <si>
    <t>McAllen Housing Authority</t>
  </si>
  <si>
    <t>TX029</t>
  </si>
  <si>
    <t>Mercedes Housing Authority</t>
  </si>
  <si>
    <t>TX030</t>
  </si>
  <si>
    <t>Housing Authority of Temple</t>
  </si>
  <si>
    <t>TX031</t>
  </si>
  <si>
    <t>Taylor Housing Authority</t>
  </si>
  <si>
    <t>TX032</t>
  </si>
  <si>
    <t>Housing Authority of the City of Texas City</t>
  </si>
  <si>
    <t>TX033</t>
  </si>
  <si>
    <t>Housing Authority of Corsicana</t>
  </si>
  <si>
    <t>TX034</t>
  </si>
  <si>
    <t>Housing Authority of Port Arthur</t>
  </si>
  <si>
    <t>TX035</t>
  </si>
  <si>
    <t>Housing Authority of the City of Bay City</t>
  </si>
  <si>
    <t>TX036</t>
  </si>
  <si>
    <t>Housing Authority of Borger</t>
  </si>
  <si>
    <t>TX037</t>
  </si>
  <si>
    <t>Housing Authority City of Orange</t>
  </si>
  <si>
    <t>TX038</t>
  </si>
  <si>
    <t>Housing Authority of Bonham</t>
  </si>
  <si>
    <t>TX039</t>
  </si>
  <si>
    <t>Housing Authority of Breckenridge</t>
  </si>
  <si>
    <t>TX041</t>
  </si>
  <si>
    <t>Housing Authority of Olney</t>
  </si>
  <si>
    <t>TX042</t>
  </si>
  <si>
    <t>Housing Authority of Cisco</t>
  </si>
  <si>
    <t>TX043</t>
  </si>
  <si>
    <t>Housing Authority of Ranger</t>
  </si>
  <si>
    <t>TX044</t>
  </si>
  <si>
    <t>Housing Authority of Jefferson</t>
  </si>
  <si>
    <t>TX045</t>
  </si>
  <si>
    <t>Housing Authority of Canyon</t>
  </si>
  <si>
    <t>TX046</t>
  </si>
  <si>
    <t>Mission Housing Authority</t>
  </si>
  <si>
    <t>TX047</t>
  </si>
  <si>
    <t>Housing Authority of Dublin</t>
  </si>
  <si>
    <t>TX048</t>
  </si>
  <si>
    <t>TX049</t>
  </si>
  <si>
    <t>Housing Authority of Pittsburg</t>
  </si>
  <si>
    <t>TX050</t>
  </si>
  <si>
    <t>TX051</t>
  </si>
  <si>
    <t>Weslaco Housing Authority</t>
  </si>
  <si>
    <t>TX052</t>
  </si>
  <si>
    <t>Housing Authority of Seymour</t>
  </si>
  <si>
    <t>TX053</t>
  </si>
  <si>
    <t>Housing Authority of Haskell</t>
  </si>
  <si>
    <t>TX054</t>
  </si>
  <si>
    <t>TX056</t>
  </si>
  <si>
    <t>Housing Authority of Colorado City</t>
  </si>
  <si>
    <t>TX058</t>
  </si>
  <si>
    <t>Housing Authority of the City of Gladewater</t>
  </si>
  <si>
    <t>TX059</t>
  </si>
  <si>
    <t>Housing Authority of Center</t>
  </si>
  <si>
    <t>TX060</t>
  </si>
  <si>
    <t>Housing Authority of the City of Mineola</t>
  </si>
  <si>
    <t>TX061</t>
  </si>
  <si>
    <t>Housing Authority of Sweetwater</t>
  </si>
  <si>
    <t>TX062</t>
  </si>
  <si>
    <t>Edinburg Housing Authority</t>
  </si>
  <si>
    <t>TX063</t>
  </si>
  <si>
    <t>Housing Authority of the City of Hearne</t>
  </si>
  <si>
    <t>TX064</t>
  </si>
  <si>
    <t>Alamo Housing Authority</t>
  </si>
  <si>
    <t>TX065</t>
  </si>
  <si>
    <t>Harlingen Housing Authority</t>
  </si>
  <si>
    <t>TX066</t>
  </si>
  <si>
    <t>Electra Housing Authority</t>
  </si>
  <si>
    <t>TX067</t>
  </si>
  <si>
    <t>Housing Authority of Bridgeport</t>
  </si>
  <si>
    <t>TX068</t>
  </si>
  <si>
    <t>Housing Authority of Overton</t>
  </si>
  <si>
    <t>TX069</t>
  </si>
  <si>
    <t>Housing Authority of Deleon</t>
  </si>
  <si>
    <t>TX070</t>
  </si>
  <si>
    <t>Housing Authority of Ennis</t>
  </si>
  <si>
    <t>TX071</t>
  </si>
  <si>
    <t>Housing Authority of Gilmer</t>
  </si>
  <si>
    <t>TX073</t>
  </si>
  <si>
    <t>Pharr Housing Authority</t>
  </si>
  <si>
    <t>TX074</t>
  </si>
  <si>
    <t>Luling Housing Authority</t>
  </si>
  <si>
    <t>TX075</t>
  </si>
  <si>
    <t>Housing Authority of Quanah</t>
  </si>
  <si>
    <t>TX076</t>
  </si>
  <si>
    <t>Housing Authority of Cooper</t>
  </si>
  <si>
    <t>TX077</t>
  </si>
  <si>
    <t>Housing Authority of Ballinger</t>
  </si>
  <si>
    <t>TX078</t>
  </si>
  <si>
    <t>Housing Authority of Sherman</t>
  </si>
  <si>
    <t>TX079</t>
  </si>
  <si>
    <t>Housing Authority of the City of Killeen</t>
  </si>
  <si>
    <t>TX080</t>
  </si>
  <si>
    <t>Housing Authority of Anson</t>
  </si>
  <si>
    <t>TX081</t>
  </si>
  <si>
    <t>Gonzales Housing Authority</t>
  </si>
  <si>
    <t>TX082</t>
  </si>
  <si>
    <t>Housing Authority of Henrietta</t>
  </si>
  <si>
    <t>TX083</t>
  </si>
  <si>
    <t>Housing Authority of Hamilton</t>
  </si>
  <si>
    <t>TX084</t>
  </si>
  <si>
    <t>TX085</t>
  </si>
  <si>
    <t>TX086</t>
  </si>
  <si>
    <t>Housing Authority of Wortham</t>
  </si>
  <si>
    <t>TX087</t>
  </si>
  <si>
    <t>San Marcos Housing Authority</t>
  </si>
  <si>
    <t>TX088</t>
  </si>
  <si>
    <t>Housing Authority of Ector</t>
  </si>
  <si>
    <t>TX089</t>
  </si>
  <si>
    <t>Housing Authority of Bells</t>
  </si>
  <si>
    <t>TX090</t>
  </si>
  <si>
    <t>Housing Authority of Hico</t>
  </si>
  <si>
    <t>TX091</t>
  </si>
  <si>
    <t>Housing Authority of Pottsboro</t>
  </si>
  <si>
    <t>TX092</t>
  </si>
  <si>
    <t>Housing Authority of Ladonia</t>
  </si>
  <si>
    <t>TX093</t>
  </si>
  <si>
    <t>Housing Authority of Honey Grove</t>
  </si>
  <si>
    <t>TX094</t>
  </si>
  <si>
    <t>Housing Authority of Archer City</t>
  </si>
  <si>
    <t>TX095</t>
  </si>
  <si>
    <t>Housing Authority of Rockwall</t>
  </si>
  <si>
    <t>TX096</t>
  </si>
  <si>
    <t>Edna Housing Authority</t>
  </si>
  <si>
    <t>TX097</t>
  </si>
  <si>
    <t>Housing Authority of Savoy</t>
  </si>
  <si>
    <t>TX099</t>
  </si>
  <si>
    <t>Housing Authority of Bryson</t>
  </si>
  <si>
    <t>TX100</t>
  </si>
  <si>
    <t>Housing Authority of City of Leonard</t>
  </si>
  <si>
    <t>TX101</t>
  </si>
  <si>
    <t>Housing Authority of Avinger</t>
  </si>
  <si>
    <t>TX102</t>
  </si>
  <si>
    <t>Housing Authority of McGregor</t>
  </si>
  <si>
    <t>TX103</t>
  </si>
  <si>
    <t>Smiley Housing Authority</t>
  </si>
  <si>
    <t>TX104</t>
  </si>
  <si>
    <t>Housing Authority of Wolfe City</t>
  </si>
  <si>
    <t>TX105</t>
  </si>
  <si>
    <t>Crystal City Housing Authority</t>
  </si>
  <si>
    <t>TX106</t>
  </si>
  <si>
    <t>Housing Authority of Daingerfield</t>
  </si>
  <si>
    <t>TX107</t>
  </si>
  <si>
    <t>Housing Authority of Whitewright</t>
  </si>
  <si>
    <t>TX108</t>
  </si>
  <si>
    <t>Housing Authority of Howe</t>
  </si>
  <si>
    <t>TX109</t>
  </si>
  <si>
    <t>Waelder Housing Authority</t>
  </si>
  <si>
    <t>TX111</t>
  </si>
  <si>
    <t>Housing Authority of Burkburnett</t>
  </si>
  <si>
    <t>TX112</t>
  </si>
  <si>
    <t>TX114</t>
  </si>
  <si>
    <t>Kingsville Housing Authority</t>
  </si>
  <si>
    <t>TX115</t>
  </si>
  <si>
    <t>Housing Authority of Tom Bean</t>
  </si>
  <si>
    <t>TX116</t>
  </si>
  <si>
    <t>Housing Authority of City of Moody</t>
  </si>
  <si>
    <t>TX117</t>
  </si>
  <si>
    <t>Housing Authority of Deport</t>
  </si>
  <si>
    <t>TX118</t>
  </si>
  <si>
    <t>Housing Authority of the City of Caldwell</t>
  </si>
  <si>
    <t>TX120</t>
  </si>
  <si>
    <t>Housing Authority of the City of Munday</t>
  </si>
  <si>
    <t>TX121</t>
  </si>
  <si>
    <t>Housing Authority of Naples</t>
  </si>
  <si>
    <t>TX122</t>
  </si>
  <si>
    <t>Housing Authority of Omaha</t>
  </si>
  <si>
    <t>TX124</t>
  </si>
  <si>
    <t>Housing Authority of the City of Knox City</t>
  </si>
  <si>
    <t>TX126</t>
  </si>
  <si>
    <t>Housing Authority of Celeste</t>
  </si>
  <si>
    <t>TX127</t>
  </si>
  <si>
    <t>Housing Authority of Trenton</t>
  </si>
  <si>
    <t>TX128</t>
  </si>
  <si>
    <t>Housing Authority of Plano</t>
  </si>
  <si>
    <t>TX132</t>
  </si>
  <si>
    <t>Housing Authority of Van Alstyne</t>
  </si>
  <si>
    <t>TX133</t>
  </si>
  <si>
    <t>TX134</t>
  </si>
  <si>
    <t>Housing Authority of Cameron</t>
  </si>
  <si>
    <t>TX135</t>
  </si>
  <si>
    <t>Housing Authority of Linden</t>
  </si>
  <si>
    <t>TX137</t>
  </si>
  <si>
    <t>Housing Authority of De Kalb</t>
  </si>
  <si>
    <t>TX138</t>
  </si>
  <si>
    <t>Housing Authority of Bogata</t>
  </si>
  <si>
    <t>TX139</t>
  </si>
  <si>
    <t>Housing Authority of Gunter</t>
  </si>
  <si>
    <t>TX144</t>
  </si>
  <si>
    <t>Housing Authority of the City of Frisco</t>
  </si>
  <si>
    <t>TX145</t>
  </si>
  <si>
    <t>Housing Authority of Talco</t>
  </si>
  <si>
    <t>TX147</t>
  </si>
  <si>
    <t>Kenedy Housing Authority</t>
  </si>
  <si>
    <t>TX150</t>
  </si>
  <si>
    <t>Housing Authority of the City of Calvert</t>
  </si>
  <si>
    <t>TX151</t>
  </si>
  <si>
    <t>Housing Authority of Wellington</t>
  </si>
  <si>
    <t>TX152</t>
  </si>
  <si>
    <t>Beeville Housing Authority</t>
  </si>
  <si>
    <t>TX153</t>
  </si>
  <si>
    <t>Housing Authority of Haltom City</t>
  </si>
  <si>
    <t>TX155</t>
  </si>
  <si>
    <t>Housing Authority of Decatur</t>
  </si>
  <si>
    <t>TX156</t>
  </si>
  <si>
    <t>Housing Authority of Spearman</t>
  </si>
  <si>
    <t>TX157</t>
  </si>
  <si>
    <t>Housing Authority of McLean</t>
  </si>
  <si>
    <t>TX158</t>
  </si>
  <si>
    <t>Housing Authority of Merkel</t>
  </si>
  <si>
    <t>TX160</t>
  </si>
  <si>
    <t>Housing Authority of Wink</t>
  </si>
  <si>
    <t>TX162</t>
  </si>
  <si>
    <t>Housing Authority of Clarendon</t>
  </si>
  <si>
    <t>TX163</t>
  </si>
  <si>
    <t>TX164</t>
  </si>
  <si>
    <t>Mathis Housing Authority</t>
  </si>
  <si>
    <t>TX165</t>
  </si>
  <si>
    <t>Runge Housing Authority</t>
  </si>
  <si>
    <t>TX166</t>
  </si>
  <si>
    <t>TX167</t>
  </si>
  <si>
    <t>Housing Authority of Stamford</t>
  </si>
  <si>
    <t>TX168</t>
  </si>
  <si>
    <t>Housing Authority of the City of Dayton</t>
  </si>
  <si>
    <t>TX169</t>
  </si>
  <si>
    <t>Housing Authority of Comanche</t>
  </si>
  <si>
    <t>TX170</t>
  </si>
  <si>
    <t>Housing Authority of Rising Star</t>
  </si>
  <si>
    <t>TX171</t>
  </si>
  <si>
    <t>Housing Authority of Levelland</t>
  </si>
  <si>
    <t>TX172</t>
  </si>
  <si>
    <t>Housing Authority of Cross Plains</t>
  </si>
  <si>
    <t>TX173</t>
  </si>
  <si>
    <t>Port Isabel Housing Authority</t>
  </si>
  <si>
    <t>TX174</t>
  </si>
  <si>
    <t>Sinton Housing Authority</t>
  </si>
  <si>
    <t>TX175</t>
  </si>
  <si>
    <t>Nixon Housing Authority</t>
  </si>
  <si>
    <t>TX176</t>
  </si>
  <si>
    <t>Three Rivers Housing Authority</t>
  </si>
  <si>
    <t>TX177</t>
  </si>
  <si>
    <t>TX178</t>
  </si>
  <si>
    <t>Alice Housing Authority</t>
  </si>
  <si>
    <t>TX179</t>
  </si>
  <si>
    <t>Housing Authority of Post</t>
  </si>
  <si>
    <t>TX180</t>
  </si>
  <si>
    <t>Housing Authority of Roby</t>
  </si>
  <si>
    <t>TX182</t>
  </si>
  <si>
    <t>Housing Authority of Rotan</t>
  </si>
  <si>
    <t>TX183</t>
  </si>
  <si>
    <t>Housing Authority of Tulia</t>
  </si>
  <si>
    <t>TX184</t>
  </si>
  <si>
    <t>Housing Authority of Crosbyton</t>
  </si>
  <si>
    <t>TX186</t>
  </si>
  <si>
    <t>Housing Authority of Nocona</t>
  </si>
  <si>
    <t>TX187</t>
  </si>
  <si>
    <t>Housing Authority of Pineland</t>
  </si>
  <si>
    <t>TX188</t>
  </si>
  <si>
    <t>Housing Authority of Maud</t>
  </si>
  <si>
    <t>TX189</t>
  </si>
  <si>
    <t>Housing Authority of Floydada</t>
  </si>
  <si>
    <t>TX190</t>
  </si>
  <si>
    <t>TX191</t>
  </si>
  <si>
    <t>Taft Housing Authority</t>
  </si>
  <si>
    <t>TX192</t>
  </si>
  <si>
    <t>Housing Authority of Gorman</t>
  </si>
  <si>
    <t>TX193</t>
  </si>
  <si>
    <t>Floresville Housing Authority</t>
  </si>
  <si>
    <t>TX194</t>
  </si>
  <si>
    <t>Housing Authority of Childress</t>
  </si>
  <si>
    <t>TX195</t>
  </si>
  <si>
    <t>Housing Authority of Hamlin</t>
  </si>
  <si>
    <t>TX196</t>
  </si>
  <si>
    <t>Housing Authority of Olton</t>
  </si>
  <si>
    <t>TX197</t>
  </si>
  <si>
    <t>Housing Authority of Baird</t>
  </si>
  <si>
    <t>TX198</t>
  </si>
  <si>
    <t>Housing Authority of Cleveland</t>
  </si>
  <si>
    <t>TX199</t>
  </si>
  <si>
    <t>Housing Authority of Tioga</t>
  </si>
  <si>
    <t>TX200</t>
  </si>
  <si>
    <t>Housing Authority of Aspermont</t>
  </si>
  <si>
    <t>TX201</t>
  </si>
  <si>
    <t>Falfurrias Housing Authority</t>
  </si>
  <si>
    <t>TX202</t>
  </si>
  <si>
    <t>Edcouch Housing Authority</t>
  </si>
  <si>
    <t>TX204</t>
  </si>
  <si>
    <t>Housing Authority of Santa Anna</t>
  </si>
  <si>
    <t>TX206</t>
  </si>
  <si>
    <t>Los Fresnos Housing Authority</t>
  </si>
  <si>
    <t>TX207</t>
  </si>
  <si>
    <t>TX208</t>
  </si>
  <si>
    <t>TX209</t>
  </si>
  <si>
    <t>Housing Authority of Malakoff</t>
  </si>
  <si>
    <t>TX210</t>
  </si>
  <si>
    <t>Devine Housing Authority</t>
  </si>
  <si>
    <t>TX211</t>
  </si>
  <si>
    <t>Lockhart Housing Authority</t>
  </si>
  <si>
    <t>TX212</t>
  </si>
  <si>
    <t>Housing Authority of Mabank</t>
  </si>
  <si>
    <t>TX213</t>
  </si>
  <si>
    <t>Housing Authority of Belton</t>
  </si>
  <si>
    <t>TX214</t>
  </si>
  <si>
    <t>Housing Authority of Granbury</t>
  </si>
  <si>
    <t>TX215</t>
  </si>
  <si>
    <t>Housing Authority of Spur</t>
  </si>
  <si>
    <t>TX216</t>
  </si>
  <si>
    <t>Housing Authority of Newcastle</t>
  </si>
  <si>
    <t>TX217</t>
  </si>
  <si>
    <t>Housing Authority of Wills Point</t>
  </si>
  <si>
    <t>TX218</t>
  </si>
  <si>
    <t>Housing Authority of Whitney</t>
  </si>
  <si>
    <t>TX219</t>
  </si>
  <si>
    <t>Housing Authority of Groesbeck</t>
  </si>
  <si>
    <t>TX220</t>
  </si>
  <si>
    <t>Housing Authority of Windom</t>
  </si>
  <si>
    <t>TX221</t>
  </si>
  <si>
    <t>Housing Authority of Farmersville</t>
  </si>
  <si>
    <t>TX222</t>
  </si>
  <si>
    <t>Housing Authority of Crockett</t>
  </si>
  <si>
    <t>TX223</t>
  </si>
  <si>
    <t>Housing Authority of Newton</t>
  </si>
  <si>
    <t>TX224</t>
  </si>
  <si>
    <t>Elsa Housing Authority</t>
  </si>
  <si>
    <t>TX225</t>
  </si>
  <si>
    <t>Housing Authority of the City of Woodville</t>
  </si>
  <si>
    <t>TX226</t>
  </si>
  <si>
    <t>Housing Authority of Timpson</t>
  </si>
  <si>
    <t>TX227</t>
  </si>
  <si>
    <t>Housing Authority of Hemphill</t>
  </si>
  <si>
    <t>TX228</t>
  </si>
  <si>
    <t>Housing Authority of Coolidge</t>
  </si>
  <si>
    <t>TX229</t>
  </si>
  <si>
    <t>Housing Authority of Diboll</t>
  </si>
  <si>
    <t>TX230</t>
  </si>
  <si>
    <t>Housing Authority of Corrigan</t>
  </si>
  <si>
    <t>TX231</t>
  </si>
  <si>
    <t>Housing Authority of the City of Groveton</t>
  </si>
  <si>
    <t>TX232</t>
  </si>
  <si>
    <t>Housing Authority of Beckville</t>
  </si>
  <si>
    <t>TX233</t>
  </si>
  <si>
    <t>Housing Authority of Garrison</t>
  </si>
  <si>
    <t>TX235</t>
  </si>
  <si>
    <t>Housing Authority of Bangs</t>
  </si>
  <si>
    <t>TX236</t>
  </si>
  <si>
    <t>Poteet Housing Authority</t>
  </si>
  <si>
    <t>TX237</t>
  </si>
  <si>
    <t>Housing Authority of Trinidad</t>
  </si>
  <si>
    <t>TX238</t>
  </si>
  <si>
    <t>Housing Authority of Blooming Grove</t>
  </si>
  <si>
    <t>TX239</t>
  </si>
  <si>
    <t>Brackettville Housing Authority</t>
  </si>
  <si>
    <t>TX240</t>
  </si>
  <si>
    <t>Housing Authority of Vernon</t>
  </si>
  <si>
    <t>TX241</t>
  </si>
  <si>
    <t>Housing Authority of Alba</t>
  </si>
  <si>
    <t>TX242</t>
  </si>
  <si>
    <t>Housing Authority of Edgewood</t>
  </si>
  <si>
    <t>TX243</t>
  </si>
  <si>
    <t>Stockdale Housing Authority</t>
  </si>
  <si>
    <t>TX244</t>
  </si>
  <si>
    <t>Housing Authority of Mount Pleasant</t>
  </si>
  <si>
    <t>TX245</t>
  </si>
  <si>
    <t>Housing Authority of the City of Madisonville</t>
  </si>
  <si>
    <t>TX246</t>
  </si>
  <si>
    <t>Housing Authority of Marlin</t>
  </si>
  <si>
    <t>TX247</t>
  </si>
  <si>
    <t>Housing Authority of Royse City</t>
  </si>
  <si>
    <t>TX249</t>
  </si>
  <si>
    <t>Housing Authority of Dawson</t>
  </si>
  <si>
    <t>TX250</t>
  </si>
  <si>
    <t>Housing Authority of Detroit</t>
  </si>
  <si>
    <t>TX251</t>
  </si>
  <si>
    <t>Housing Authority of Brady</t>
  </si>
  <si>
    <t>TX252</t>
  </si>
  <si>
    <t>Housing Authority of Lott</t>
  </si>
  <si>
    <t>TX253</t>
  </si>
  <si>
    <t>Housing Authority of the City of Centerville</t>
  </si>
  <si>
    <t>TX255</t>
  </si>
  <si>
    <t>Housing Authority of Rosebud</t>
  </si>
  <si>
    <t>TX256</t>
  </si>
  <si>
    <t>TX257</t>
  </si>
  <si>
    <t>Housing Authority of Slaton</t>
  </si>
  <si>
    <t>TX258</t>
  </si>
  <si>
    <t>Housing Authority of Loraine</t>
  </si>
  <si>
    <t>TX259</t>
  </si>
  <si>
    <t>Bastrop Housing Authority</t>
  </si>
  <si>
    <t>TX260</t>
  </si>
  <si>
    <t>Housing Authority of Eden</t>
  </si>
  <si>
    <t>TX261</t>
  </si>
  <si>
    <t>Housing Authority of Mason</t>
  </si>
  <si>
    <t>TX262</t>
  </si>
  <si>
    <t>Housing Authority of Tenaha</t>
  </si>
  <si>
    <t>TX263</t>
  </si>
  <si>
    <t>Marble Falls Housing Authority</t>
  </si>
  <si>
    <t>TX264</t>
  </si>
  <si>
    <t>Georgetown Housing Authority</t>
  </si>
  <si>
    <t>TX265</t>
  </si>
  <si>
    <t>Housing Authority of Rogers</t>
  </si>
  <si>
    <t>TX266</t>
  </si>
  <si>
    <t>TX267</t>
  </si>
  <si>
    <t>Housing Authority of Grandfalls</t>
  </si>
  <si>
    <t>TX269</t>
  </si>
  <si>
    <t>Housing Authority of Goldthwaite</t>
  </si>
  <si>
    <t>TX270</t>
  </si>
  <si>
    <t>Housing Authority of Robert Lee</t>
  </si>
  <si>
    <t>TX271</t>
  </si>
  <si>
    <t>Housing Authority of City of Oglesby</t>
  </si>
  <si>
    <t>TX272</t>
  </si>
  <si>
    <t>Housing Authority of Alto</t>
  </si>
  <si>
    <t>TX273</t>
  </si>
  <si>
    <t>Housing Authority of Teague</t>
  </si>
  <si>
    <t>TX274</t>
  </si>
  <si>
    <t>Housing Authority of Bartlett</t>
  </si>
  <si>
    <t>TX275</t>
  </si>
  <si>
    <t>Housing Authority of Seagraves</t>
  </si>
  <si>
    <t>TX276</t>
  </si>
  <si>
    <t>Housing Authority of Meridian</t>
  </si>
  <si>
    <t>TX277</t>
  </si>
  <si>
    <t>Housing Authority of Hale Center</t>
  </si>
  <si>
    <t>TX278</t>
  </si>
  <si>
    <t>Housing Authority of Bronte</t>
  </si>
  <si>
    <t>TX279</t>
  </si>
  <si>
    <t>Housing Authority of Eldorado</t>
  </si>
  <si>
    <t>TX280</t>
  </si>
  <si>
    <t>Karnes City Housing Authority</t>
  </si>
  <si>
    <t>TX281</t>
  </si>
  <si>
    <t>Granger Housing Authority</t>
  </si>
  <si>
    <t>TX282</t>
  </si>
  <si>
    <t>Housing Authority of Kirbyville</t>
  </si>
  <si>
    <t>TX283</t>
  </si>
  <si>
    <t>Housing Authority of Gatesville</t>
  </si>
  <si>
    <t>TX284</t>
  </si>
  <si>
    <t>Housing Authority City of Alpine</t>
  </si>
  <si>
    <t>TX286</t>
  </si>
  <si>
    <t>Housing Authority of Memphis</t>
  </si>
  <si>
    <t>TX287</t>
  </si>
  <si>
    <t>Housing Authority of Como</t>
  </si>
  <si>
    <t>TX288</t>
  </si>
  <si>
    <t>Housing Authority of Winnsboro</t>
  </si>
  <si>
    <t>TX289</t>
  </si>
  <si>
    <t>Housing Authority of Cumby</t>
  </si>
  <si>
    <t>TX290</t>
  </si>
  <si>
    <t>Housing Authority of Strawn</t>
  </si>
  <si>
    <t>TX291</t>
  </si>
  <si>
    <t>Housing Authority of Grapevine</t>
  </si>
  <si>
    <t>TX293</t>
  </si>
  <si>
    <t>Housing Authority of Rankin</t>
  </si>
  <si>
    <t>TX295</t>
  </si>
  <si>
    <t>Housing Authority of Grapeland</t>
  </si>
  <si>
    <t>TX296</t>
  </si>
  <si>
    <t>Schulenburg Housing Authority</t>
  </si>
  <si>
    <t>TX297</t>
  </si>
  <si>
    <t>Flatonia Housing Authority</t>
  </si>
  <si>
    <t>TX298</t>
  </si>
  <si>
    <t>Housing Authority the City of Mineral Wells</t>
  </si>
  <si>
    <t>TX300</t>
  </si>
  <si>
    <t>Carrizo Springs Housing Authority</t>
  </si>
  <si>
    <t>TX301</t>
  </si>
  <si>
    <t>Housing Authority of Thorndale</t>
  </si>
  <si>
    <t>TX302</t>
  </si>
  <si>
    <t>Gregory Housing Authority</t>
  </si>
  <si>
    <t>TX303</t>
  </si>
  <si>
    <t>Seguin Housing Authority</t>
  </si>
  <si>
    <t>TX304</t>
  </si>
  <si>
    <t>Housing Authority of the City of Bellville</t>
  </si>
  <si>
    <t>TX305</t>
  </si>
  <si>
    <t>Housing Authority of Kerens</t>
  </si>
  <si>
    <t>TX306</t>
  </si>
  <si>
    <t>Housing Authority of Junction</t>
  </si>
  <si>
    <t>TX307</t>
  </si>
  <si>
    <t>Housing Authority of Caddo Mills</t>
  </si>
  <si>
    <t>TX308</t>
  </si>
  <si>
    <t>TX309</t>
  </si>
  <si>
    <t>Cuero Housing Authority</t>
  </si>
  <si>
    <t>TX310</t>
  </si>
  <si>
    <t>Housing Authority of Avery</t>
  </si>
  <si>
    <t>TX311</t>
  </si>
  <si>
    <t>Housing Authority of Whitesboro</t>
  </si>
  <si>
    <t>TX312</t>
  </si>
  <si>
    <t>Yorktown Housing Authority</t>
  </si>
  <si>
    <t>TX313</t>
  </si>
  <si>
    <t>Aransas Pass Housing Authority</t>
  </si>
  <si>
    <t>TX316</t>
  </si>
  <si>
    <t>Housing Authority of Balmorhea</t>
  </si>
  <si>
    <t>TX317</t>
  </si>
  <si>
    <t>Ingleside Housing Authority</t>
  </si>
  <si>
    <t>TX318</t>
  </si>
  <si>
    <t>Housing Authority of Marfa</t>
  </si>
  <si>
    <t>TX320</t>
  </si>
  <si>
    <t>Housing Authority of Pecos</t>
  </si>
  <si>
    <t>TX321</t>
  </si>
  <si>
    <t>Housing Authority of Coleman</t>
  </si>
  <si>
    <t>TX322</t>
  </si>
  <si>
    <t>Round Rock Housing Authority</t>
  </si>
  <si>
    <t>TX323</t>
  </si>
  <si>
    <t>TX325</t>
  </si>
  <si>
    <t>Housing Authority of Throckmorton</t>
  </si>
  <si>
    <t>TX326</t>
  </si>
  <si>
    <t>Yoakum Housing Authority</t>
  </si>
  <si>
    <t>TX327</t>
  </si>
  <si>
    <t>TX328</t>
  </si>
  <si>
    <t>Llano Housing Authority</t>
  </si>
  <si>
    <t>TX329</t>
  </si>
  <si>
    <t>Housing Authority of the City of Winters</t>
  </si>
  <si>
    <t>TX330</t>
  </si>
  <si>
    <t>Housing Authority of the City of Brenham</t>
  </si>
  <si>
    <t>TX332</t>
  </si>
  <si>
    <t>TX333</t>
  </si>
  <si>
    <t>Housing Authority of Mart</t>
  </si>
  <si>
    <t>TX334</t>
  </si>
  <si>
    <t>TX335</t>
  </si>
  <si>
    <t>Cotulla Housing Authority</t>
  </si>
  <si>
    <t>TX336</t>
  </si>
  <si>
    <t>Housing Authority of Grand Saline</t>
  </si>
  <si>
    <t>TX337</t>
  </si>
  <si>
    <t>TX339</t>
  </si>
  <si>
    <t>Housing Authority of Clifton</t>
  </si>
  <si>
    <t>TX340</t>
  </si>
  <si>
    <t>TX341</t>
  </si>
  <si>
    <t>Housing Authority of Tatum</t>
  </si>
  <si>
    <t>TX342</t>
  </si>
  <si>
    <t>Housing Authority of Ferris</t>
  </si>
  <si>
    <t>TX343</t>
  </si>
  <si>
    <t>New Braunfels Housing Authority</t>
  </si>
  <si>
    <t>TX344</t>
  </si>
  <si>
    <t>Housing Authority of Van</t>
  </si>
  <si>
    <t>TX345</t>
  </si>
  <si>
    <t>Housing Authority of Lometa</t>
  </si>
  <si>
    <t>TX347</t>
  </si>
  <si>
    <t>Housing Authority of Grandview</t>
  </si>
  <si>
    <t>TX348</t>
  </si>
  <si>
    <t>Housing Authority of Huntington</t>
  </si>
  <si>
    <t>TX350</t>
  </si>
  <si>
    <t>Schertz Housing Authority</t>
  </si>
  <si>
    <t>TX351</t>
  </si>
  <si>
    <t>Housing Authority of the City of Bremond</t>
  </si>
  <si>
    <t>TX352</t>
  </si>
  <si>
    <t>Housing Authority of Livingston</t>
  </si>
  <si>
    <t>TX353</t>
  </si>
  <si>
    <t>Housing Authority of Copperas Cove</t>
  </si>
  <si>
    <t>TX354</t>
  </si>
  <si>
    <t>Mexia Housing Authority</t>
  </si>
  <si>
    <t>TX355</t>
  </si>
  <si>
    <t>Housing Authority of the City of El Campo</t>
  </si>
  <si>
    <t>TX356</t>
  </si>
  <si>
    <t>Housing Authority of Big Sandy</t>
  </si>
  <si>
    <t>TX357</t>
  </si>
  <si>
    <t>Housing Authority of the City of Buffalo</t>
  </si>
  <si>
    <t>TX358</t>
  </si>
  <si>
    <t>Burnet Housing Authority</t>
  </si>
  <si>
    <t>TX367</t>
  </si>
  <si>
    <t>Kyle Housing Authority</t>
  </si>
  <si>
    <t>TX370</t>
  </si>
  <si>
    <t>Housing Authority of Point</t>
  </si>
  <si>
    <t>TX376</t>
  </si>
  <si>
    <t>Duval County Housing Authority</t>
  </si>
  <si>
    <t>TX377</t>
  </si>
  <si>
    <t>Elgin Housing Authority</t>
  </si>
  <si>
    <t>TX378</t>
  </si>
  <si>
    <t>Housing Authority of the City of Palacios</t>
  </si>
  <si>
    <t>TX379</t>
  </si>
  <si>
    <t>Housing Authority of Midland</t>
  </si>
  <si>
    <t>TX380</t>
  </si>
  <si>
    <t>Housing Authority of Rockdale</t>
  </si>
  <si>
    <t>TX381</t>
  </si>
  <si>
    <t>La Grange Housing Authority</t>
  </si>
  <si>
    <t>TX383</t>
  </si>
  <si>
    <t>Housing Authority of San Augustine</t>
  </si>
  <si>
    <t>TX387</t>
  </si>
  <si>
    <t>Housing Authority of Kemp</t>
  </si>
  <si>
    <t>TX395</t>
  </si>
  <si>
    <t>Port Lavaca Housing Authority</t>
  </si>
  <si>
    <t>TX396</t>
  </si>
  <si>
    <t>Starr County Housing Authority</t>
  </si>
  <si>
    <t>TX405</t>
  </si>
  <si>
    <t>Housing Authority of Hubbard</t>
  </si>
  <si>
    <t>TX406</t>
  </si>
  <si>
    <t>Housing Authority of the City of Huntsville</t>
  </si>
  <si>
    <t>TX408</t>
  </si>
  <si>
    <t>Housing Authority of the City of Monahans</t>
  </si>
  <si>
    <t>TX421</t>
  </si>
  <si>
    <t>Uvalde Housing Authority</t>
  </si>
  <si>
    <t>TX439</t>
  </si>
  <si>
    <t>Housing Authority of Anthony</t>
  </si>
  <si>
    <t>TX448</t>
  </si>
  <si>
    <t>La Joya Housing Authority</t>
  </si>
  <si>
    <t>TX449</t>
  </si>
  <si>
    <t>Roma Housing Authority</t>
  </si>
  <si>
    <t>TX452</t>
  </si>
  <si>
    <t>Bexar County Housing Authority</t>
  </si>
  <si>
    <t>TX455</t>
  </si>
  <si>
    <t>Housing Authority of Odessa</t>
  </si>
  <si>
    <t>TX457</t>
  </si>
  <si>
    <t>Housing Authority of Marshall</t>
  </si>
  <si>
    <t>TX469</t>
  </si>
  <si>
    <t>Housing Authority of City of Navasota</t>
  </si>
  <si>
    <t>TX470</t>
  </si>
  <si>
    <t>San Angelo Housing Authority</t>
  </si>
  <si>
    <t>TX480</t>
  </si>
  <si>
    <t>Travis County Housing Authority</t>
  </si>
  <si>
    <t>TX486</t>
  </si>
  <si>
    <t>Housing Authority of the City of Nacogdoches</t>
  </si>
  <si>
    <t>TX492</t>
  </si>
  <si>
    <t>Housing Authority of Jasper</t>
  </si>
  <si>
    <t>TX497</t>
  </si>
  <si>
    <t>Hidalgo County Housing Authority</t>
  </si>
  <si>
    <t>TX509</t>
  </si>
  <si>
    <t>Cameron County Housing Authority</t>
  </si>
  <si>
    <t>TX510</t>
  </si>
  <si>
    <t>Goliad Housing Authority</t>
  </si>
  <si>
    <t>TX525</t>
  </si>
  <si>
    <t>Housing Authority of Fruitvale</t>
  </si>
  <si>
    <t>TX531</t>
  </si>
  <si>
    <t>Housing Authority of Atlanta</t>
  </si>
  <si>
    <t>TX538</t>
  </si>
  <si>
    <t>El Paso County Housing Authority</t>
  </si>
  <si>
    <t>TX539</t>
  </si>
  <si>
    <t>Housing Authority of Blossom</t>
  </si>
  <si>
    <t>TX543</t>
  </si>
  <si>
    <t>Housing Authority of Van Horn</t>
  </si>
  <si>
    <t>TX546</t>
  </si>
  <si>
    <t>Housing Authority of Ralls</t>
  </si>
  <si>
    <t>TX549</t>
  </si>
  <si>
    <t>Housing Authority of O'Donnell</t>
  </si>
  <si>
    <t>TX550</t>
  </si>
  <si>
    <t>TX552</t>
  </si>
  <si>
    <t>Housing Authority of Lockney</t>
  </si>
  <si>
    <t>UT002</t>
  </si>
  <si>
    <t>Housing Authority of the City of Ogden</t>
  </si>
  <si>
    <t>UT003</t>
  </si>
  <si>
    <t>Housing Authority of the County of Salt Lake</t>
  </si>
  <si>
    <t>UT004</t>
  </si>
  <si>
    <t>Housing Authority of Salt Lake City</t>
  </si>
  <si>
    <t>UT006</t>
  </si>
  <si>
    <t>Beaver City Housing Authority</t>
  </si>
  <si>
    <t>UT007</t>
  </si>
  <si>
    <t>Housing Authority of the City of Provo</t>
  </si>
  <si>
    <t>UT009</t>
  </si>
  <si>
    <t>UT011</t>
  </si>
  <si>
    <t>UT015</t>
  </si>
  <si>
    <t>Emery County Housing Authority</t>
  </si>
  <si>
    <t>UT016</t>
  </si>
  <si>
    <t>Housing Authority of Carbon County</t>
  </si>
  <si>
    <t>UT020</t>
  </si>
  <si>
    <t>Tooele County Housing Authority</t>
  </si>
  <si>
    <t>UT021</t>
  </si>
  <si>
    <t>St. George Housing Authority</t>
  </si>
  <si>
    <t>UT025</t>
  </si>
  <si>
    <t>West Valley City Housing Authority</t>
  </si>
  <si>
    <t>VA001</t>
  </si>
  <si>
    <t>Portsmouth Redevelopment &amp; Housing Authority</t>
  </si>
  <si>
    <t>VA002</t>
  </si>
  <si>
    <t>Bristol Redevelopment &amp; Housing Authority</t>
  </si>
  <si>
    <t>VA003</t>
  </si>
  <si>
    <t>Newport News Redevelopment &amp; Housng Authority</t>
  </si>
  <si>
    <t>VA004</t>
  </si>
  <si>
    <t>Alexandria Redevelopment &amp; Housing Authority</t>
  </si>
  <si>
    <t>VA005</t>
  </si>
  <si>
    <t>Hopewell Redevelopment &amp; Housing Authority</t>
  </si>
  <si>
    <t>VA006</t>
  </si>
  <si>
    <t>Norfolk Redevelopment &amp; Housing Authority</t>
  </si>
  <si>
    <t>VA007</t>
  </si>
  <si>
    <t>Richmond Redevelopment &amp; Housing Authority</t>
  </si>
  <si>
    <t>VA010</t>
  </si>
  <si>
    <t>Danville Redevelopment &amp; Housing Authority</t>
  </si>
  <si>
    <t>VA011</t>
  </si>
  <si>
    <t>Roanoke Redevelopment &amp; Housing Authority</t>
  </si>
  <si>
    <t>VA012</t>
  </si>
  <si>
    <t>Chesapeake Redevelopment &amp; Housing Authority</t>
  </si>
  <si>
    <t>VA013</t>
  </si>
  <si>
    <t>Lynchburg Redevelopment &amp; Housing Authority</t>
  </si>
  <si>
    <t>VA015</t>
  </si>
  <si>
    <t>Norton Redevelopment &amp; Housing Authority</t>
  </si>
  <si>
    <t>VA016</t>
  </si>
  <si>
    <t>Charlottesville Redev &amp; Housing Authority</t>
  </si>
  <si>
    <t>VA017</t>
  </si>
  <si>
    <t>Hampton Redevelopment &amp; Housing Authority</t>
  </si>
  <si>
    <t>VA018</t>
  </si>
  <si>
    <t>Franklin Redevelopment And Housing Authority</t>
  </si>
  <si>
    <t>VA019</t>
  </si>
  <si>
    <t>Fairfax County Redevelopment &amp; Hsg Authority</t>
  </si>
  <si>
    <t>VA020</t>
  </si>
  <si>
    <t>Petersburg Redevelopment &amp; Housing Authority</t>
  </si>
  <si>
    <t>VA021</t>
  </si>
  <si>
    <t>Wytheville Redev. &amp; Housing Authority</t>
  </si>
  <si>
    <t>VA022</t>
  </si>
  <si>
    <t>Waynesboro Redevelopment &amp; Housing Authority</t>
  </si>
  <si>
    <t>VA023</t>
  </si>
  <si>
    <t>Staunton Redevelopment &amp; Housing Authority</t>
  </si>
  <si>
    <t>VA024</t>
  </si>
  <si>
    <t>Wise County Redevelopment &amp; Housing Authority</t>
  </si>
  <si>
    <t>VA025</t>
  </si>
  <si>
    <t>Suffolk Redevelopment And Housing Authority</t>
  </si>
  <si>
    <t>VA026</t>
  </si>
  <si>
    <t>Williamsburg Redevelopment &amp; Housing Auth.</t>
  </si>
  <si>
    <t>VA029</t>
  </si>
  <si>
    <t>Cumberland Plateau Regional Housing Authority</t>
  </si>
  <si>
    <t>VA030</t>
  </si>
  <si>
    <t>Marion Redevelopment &amp; Housing Authority</t>
  </si>
  <si>
    <t>VA031</t>
  </si>
  <si>
    <t>Scott County Redev. &amp; Housing Authority</t>
  </si>
  <si>
    <t>VA032</t>
  </si>
  <si>
    <t>Abingdon Redevelopment And Housing Authority</t>
  </si>
  <si>
    <t>VA034</t>
  </si>
  <si>
    <t>Lee County Redevelopment &amp; Housing Authority</t>
  </si>
  <si>
    <t>VQ001</t>
  </si>
  <si>
    <t>Virgin Islands Housing Authority</t>
  </si>
  <si>
    <t>VT001</t>
  </si>
  <si>
    <t>VT002</t>
  </si>
  <si>
    <t>Brattleboro Housing Authority</t>
  </si>
  <si>
    <t>VT003</t>
  </si>
  <si>
    <t>Rutland Housing Authority</t>
  </si>
  <si>
    <t>VT004</t>
  </si>
  <si>
    <t>VT005</t>
  </si>
  <si>
    <t>Barre Housing Authority</t>
  </si>
  <si>
    <t>VT006</t>
  </si>
  <si>
    <t>Winooski Housing Authority</t>
  </si>
  <si>
    <t>VT008</t>
  </si>
  <si>
    <t>Montpelier Housing Authority</t>
  </si>
  <si>
    <t>VT009</t>
  </si>
  <si>
    <t>Bennington Housing Authority</t>
  </si>
  <si>
    <t>WA001</t>
  </si>
  <si>
    <t>WA002</t>
  </si>
  <si>
    <t>HA of King County</t>
  </si>
  <si>
    <t>WA003</t>
  </si>
  <si>
    <t>HA City of Bremerton</t>
  </si>
  <si>
    <t>WA004</t>
  </si>
  <si>
    <t>HA County of Clallam</t>
  </si>
  <si>
    <t>WA005</t>
  </si>
  <si>
    <t>HA City of Tacoma</t>
  </si>
  <si>
    <t>WA006</t>
  </si>
  <si>
    <t>HA City of Everett</t>
  </si>
  <si>
    <t>WA008</t>
  </si>
  <si>
    <t>Housing Authority of the City of Vancouver</t>
  </si>
  <si>
    <t>WA009</t>
  </si>
  <si>
    <t>Housing Authority of Kittitas County</t>
  </si>
  <si>
    <t>WA010</t>
  </si>
  <si>
    <t>HA City of Anacortes</t>
  </si>
  <si>
    <t>WA011</t>
  </si>
  <si>
    <t>HA City of Renton</t>
  </si>
  <si>
    <t>WA012</t>
  </si>
  <si>
    <t>HA City of Kennewick</t>
  </si>
  <si>
    <t>WA014</t>
  </si>
  <si>
    <t>HA of Grant County</t>
  </si>
  <si>
    <t>WA017</t>
  </si>
  <si>
    <t>HA of Asotin County</t>
  </si>
  <si>
    <t>WA018</t>
  </si>
  <si>
    <t>HA of Grays Harbor County</t>
  </si>
  <si>
    <t>WA019</t>
  </si>
  <si>
    <t>WA020</t>
  </si>
  <si>
    <t>HA City of Kelso</t>
  </si>
  <si>
    <t>WA021</t>
  </si>
  <si>
    <t>HA City of Pasco And Franklin County</t>
  </si>
  <si>
    <t>WA024</t>
  </si>
  <si>
    <t>HA of Island County</t>
  </si>
  <si>
    <t>WA025</t>
  </si>
  <si>
    <t>WA026</t>
  </si>
  <si>
    <t>Housing Authority City of Othello</t>
  </si>
  <si>
    <t>WA030</t>
  </si>
  <si>
    <t>HA City of Sedro Woolley</t>
  </si>
  <si>
    <t>WA035</t>
  </si>
  <si>
    <t>HA City of Sunnyside</t>
  </si>
  <si>
    <t>WA036</t>
  </si>
  <si>
    <t>Kitsap County Consolidated Housing Auth</t>
  </si>
  <si>
    <t>WA039</t>
  </si>
  <si>
    <t>Housing Authority of Snohomish County</t>
  </si>
  <si>
    <t>WA041</t>
  </si>
  <si>
    <t>WA042</t>
  </si>
  <si>
    <t>HA City of Yakima</t>
  </si>
  <si>
    <t>WA054</t>
  </si>
  <si>
    <t>HA of Pierce County</t>
  </si>
  <si>
    <t>WA055</t>
  </si>
  <si>
    <t>HA City of Spokane</t>
  </si>
  <si>
    <t>WA057</t>
  </si>
  <si>
    <t>HA City of Walla Walla</t>
  </si>
  <si>
    <t>WI001</t>
  </si>
  <si>
    <t>Housing Authority of the City of Superior</t>
  </si>
  <si>
    <t>WI002</t>
  </si>
  <si>
    <t>Housing Authority of the City of Milwaukee</t>
  </si>
  <si>
    <t>WI003</t>
  </si>
  <si>
    <t>Madison Community Development Authority</t>
  </si>
  <si>
    <t>WI004</t>
  </si>
  <si>
    <t>Menomonie Housing Authority</t>
  </si>
  <si>
    <t>WI006</t>
  </si>
  <si>
    <t>La Crosse Housing Authority</t>
  </si>
  <si>
    <t>WI008</t>
  </si>
  <si>
    <t>South Milwaukee Community Development Auth.</t>
  </si>
  <si>
    <t>WI011</t>
  </si>
  <si>
    <t>Marshfield Community Development Authority</t>
  </si>
  <si>
    <t>WI015</t>
  </si>
  <si>
    <t>Stanley Housing Authority</t>
  </si>
  <si>
    <t>WI016</t>
  </si>
  <si>
    <t>Spooner Housing Authority</t>
  </si>
  <si>
    <t>WI017</t>
  </si>
  <si>
    <t>Merrill Housing Authority</t>
  </si>
  <si>
    <t>WI018</t>
  </si>
  <si>
    <t>WI019</t>
  </si>
  <si>
    <t>Amery Housing Authority</t>
  </si>
  <si>
    <t>WI020</t>
  </si>
  <si>
    <t>Housing Authority of the City of New Richmond</t>
  </si>
  <si>
    <t>WI021</t>
  </si>
  <si>
    <t>Brillion Housing Authority</t>
  </si>
  <si>
    <t>WI023</t>
  </si>
  <si>
    <t>Housing Authority of the City of Barron</t>
  </si>
  <si>
    <t>WI024</t>
  </si>
  <si>
    <t>Manitowoc Housing Authority</t>
  </si>
  <si>
    <t>WI025</t>
  </si>
  <si>
    <t>City of Edgerton Housing Authority</t>
  </si>
  <si>
    <t>WI026</t>
  </si>
  <si>
    <t>Abbotsford Housing Authority</t>
  </si>
  <si>
    <t>WI028</t>
  </si>
  <si>
    <t>WI029</t>
  </si>
  <si>
    <t>Bruce Housing Authority</t>
  </si>
  <si>
    <t>WI030</t>
  </si>
  <si>
    <t>Reedsville Housing Authority</t>
  </si>
  <si>
    <t>WI031</t>
  </si>
  <si>
    <t>Wausau Community Development Authority</t>
  </si>
  <si>
    <t>WI032</t>
  </si>
  <si>
    <t>Greenwood Housing Authority</t>
  </si>
  <si>
    <t>WI033</t>
  </si>
  <si>
    <t>WI034</t>
  </si>
  <si>
    <t>Algoma Housing Authority</t>
  </si>
  <si>
    <t>WI037</t>
  </si>
  <si>
    <t>Stevens Point Housing Authority</t>
  </si>
  <si>
    <t>WI038</t>
  </si>
  <si>
    <t>Fond Du Lac Housing Authority</t>
  </si>
  <si>
    <t>WI040</t>
  </si>
  <si>
    <t>Hurley Housing Authority</t>
  </si>
  <si>
    <t>WI041</t>
  </si>
  <si>
    <t>Lake Mills Housing Authority</t>
  </si>
  <si>
    <t>WI042</t>
  </si>
  <si>
    <t>WI043</t>
  </si>
  <si>
    <t>Kaukauna Housing Authority</t>
  </si>
  <si>
    <t>WI044</t>
  </si>
  <si>
    <t>Oconto Housing Authority</t>
  </si>
  <si>
    <t>WI045</t>
  </si>
  <si>
    <t>Shawano Housing Authority</t>
  </si>
  <si>
    <t>WI046</t>
  </si>
  <si>
    <t>Richland Center Housing Authority</t>
  </si>
  <si>
    <t>WI048</t>
  </si>
  <si>
    <t>WI049</t>
  </si>
  <si>
    <t>Marinette Housing Authority</t>
  </si>
  <si>
    <t>WI050</t>
  </si>
  <si>
    <t>Rice Lake Housing Authority</t>
  </si>
  <si>
    <t>WI051</t>
  </si>
  <si>
    <t>Chetek Housing Authority</t>
  </si>
  <si>
    <t>WI052</t>
  </si>
  <si>
    <t>WI055</t>
  </si>
  <si>
    <t>WI056</t>
  </si>
  <si>
    <t>Frederic Housing Authority</t>
  </si>
  <si>
    <t>WI057</t>
  </si>
  <si>
    <t>Luck Housing Authority</t>
  </si>
  <si>
    <t>WI058</t>
  </si>
  <si>
    <t>WI059</t>
  </si>
  <si>
    <t>Woodville Housing Authority</t>
  </si>
  <si>
    <t>WI060</t>
  </si>
  <si>
    <t>River Falls Housing Authority</t>
  </si>
  <si>
    <t>WI061</t>
  </si>
  <si>
    <t>Housing Authority of the City of Shell Lake</t>
  </si>
  <si>
    <t>WI063</t>
  </si>
  <si>
    <t>Wausaukee Housing Authority</t>
  </si>
  <si>
    <t>WI064</t>
  </si>
  <si>
    <t>WI065</t>
  </si>
  <si>
    <t>City of Appleton Housing Authority</t>
  </si>
  <si>
    <t>WI066</t>
  </si>
  <si>
    <t>Mondovi Housing Authority</t>
  </si>
  <si>
    <t>WI067</t>
  </si>
  <si>
    <t>Prairie Du Chien Housing Authority</t>
  </si>
  <si>
    <t>WI068</t>
  </si>
  <si>
    <t>Wisconsin Rapids Housing Authority</t>
  </si>
  <si>
    <t>WI069</t>
  </si>
  <si>
    <t>Mauston Housing Authority</t>
  </si>
  <si>
    <t>WI070</t>
  </si>
  <si>
    <t>Rhinelander Housing Authority</t>
  </si>
  <si>
    <t>WI071</t>
  </si>
  <si>
    <t>Grantsburg Housing Authority</t>
  </si>
  <si>
    <t>WI072</t>
  </si>
  <si>
    <t>Clintonville Housing Authority</t>
  </si>
  <si>
    <t>WI073</t>
  </si>
  <si>
    <t>WI074</t>
  </si>
  <si>
    <t>Green Bay Housing Authority</t>
  </si>
  <si>
    <t>WI075</t>
  </si>
  <si>
    <t>WI076</t>
  </si>
  <si>
    <t>WI077</t>
  </si>
  <si>
    <t>Thorp Housing Authority</t>
  </si>
  <si>
    <t>WI083</t>
  </si>
  <si>
    <t>West Bend Housing Authority</t>
  </si>
  <si>
    <t>WI085</t>
  </si>
  <si>
    <t>Antigo Housing Authority</t>
  </si>
  <si>
    <t>WI086</t>
  </si>
  <si>
    <t>Jefferson Housing Authority</t>
  </si>
  <si>
    <t>WI090</t>
  </si>
  <si>
    <t>Baraboo Community Development Authority</t>
  </si>
  <si>
    <t>WI093</t>
  </si>
  <si>
    <t>Sauk City Housing Authority</t>
  </si>
  <si>
    <t>WI096</t>
  </si>
  <si>
    <t>WI098</t>
  </si>
  <si>
    <t>Park Falls Housing Authority</t>
  </si>
  <si>
    <t>WI111</t>
  </si>
  <si>
    <t>Ladysmith Housing Authority</t>
  </si>
  <si>
    <t>WI113</t>
  </si>
  <si>
    <t>WI117</t>
  </si>
  <si>
    <t>Westby Housing Authority</t>
  </si>
  <si>
    <t>WI118</t>
  </si>
  <si>
    <t>Viroqua Housing Authority</t>
  </si>
  <si>
    <t>WI127</t>
  </si>
  <si>
    <t>Washburn Housing Authority</t>
  </si>
  <si>
    <t>WI129</t>
  </si>
  <si>
    <t>Peshtigo Housing Authority</t>
  </si>
  <si>
    <t>WI131</t>
  </si>
  <si>
    <t>Ashland Housing Authority</t>
  </si>
  <si>
    <t>WI139</t>
  </si>
  <si>
    <t>Shawano County Housing Authority</t>
  </si>
  <si>
    <t>WI142</t>
  </si>
  <si>
    <t>Waukesha Housing Authority</t>
  </si>
  <si>
    <t>WI158</t>
  </si>
  <si>
    <t>Boscobel Housing Authority</t>
  </si>
  <si>
    <t>WI166</t>
  </si>
  <si>
    <t>Trempealeau County Housing Authority</t>
  </si>
  <si>
    <t>WI183</t>
  </si>
  <si>
    <t>Racine County Housing Authority</t>
  </si>
  <si>
    <t>WI193</t>
  </si>
  <si>
    <t>Eau Claire County Housing Authority</t>
  </si>
  <si>
    <t>WI204</t>
  </si>
  <si>
    <t>Sauk County Housing Authority</t>
  </si>
  <si>
    <t>WI207</t>
  </si>
  <si>
    <t>Eau Claire Housing Authority</t>
  </si>
  <si>
    <t>WI213</t>
  </si>
  <si>
    <t>WI214</t>
  </si>
  <si>
    <t>Dane County Housing Authority</t>
  </si>
  <si>
    <t>WI221</t>
  </si>
  <si>
    <t>Lafayette County Housing Authority</t>
  </si>
  <si>
    <t>WI226</t>
  </si>
  <si>
    <t>Lincoln County Housing Authority</t>
  </si>
  <si>
    <t>WI231</t>
  </si>
  <si>
    <t>Ashland County Housing Authority</t>
  </si>
  <si>
    <t>WI242</t>
  </si>
  <si>
    <t>Burnett County Housing Authority</t>
  </si>
  <si>
    <t>WI246</t>
  </si>
  <si>
    <t>Fond Du Lac County Housing Authority</t>
  </si>
  <si>
    <t>WI247</t>
  </si>
  <si>
    <t>Slinger Housing Authority</t>
  </si>
  <si>
    <t>WI249</t>
  </si>
  <si>
    <t>Deforest Housing Authority</t>
  </si>
  <si>
    <t>WI251</t>
  </si>
  <si>
    <t>Chilton Housing Authority</t>
  </si>
  <si>
    <t>WI253</t>
  </si>
  <si>
    <t>Lacrosse County Housing Authority</t>
  </si>
  <si>
    <t>WV001</t>
  </si>
  <si>
    <t>WV003</t>
  </si>
  <si>
    <t>Housing Authority of the City of Wheeling</t>
  </si>
  <si>
    <t>WV004</t>
  </si>
  <si>
    <t>Housing Authority of the City of Huntington</t>
  </si>
  <si>
    <t>WV005</t>
  </si>
  <si>
    <t>Housing Authority of the City of Parkersburg</t>
  </si>
  <si>
    <t>WV006</t>
  </si>
  <si>
    <t>Housing Authority of the City of Martinsburg</t>
  </si>
  <si>
    <t>WV007</t>
  </si>
  <si>
    <t>Housing Authority of the City of Mount Hope</t>
  </si>
  <si>
    <t>WV008</t>
  </si>
  <si>
    <t>Housing Authority of the City of Williamson</t>
  </si>
  <si>
    <t>WV009</t>
  </si>
  <si>
    <t>Housing Authority of the City of Fairmont</t>
  </si>
  <si>
    <t>WV010</t>
  </si>
  <si>
    <t>Housing Authority of the City of Keyser</t>
  </si>
  <si>
    <t>WV011</t>
  </si>
  <si>
    <t>Housing Authority of the City of Moundsville</t>
  </si>
  <si>
    <t>WV012</t>
  </si>
  <si>
    <t>Housing Authority of the City of Grafton</t>
  </si>
  <si>
    <t>WV013</t>
  </si>
  <si>
    <t>Housing Authority of the City of Buckhannon</t>
  </si>
  <si>
    <t>WV014</t>
  </si>
  <si>
    <t>WV015</t>
  </si>
  <si>
    <t>Housing Authority of the City of Beckley</t>
  </si>
  <si>
    <t>WV016</t>
  </si>
  <si>
    <t>Housing Authority of the City of Weirton</t>
  </si>
  <si>
    <t>WV017</t>
  </si>
  <si>
    <t>Housing Authority of the City of Pt. Pleasant</t>
  </si>
  <si>
    <t>WV018</t>
  </si>
  <si>
    <t>Housing Authority of the City of Bluefield</t>
  </si>
  <si>
    <t>WV020</t>
  </si>
  <si>
    <t>Housing Authority of the City of Elkins</t>
  </si>
  <si>
    <t>WV021</t>
  </si>
  <si>
    <t>Housing Authority of the City of St. Albans</t>
  </si>
  <si>
    <t>WV022</t>
  </si>
  <si>
    <t>Housing Authority of the City of South Charleston</t>
  </si>
  <si>
    <t>WV024</t>
  </si>
  <si>
    <t>Housing Authority of the City of Dunbar</t>
  </si>
  <si>
    <t>WV026</t>
  </si>
  <si>
    <t>Housing Authority of the City of Spencer</t>
  </si>
  <si>
    <t>WV027</t>
  </si>
  <si>
    <t>WV028</t>
  </si>
  <si>
    <t>Housing Authority of the City of Weston</t>
  </si>
  <si>
    <t>WV029</t>
  </si>
  <si>
    <t>Housing Authority of the City of Piedmont</t>
  </si>
  <si>
    <t>WV035</t>
  </si>
  <si>
    <t>Housing Authority of the County of Jackson</t>
  </si>
  <si>
    <t>WV037</t>
  </si>
  <si>
    <t>Housing Authority of Mingo County</t>
  </si>
  <si>
    <t>WV039</t>
  </si>
  <si>
    <t>Housing Authority of Raleigh County</t>
  </si>
  <si>
    <t>WV042</t>
  </si>
  <si>
    <t>WV044</t>
  </si>
  <si>
    <t>Housing Authority of the City of Romney</t>
  </si>
  <si>
    <t>WY002</t>
  </si>
  <si>
    <t>Housing Authority of the City of Cheyenne</t>
  </si>
  <si>
    <t>WY003</t>
  </si>
  <si>
    <t>Rock Springs Housing Authority</t>
  </si>
  <si>
    <t>WY004</t>
  </si>
  <si>
    <t>Housing Authority of the City of Casper</t>
  </si>
  <si>
    <t>WY005</t>
  </si>
  <si>
    <t>Housing Authority of the Town of Douglas</t>
  </si>
  <si>
    <t>WY008</t>
  </si>
  <si>
    <t>Lusk Housing Authority</t>
  </si>
  <si>
    <t>WY010</t>
  </si>
  <si>
    <t>Hanna Housing Authority</t>
  </si>
  <si>
    <t>WY013</t>
  </si>
  <si>
    <t>Evanston Housing Authority</t>
  </si>
  <si>
    <t>WY015</t>
  </si>
  <si>
    <t>Seq</t>
  </si>
  <si>
    <t>Fiscal Year End</t>
  </si>
  <si>
    <t>Submission Type</t>
  </si>
  <si>
    <t>Size Category</t>
  </si>
  <si>
    <t>Housing Authority of the City of Pittsburgh</t>
  </si>
  <si>
    <t>Akron Metropolitan Housing Authority</t>
  </si>
  <si>
    <t>Housing Authority of the City of El Paso, Tx</t>
  </si>
  <si>
    <t>San Diego Housing Commission</t>
  </si>
  <si>
    <t>Housing Authority of the City of Oklahoma City</t>
  </si>
  <si>
    <t>PHA In And for the City of Minneapolis</t>
  </si>
  <si>
    <t>Housing Authority of the City of Charlotte</t>
  </si>
  <si>
    <t>Housing Authority City of Jersey City</t>
  </si>
  <si>
    <t>Public Housing Agency of the City of St Paul</t>
  </si>
  <si>
    <t>Charleston/Kanawha Housing Authority</t>
  </si>
  <si>
    <t>Housing Authority of the City of Beaumont</t>
  </si>
  <si>
    <t>Manchester Housing &amp; Redevelopment Authority</t>
  </si>
  <si>
    <t>Decatur Housing Authority</t>
  </si>
  <si>
    <t>Pinellas County Housing Authority</t>
  </si>
  <si>
    <t>FL072</t>
  </si>
  <si>
    <t>Deland Housing Authority</t>
  </si>
  <si>
    <t>Utica Housing Authority</t>
  </si>
  <si>
    <t>Housing Authority of the County of McKeen</t>
  </si>
  <si>
    <t>Housing Authority of the City of Abilene</t>
  </si>
  <si>
    <t>Clearwater Housing Authority</t>
  </si>
  <si>
    <t>Sarasota Housing Authority</t>
  </si>
  <si>
    <t>City of Iowa City Housing Authority</t>
  </si>
  <si>
    <t>Greater Gadsden</t>
  </si>
  <si>
    <t>Housing And Community Development Tucson</t>
  </si>
  <si>
    <t>Clarksburg/Harrison Housing Authority</t>
  </si>
  <si>
    <t>Housing Authority of the City of Meadville</t>
  </si>
  <si>
    <t>Housing Authority of Avon Park</t>
  </si>
  <si>
    <t>Milford Redevelopment And Housing Partnership</t>
  </si>
  <si>
    <t>CO051</t>
  </si>
  <si>
    <t>Grand Junction Housing Authority</t>
  </si>
  <si>
    <t>Housing And Urban Renewal Agency of Polk County</t>
  </si>
  <si>
    <t>WI047</t>
  </si>
  <si>
    <t>Sheboygan Housing Authority</t>
  </si>
  <si>
    <t>Housing Authority City of Bellingham</t>
  </si>
  <si>
    <t>Housing Authority of Shreveport</t>
  </si>
  <si>
    <t>Housing Authority of the County of San Mateo</t>
  </si>
  <si>
    <t>Housing Authority of the County of Yolo</t>
  </si>
  <si>
    <t>Franklin County Housing Authority</t>
  </si>
  <si>
    <t>Consolidated Area HA of Sutter County</t>
  </si>
  <si>
    <t>The Guntersville Housing Authority</t>
  </si>
  <si>
    <t>Housing Authority of the City of Winter Park</t>
  </si>
  <si>
    <t>Housing Authority of the County of Butler</t>
  </si>
  <si>
    <t>Rockville Housing Enterprises</t>
  </si>
  <si>
    <t>Housing Authority of Winnebago County, Wi</t>
  </si>
  <si>
    <t>FL061</t>
  </si>
  <si>
    <t>Dunedin Housing Authority</t>
  </si>
  <si>
    <t>Housing Authority of the County of Greene</t>
  </si>
  <si>
    <t>Housing Authority of the County of Elk</t>
  </si>
  <si>
    <t>Housing Authority of the City of Pine Bluff</t>
  </si>
  <si>
    <t>Muskegon Heights Housing Commission</t>
  </si>
  <si>
    <t>Housing Authority of Benwood And McMechen</t>
  </si>
  <si>
    <t>Housing Authority of the City of Paso Robles</t>
  </si>
  <si>
    <t>Housing Authority of the County of Blair</t>
  </si>
  <si>
    <t>Robstown Housing Authority</t>
  </si>
  <si>
    <t>HA of Whatcom County</t>
  </si>
  <si>
    <t>Housing Authority of the County of Armstrong</t>
  </si>
  <si>
    <t>Donna Housing Authority</t>
  </si>
  <si>
    <t>Crookston Housing And EDA</t>
  </si>
  <si>
    <t>CO070</t>
  </si>
  <si>
    <t>Longmont Housing Authority</t>
  </si>
  <si>
    <t>Housing Authority of the County of Huntingdon</t>
  </si>
  <si>
    <t>Bristoltennessee Housing &amp; Redevelopment Authority</t>
  </si>
  <si>
    <t>WI102</t>
  </si>
  <si>
    <t>Depere Housing Authority</t>
  </si>
  <si>
    <t>Housing Authority of the City of McKeesport</t>
  </si>
  <si>
    <t>Housing Authority of the City of Camden</t>
  </si>
  <si>
    <t>Housing Authority of the Township of Middleto</t>
  </si>
  <si>
    <t>Housing Authority of the Town of Berwick</t>
  </si>
  <si>
    <t>MN163</t>
  </si>
  <si>
    <t>Metropolitan Council</t>
  </si>
  <si>
    <t>Housing Authority of Butte</t>
  </si>
  <si>
    <t>Housing Authority of the City of Oil City</t>
  </si>
  <si>
    <t>FL083</t>
  </si>
  <si>
    <t>Delray Beach Housing Authority</t>
  </si>
  <si>
    <t>North Bend Housing Authority</t>
  </si>
  <si>
    <t>Davis Community Housing Authority</t>
  </si>
  <si>
    <t>LA030</t>
  </si>
  <si>
    <t>Housing Authority of Ville Platte</t>
  </si>
  <si>
    <t>Athens Metropolitan Housing Authority</t>
  </si>
  <si>
    <t>Housing Authority of Olive Hill</t>
  </si>
  <si>
    <t>CT054</t>
  </si>
  <si>
    <t>New Canaan Housing Authority</t>
  </si>
  <si>
    <t>Housing Authority of the City of Oshkosh, Wi</t>
  </si>
  <si>
    <t>Western Regional Housing Authority</t>
  </si>
  <si>
    <t>HA Lee County</t>
  </si>
  <si>
    <t>Housing Authority of the City of Brownwood</t>
  </si>
  <si>
    <t>Housing Authority of the City of Athens, Al</t>
  </si>
  <si>
    <t>Housing Authority of the City of Benton, Ar</t>
  </si>
  <si>
    <t>The Housing Authority of the City of Westbroo</t>
  </si>
  <si>
    <t>Housing Authority of Indiana County</t>
  </si>
  <si>
    <t>North Wilkesboro Housing Authority</t>
  </si>
  <si>
    <t>Tomah Public Housing Authority</t>
  </si>
  <si>
    <t>The Housing Authority of the City of Summit</t>
  </si>
  <si>
    <t>Housing Authority of Boone County</t>
  </si>
  <si>
    <t>Albia Housing Agency</t>
  </si>
  <si>
    <t>Housing Authority of the City of Pearsall</t>
  </si>
  <si>
    <t>Becker County Economic Development Authority</t>
  </si>
  <si>
    <t>Bowie County Housing Authority</t>
  </si>
  <si>
    <t>Eastern Regional Housing Authority</t>
  </si>
  <si>
    <t>Housing Authority of the City of Madill</t>
  </si>
  <si>
    <t>Housing Authority of the County of Erie</t>
  </si>
  <si>
    <t>Logan County Metropolitan Housing Authority</t>
  </si>
  <si>
    <t>KS056</t>
  </si>
  <si>
    <t>Valley Falls Housing Authority</t>
  </si>
  <si>
    <t>Housing Authority of the Town of Tishomingo</t>
  </si>
  <si>
    <t>The Housing Authority of the City of Sanford</t>
  </si>
  <si>
    <t>Housing Authority of the City of Dubois</t>
  </si>
  <si>
    <t>CO061</t>
  </si>
  <si>
    <t>Boulder County Housing Authority</t>
  </si>
  <si>
    <t>Housing Authority of the County of Clarion</t>
  </si>
  <si>
    <t>Webster Housing And Redevelopment Commision</t>
  </si>
  <si>
    <t>Tahoka Housing Authority</t>
  </si>
  <si>
    <t>Housing Authority of the Town of Brooklyn</t>
  </si>
  <si>
    <t>Tri-City Housing Authority</t>
  </si>
  <si>
    <t>AR166</t>
  </si>
  <si>
    <t>Stuttgart Housing Authority</t>
  </si>
  <si>
    <t>Housing Authority of the County of Jefferson</t>
  </si>
  <si>
    <t>Housing Authority of the City of San Saba</t>
  </si>
  <si>
    <t>Housing Authority of the County of Venango</t>
  </si>
  <si>
    <t>Housing Authority of the City of Amity</t>
  </si>
  <si>
    <t>Charleston Co Hsg &amp; Redev Auth</t>
  </si>
  <si>
    <t>Housing Authority of Utah County</t>
  </si>
  <si>
    <t>Housing Authority of the County of Bedford</t>
  </si>
  <si>
    <t>CA120</t>
  </si>
  <si>
    <t>Housing Authority of the City of Baldwin Park</t>
  </si>
  <si>
    <t>Housing Authority of the City of Crowell</t>
  </si>
  <si>
    <t>Hughes Springs</t>
  </si>
  <si>
    <t>HA City of Kalama</t>
  </si>
  <si>
    <t>Housing Authority of the City of Corry</t>
  </si>
  <si>
    <t>Housing Authority of the City of Muncie</t>
  </si>
  <si>
    <t>MA037</t>
  </si>
  <si>
    <t>Fitchburg Housing Authority</t>
  </si>
  <si>
    <t>Scott County Community Development Agency</t>
  </si>
  <si>
    <t>Housing Authority of Prince Georges County</t>
  </si>
  <si>
    <t>Cuyahoga Metropolitan Housing Authority</t>
  </si>
  <si>
    <t>Louisville Metro Housing Authority</t>
  </si>
  <si>
    <t>Housing Authority of the City &amp; County of Sf</t>
  </si>
  <si>
    <t>Miami-Dade Housing Agency</t>
  </si>
  <si>
    <t>Arcadia Housing Authority</t>
  </si>
  <si>
    <t>Chicago Housing Authority</t>
  </si>
  <si>
    <t>Housing Authority of New Orleans</t>
  </si>
  <si>
    <t>Housing Authority of Baltimore City</t>
  </si>
  <si>
    <t>Housing Authority And Urban Redevelopment Age</t>
  </si>
  <si>
    <t>New Boston Property Management</t>
  </si>
  <si>
    <t>VA014</t>
  </si>
  <si>
    <t>Harrisonburg Redevelopment &amp; Housing Authorit</t>
  </si>
  <si>
    <t>Seattle Housing Authority</t>
  </si>
  <si>
    <t>not available</t>
  </si>
  <si>
    <t>Reduction of Eligibility Possible</t>
  </si>
  <si>
    <t>N/A</t>
  </si>
  <si>
    <t>Units</t>
  </si>
  <si>
    <t>Very Small</t>
  </si>
  <si>
    <t>Small</t>
  </si>
  <si>
    <t>Large</t>
  </si>
  <si>
    <t>negative</t>
  </si>
  <si>
    <t>MTW</t>
  </si>
  <si>
    <t/>
  </si>
  <si>
    <t>No</t>
  </si>
  <si>
    <t>SC034</t>
  </si>
  <si>
    <t>MS301</t>
  </si>
  <si>
    <t>Bay Waveland Housing Authority</t>
  </si>
  <si>
    <t>CO072</t>
  </si>
  <si>
    <t>NV018</t>
  </si>
  <si>
    <t>%  Reduction in Eligibility</t>
  </si>
  <si>
    <t>Yes</t>
  </si>
  <si>
    <t>Extra Large</t>
  </si>
  <si>
    <t>High Medium</t>
  </si>
  <si>
    <t>Low Medium</t>
  </si>
  <si>
    <t>MTWs - 31 PHAs</t>
  </si>
  <si>
    <t>Minimum Operating Reserve Level (6 months &lt;250, 4 months &gt;= 250)</t>
  </si>
  <si>
    <t>Audited/A-133</t>
  </si>
  <si>
    <t>Unaudited/A-133</t>
  </si>
  <si>
    <t>Audited/Non-A-133</t>
  </si>
  <si>
    <t>Unaudited/Non-A-133</t>
  </si>
  <si>
    <t>No Eligibility</t>
  </si>
  <si>
    <t>Neg. Reserve</t>
  </si>
  <si>
    <t>MI071</t>
  </si>
  <si>
    <t>Stambaugh Housing Commission</t>
  </si>
  <si>
    <t>Housing Authority of Myrtle Beach</t>
  </si>
  <si>
    <t>no reduction</t>
  </si>
  <si>
    <t xml:space="preserve">Excess Reserve Balance - Excluding MTW Agencies 
</t>
  </si>
  <si>
    <t>Extra Large (10,000+) - 3 PHA</t>
  </si>
  <si>
    <t>Unaudited/No Audit</t>
  </si>
  <si>
    <t>Southern Nevada Regional Housing Authority</t>
  </si>
  <si>
    <t xml:space="preserve">Total Operating Reserves Fiscal Year End 6/30/10 - 3/31/11
</t>
  </si>
  <si>
    <t>Low Medium (250 - 499) - 412 PHAs</t>
  </si>
  <si>
    <t>Small (50 - 249) - 1,510 PHAs</t>
  </si>
  <si>
    <t>Operating Reserves (6/30/10 - 3/31/11) - Operating Subsidy Allocation Adjustment - OPTION A $750M With $100K Reserve Floor (Includes PHAs &lt; 250 units)</t>
  </si>
  <si>
    <t>Add Back For Negative Reserve PHAs</t>
  </si>
  <si>
    <t>Factor to Meet $750M Target (capped at 12 months of eligibility)</t>
  </si>
  <si>
    <t>Exclusion Request</t>
  </si>
  <si>
    <t>2012 Op Fund Eligibility</t>
  </si>
  <si>
    <t>2012 Formula Expense</t>
  </si>
  <si>
    <t>2012 Monthly Formula Expense</t>
  </si>
  <si>
    <t>High Medium (500 - 1,249) - 211 PHAs</t>
  </si>
  <si>
    <t>Very Small (1 - 49) - 752 PHAs</t>
  </si>
  <si>
    <t>Negative Reserve PHAs - 82 PHAs</t>
  </si>
  <si>
    <t>N/A and No Eligibility PHAs - 32 PHAs</t>
  </si>
  <si>
    <t>Enter 5 digit HA CODE below and press the Enter key to begin</t>
  </si>
  <si>
    <t>HA Code</t>
  </si>
  <si>
    <t>HA Name</t>
  </si>
  <si>
    <t xml:space="preserve">Data used in Calculating Operating Reserves </t>
  </si>
  <si>
    <t xml:space="preserve">Minimum Operating Reserve Level Calculation
</t>
  </si>
  <si>
    <t xml:space="preserve">Operating Reserves </t>
  </si>
  <si>
    <t>Calculated from FDS</t>
  </si>
  <si>
    <t>Calc. of Operating Subsidy
 PEL + UEL + Add-on</t>
  </si>
  <si>
    <t xml:space="preserve">Minimum Operating Reserve Level </t>
  </si>
  <si>
    <t>Amounts Above Minimum Operating Reserve Level</t>
  </si>
  <si>
    <t>2012 Allocation Adjustment Calculation</t>
  </si>
  <si>
    <t>Calc. of Operating Subsidy</t>
  </si>
  <si>
    <t>Amount of 2012 Subsidy Allocation Adjustment</t>
  </si>
  <si>
    <t>This Excel Tool provides the calculated amount of 2012 subsidy allocation adjustment.</t>
  </si>
  <si>
    <t>HUD Fault</t>
  </si>
  <si>
    <t>2011 FASS</t>
  </si>
  <si>
    <t>Apply Penalty</t>
  </si>
  <si>
    <t>Peer Group</t>
  </si>
  <si>
    <t>Old FASS</t>
  </si>
  <si>
    <t>Apply Penalty 2</t>
  </si>
  <si>
    <t xml:space="preserve">2012 Allocation Adjustment </t>
  </si>
  <si>
    <t xml:space="preserve">Amount of Exclusion Request Approved by HUD </t>
  </si>
  <si>
    <t>Line 1 minus Line 2</t>
  </si>
  <si>
    <t>Reduction of Amounts Above Minimum Operating Reserve Level (line 7 x HUD Factor)</t>
  </si>
  <si>
    <t>2012 Allocation Adjustment (capped at 12 months of eligibility)</t>
  </si>
  <si>
    <t>2012 Op Fund Eligibility After Subsidy Allocation Adjustment</t>
  </si>
  <si>
    <t>Line 9 minus Line 10</t>
  </si>
  <si>
    <t>Exclusion Request Approved Amount</t>
  </si>
  <si>
    <t>Operating Reserves net of Approved Exclusion Amount
(col 14 - col 13)</t>
  </si>
  <si>
    <t>Peer Group Category:</t>
  </si>
  <si>
    <t>% Reduction in Eligibility:</t>
  </si>
  <si>
    <t>Operating Reserves net of Approved Exclusion Amount</t>
  </si>
  <si>
    <t>Line 4 divided by 12</t>
  </si>
  <si>
    <t>Line 5 times 4 if 250 or more units or times 6 if less the 250 units</t>
  </si>
  <si>
    <t xml:space="preserve"> Reduction in Operating Subsidy (lesser of line 8 or line 9)</t>
  </si>
  <si>
    <t>Line 10 ÷ Line 9</t>
  </si>
  <si>
    <t>2012 Subsidy Allocation Adjustment Tool</t>
  </si>
  <si>
    <t>HUD's decision based on data provided by PHA</t>
  </si>
  <si>
    <t xml:space="preserve">Line 3: Operating Reserves calculated from FDS, reduced by exclusion request approved by HUD.  </t>
  </si>
  <si>
    <t>Line 7: For HAs with positive Operating Reserves, subtracting the Minimum Operating Reserve Level (Line 6) from Operating Reserves (Line 3) produces the Amounts Above Minimum Operating Reserve Level (Line 7).  For HAs with negative Operating Reserves (Line 3) or Operating Reserves less than the Minimum Operating Reserve Level (Line 6); $0 will be displayed for the Amounts Above Minimum Operating Reserve Level (Line 7).</t>
  </si>
  <si>
    <t>Line 6: Minimum Operating Reserves is equal to:
- 4 months of Monthly Formula Expense or $100,000, whichever is more, for PHAs with 250 or more units.
- 6 months of Monthly Formula Expense or $100,000, whichever is more, for PHAs with  249 or less units.</t>
  </si>
  <si>
    <t xml:space="preserve">Line 4: 2012 Formula Expense is the sum of the Part A, line 17 (Total Formula Expenses) and Part C, line 2 (Transition Funding) from the Form HUD-52723, Calculation of Operating Subsidy. </t>
  </si>
  <si>
    <t>Line 10: The 2012 Allocation Adjustment is equal to the lesser of the 2012 Allocation Adjustment (Line 8) or 2012 Eligibility (Line 9).</t>
  </si>
  <si>
    <t>Lines 8 - 10: Based on the number of HAs with a positive Amounts Above Minimum Operating Reserve Level (Line 7), HUD calculated a factor that was applied to all non-MTW HAs in order to determine the 2012 Subsidy Allocation Adjustment.  The factor applied is 49.75%, which is based on the 2012 Appropriation language, 2012 Calculation of Operating Subsidy, and Final Operating Reserve calculations for all HAs.</t>
  </si>
  <si>
    <t>Line 1: The calculation of Operating Reserves is based on information contained in the Financial Data Schedule (FDS) submitted to HUD in the FASS-PH system.  The data used in this calculation was extracted from the FASS-PH system on November 1, 2011.   The FDS line items used in calculating operating reserves can be found in PIH Notice 2011-055.</t>
  </si>
  <si>
    <t xml:space="preserve">Your HA did not have an approved FDS for the period specified in PIH Notice 2011-055.  Per the guidelines outlined in the Notice, your HA's 2012 Subsidy Allocation Adjustment was calculated based on your Peer Group percentage as indicated below: </t>
  </si>
  <si>
    <t xml:space="preserve">Your HA operates under an MTW agreement.  Per PIH Notice 2011-055, your HA's 2012 Subsidy Allocation Adjustment was calculated based on your Peer Group percentage as indicated below: </t>
  </si>
  <si>
    <t>Line 2: For HAs who submitted an appeal under PIH Notice 2011-055, this is the amount approved by HUD.  For HAs who had their appeal denied, or who did not submitted an appeal, this line will be $0.</t>
  </si>
  <si>
    <t>Line 3 minus Line 6; 
if negative, then zero</t>
  </si>
  <si>
    <t>Hide</t>
  </si>
  <si>
    <t>Penalty Type</t>
  </si>
  <si>
    <t>Penalty Application</t>
  </si>
  <si>
    <t>Exclusion Request Amount</t>
  </si>
  <si>
    <t>Alloc. Adjustment Limited to $750M Prior to Cap</t>
  </si>
  <si>
    <t>Alloc. Adjustment Limited to $750M (capped at 12 months of eligibility)</t>
  </si>
  <si>
    <t>Amount by Which Allocation Adjustment Reduced (amount under $100k capped by AA)</t>
  </si>
  <si>
    <t>Final 2012 Allocation Adjustment (capped at 12 months of eligibility)</t>
  </si>
  <si>
    <t>Large (1,250 - 9,999) - 103 PHAs</t>
  </si>
  <si>
    <t>Total - 3,136 PHAs</t>
  </si>
  <si>
    <t>UTD (not processed)</t>
  </si>
  <si>
    <t>%  Reduction in Eligibility
(col 26 / col 19)</t>
  </si>
  <si>
    <t>%  Reduction in Reserves
(col 26 / col 15)</t>
  </si>
  <si>
    <t>%  Reduction in Excess Operating Reserves
(col 26 / col 20)</t>
  </si>
  <si>
    <t>Overturn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</si>
</sst>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164" formatCode="&quot;$&quot;#,##0"/>
    <numFmt numFmtId="165" formatCode="0.0%"/>
    <numFmt numFmtId="166" formatCode="&quot;Amount of Reserves Recaptured (12 x&quot;\ &quot;)&quot;\ "/>
    <numFmt numFmtId="167" formatCode="m/d/yy;@"/>
    <numFmt numFmtId="168" formatCode="&quot;$&quot;#,##0.00"/>
    <numFmt numFmtId="169" formatCode="_(&quot;$&quot;* #,##0_);_(&quot;$&quot;* \(#,##0\);_(&quot;$&quot;* &quot;-&quot;??_);_(@_)"/>
  </numFmts>
  <fonts count="19" x14ac:knownFonts="1">
    <font>
      <sz val="10"/>
      <color theme="1"/>
      <name val="Arial"/>
      <family val="2"/>
    </font>
    <font>
      <sz val="10"/>
      <color theme="0"/>
      <name val="Arial"/>
      <family val="2"/>
    </font>
    <font>
      <b/>
      <sz val="11"/>
      <color theme="1"/>
      <name val="Calibri"/>
      <family val="2"/>
      <scheme val="minor"/>
    </font>
    <font>
      <sz val="11"/>
      <name val="Calibri"/>
      <family val="2"/>
      <scheme val="minor"/>
    </font>
    <font>
      <sz val="11"/>
      <color theme="0"/>
      <name val="Calibri"/>
      <family val="2"/>
      <scheme val="minor"/>
    </font>
    <font>
      <sz val="10"/>
      <color theme="1"/>
      <name val="Arial"/>
      <family val="2"/>
    </font>
    <font>
      <sz val="10"/>
      <color theme="0"/>
      <name val="Calibri"/>
      <family val="2"/>
      <scheme val="minor"/>
    </font>
    <font>
      <u val="singleAccounting"/>
      <sz val="11"/>
      <color theme="0"/>
      <name val="Calibri"/>
      <family val="2"/>
      <scheme val="minor"/>
    </font>
    <font>
      <sz val="10"/>
      <name val="MS Sans Serif"/>
      <family val="2"/>
    </font>
    <font>
      <b/>
      <sz val="14"/>
      <color theme="1"/>
      <name val="Calibri"/>
      <family val="2"/>
    </font>
    <font>
      <sz val="10"/>
      <color theme="1"/>
      <name val="Calibri"/>
      <family val="2"/>
    </font>
    <font>
      <b/>
      <sz val="12"/>
      <color theme="1"/>
      <name val="Calibri"/>
      <family val="2"/>
    </font>
    <font>
      <sz val="14"/>
      <color theme="1"/>
      <name val="Calibri"/>
      <family val="2"/>
    </font>
    <font>
      <b/>
      <sz val="11"/>
      <color theme="1"/>
      <name val="Calibri"/>
      <family val="2"/>
    </font>
    <font>
      <b/>
      <sz val="16"/>
      <color rgb="FFFF0000"/>
      <name val="Calibri"/>
      <family val="2"/>
    </font>
    <font>
      <sz val="12"/>
      <name val="Calibri"/>
      <family val="2"/>
    </font>
    <font>
      <sz val="12"/>
      <color theme="1"/>
      <name val="Calibri"/>
      <family val="2"/>
    </font>
    <font>
      <sz val="11"/>
      <color theme="1"/>
      <name val="Calibri"/>
      <family val="2"/>
    </font>
    <font>
      <sz val="11"/>
      <color rgb="FF3F3F7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CC9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6">
    <xf numFmtId="0" fontId="0" fillId="0" borderId="0"/>
    <xf numFmtId="9"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18" fillId="9" borderId="13" applyNumberFormat="0" applyAlignment="0" applyProtection="0"/>
  </cellStyleXfs>
  <cellXfs count="172">
    <xf numFmtId="0" fontId="0" fillId="0" borderId="0" xfId="0"/>
    <xf numFmtId="0" fontId="0" fillId="2" borderId="0" xfId="0" applyFill="1" applyBorder="1"/>
    <xf numFmtId="0" fontId="2" fillId="2" borderId="0" xfId="0" applyFont="1" applyFill="1" applyBorder="1"/>
    <xf numFmtId="0" fontId="0" fillId="2" borderId="0" xfId="0" applyFill="1" applyBorder="1" applyAlignment="1">
      <alignment horizontal="center"/>
    </xf>
    <xf numFmtId="0" fontId="3" fillId="3" borderId="1"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4" borderId="3" xfId="0" applyFont="1" applyFill="1" applyBorder="1" applyAlignment="1">
      <alignment horizontal="left" vertical="center"/>
    </xf>
    <xf numFmtId="42" fontId="4" fillId="4" borderId="3" xfId="0" applyNumberFormat="1" applyFont="1" applyFill="1" applyBorder="1" applyAlignment="1">
      <alignment horizontal="center" vertical="center" wrapText="1"/>
    </xf>
    <xf numFmtId="165" fontId="1" fillId="4" borderId="3" xfId="0" applyNumberFormat="1" applyFont="1" applyFill="1" applyBorder="1"/>
    <xf numFmtId="165" fontId="1" fillId="4" borderId="4" xfId="0" applyNumberFormat="1" applyFont="1" applyFill="1" applyBorder="1"/>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6" fillId="4" borderId="0" xfId="0" applyFont="1" applyFill="1" applyBorder="1" applyAlignment="1">
      <alignment horizontal="left" vertical="center"/>
    </xf>
    <xf numFmtId="42" fontId="4" fillId="4" borderId="0" xfId="0" applyNumberFormat="1" applyFont="1" applyFill="1" applyBorder="1" applyAlignment="1">
      <alignment horizontal="center" vertical="center" wrapText="1"/>
    </xf>
    <xf numFmtId="165" fontId="1" fillId="4" borderId="0" xfId="0" applyNumberFormat="1" applyFont="1" applyFill="1" applyBorder="1"/>
    <xf numFmtId="165" fontId="1" fillId="4" borderId="6" xfId="0" applyNumberFormat="1" applyFont="1" applyFill="1" applyBorder="1"/>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9" fontId="6" fillId="4" borderId="8" xfId="1" applyFont="1" applyFill="1" applyBorder="1"/>
    <xf numFmtId="42" fontId="4" fillId="4" borderId="8" xfId="0" applyNumberFormat="1" applyFont="1" applyFill="1" applyBorder="1" applyAlignment="1">
      <alignment horizontal="center" vertical="center" wrapText="1"/>
    </xf>
    <xf numFmtId="165" fontId="1" fillId="4" borderId="8" xfId="0" applyNumberFormat="1" applyFont="1" applyFill="1" applyBorder="1"/>
    <xf numFmtId="0" fontId="6" fillId="4" borderId="0" xfId="0" applyFont="1" applyFill="1" applyAlignment="1">
      <alignment horizontal="center" vertical="center"/>
    </xf>
    <xf numFmtId="165" fontId="1" fillId="4" borderId="6" xfId="0" applyNumberFormat="1" applyFont="1" applyFill="1" applyBorder="1" applyAlignment="1">
      <alignment horizontal="right"/>
    </xf>
    <xf numFmtId="0" fontId="0" fillId="5" borderId="1" xfId="0" applyFill="1" applyBorder="1" applyAlignment="1">
      <alignment horizontal="center"/>
    </xf>
    <xf numFmtId="0" fontId="0" fillId="5" borderId="1" xfId="0" applyFill="1" applyBorder="1"/>
    <xf numFmtId="42" fontId="0" fillId="5" borderId="1" xfId="0" applyNumberFormat="1" applyFill="1" applyBorder="1"/>
    <xf numFmtId="42" fontId="0" fillId="5" borderId="1" xfId="0" applyNumberFormat="1" applyFill="1" applyBorder="1" applyAlignment="1">
      <alignment horizontal="center"/>
    </xf>
    <xf numFmtId="0" fontId="3" fillId="3" borderId="10" xfId="0" applyFont="1" applyFill="1" applyBorder="1" applyAlignment="1">
      <alignment horizontal="center" vertical="center" wrapText="1"/>
    </xf>
    <xf numFmtId="37" fontId="4" fillId="4" borderId="0" xfId="0" applyNumberFormat="1" applyFont="1" applyFill="1" applyBorder="1" applyAlignment="1">
      <alignment horizontal="center" vertical="center" wrapText="1"/>
    </xf>
    <xf numFmtId="37" fontId="4" fillId="4" borderId="8" xfId="0" applyNumberFormat="1" applyFont="1" applyFill="1" applyBorder="1" applyAlignment="1">
      <alignment horizontal="center" vertical="center" wrapText="1"/>
    </xf>
    <xf numFmtId="42" fontId="7" fillId="4" borderId="0" xfId="0" applyNumberFormat="1" applyFont="1" applyFill="1" applyBorder="1" applyAlignment="1">
      <alignment horizontal="center" vertical="center" wrapText="1"/>
    </xf>
    <xf numFmtId="37" fontId="7" fillId="4" borderId="0" xfId="0" applyNumberFormat="1" applyFont="1" applyFill="1" applyBorder="1" applyAlignment="1">
      <alignment horizontal="center" vertical="center" wrapText="1"/>
    </xf>
    <xf numFmtId="0" fontId="0" fillId="0" borderId="0" xfId="0" applyFill="1" applyBorder="1"/>
    <xf numFmtId="0" fontId="0" fillId="5" borderId="0" xfId="0" applyFill="1"/>
    <xf numFmtId="0" fontId="0" fillId="5" borderId="0" xfId="0" applyFill="1" applyAlignment="1">
      <alignment horizontal="center"/>
    </xf>
    <xf numFmtId="165" fontId="0" fillId="5" borderId="1" xfId="0" applyNumberFormat="1" applyFill="1" applyBorder="1" applyAlignment="1">
      <alignment horizontal="right"/>
    </xf>
    <xf numFmtId="42" fontId="0" fillId="0" borderId="1" xfId="0" applyNumberFormat="1" applyFill="1" applyBorder="1" applyAlignment="1">
      <alignment horizontal="center"/>
    </xf>
    <xf numFmtId="0" fontId="0" fillId="0" borderId="1" xfId="0" applyFill="1" applyBorder="1" applyAlignment="1">
      <alignment horizontal="center"/>
    </xf>
    <xf numFmtId="42" fontId="0" fillId="5" borderId="1" xfId="0" applyNumberFormat="1" applyFill="1" applyBorder="1" applyAlignment="1">
      <alignment horizontal="right"/>
    </xf>
    <xf numFmtId="37" fontId="4" fillId="4" borderId="3" xfId="0" applyNumberFormat="1" applyFont="1" applyFill="1" applyBorder="1" applyAlignment="1">
      <alignment horizontal="right" vertical="center" wrapText="1"/>
    </xf>
    <xf numFmtId="37" fontId="4" fillId="4" borderId="0" xfId="0" applyNumberFormat="1" applyFont="1" applyFill="1" applyBorder="1" applyAlignment="1">
      <alignment horizontal="right" vertical="center" wrapText="1"/>
    </xf>
    <xf numFmtId="37" fontId="4" fillId="4" borderId="8" xfId="0" applyNumberFormat="1" applyFont="1" applyFill="1" applyBorder="1" applyAlignment="1">
      <alignment horizontal="right" vertical="center" wrapText="1"/>
    </xf>
    <xf numFmtId="0" fontId="0" fillId="0" borderId="1" xfId="0" applyFill="1" applyBorder="1"/>
    <xf numFmtId="42" fontId="0" fillId="0" borderId="1" xfId="0" applyNumberFormat="1" applyFill="1" applyBorder="1"/>
    <xf numFmtId="42" fontId="0" fillId="0" borderId="1" xfId="0" applyNumberFormat="1" applyFill="1" applyBorder="1" applyAlignment="1">
      <alignment horizontal="right"/>
    </xf>
    <xf numFmtId="0" fontId="0" fillId="0" borderId="0" xfId="0" applyBorder="1"/>
    <xf numFmtId="42" fontId="0" fillId="2" borderId="0" xfId="0" applyNumberFormat="1" applyFill="1" applyBorder="1"/>
    <xf numFmtId="0" fontId="4" fillId="0" borderId="1" xfId="0" applyFont="1" applyFill="1" applyBorder="1" applyAlignment="1">
      <alignment horizontal="center" vertical="center" wrapText="1"/>
    </xf>
    <xf numFmtId="9" fontId="6" fillId="0" borderId="1" xfId="1" applyFont="1" applyFill="1" applyBorder="1"/>
    <xf numFmtId="37" fontId="4" fillId="0" borderId="1" xfId="0" applyNumberFormat="1" applyFont="1" applyFill="1" applyBorder="1" applyAlignment="1">
      <alignment horizontal="right" vertical="center" wrapText="1"/>
    </xf>
    <xf numFmtId="42" fontId="4" fillId="0" borderId="1" xfId="0" applyNumberFormat="1" applyFont="1" applyFill="1" applyBorder="1" applyAlignment="1">
      <alignment horizontal="center" vertical="center" wrapText="1"/>
    </xf>
    <xf numFmtId="37" fontId="4" fillId="0" borderId="1" xfId="0" applyNumberFormat="1" applyFont="1" applyFill="1" applyBorder="1" applyAlignment="1">
      <alignment horizontal="center" vertical="center" wrapText="1"/>
    </xf>
    <xf numFmtId="165" fontId="1" fillId="0" borderId="1" xfId="0" applyNumberFormat="1" applyFont="1" applyFill="1" applyBorder="1"/>
    <xf numFmtId="166" fontId="3" fillId="3" borderId="10" xfId="0"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3" fontId="0" fillId="5" borderId="1" xfId="0" applyNumberFormat="1" applyFill="1" applyBorder="1" applyAlignment="1">
      <alignment horizontal="center"/>
    </xf>
    <xf numFmtId="3" fontId="0" fillId="0" borderId="1" xfId="0" applyNumberFormat="1" applyFill="1" applyBorder="1" applyAlignment="1">
      <alignment horizontal="center"/>
    </xf>
    <xf numFmtId="165" fontId="0" fillId="0" borderId="1" xfId="0" applyNumberFormat="1" applyFill="1" applyBorder="1" applyAlignment="1">
      <alignment horizontal="right"/>
    </xf>
    <xf numFmtId="0" fontId="0" fillId="0" borderId="0" xfId="0" applyFill="1"/>
    <xf numFmtId="3" fontId="0" fillId="0" borderId="1" xfId="0" applyNumberFormat="1" applyFill="1" applyBorder="1" applyAlignment="1">
      <alignment horizontal="left"/>
    </xf>
    <xf numFmtId="14" fontId="0" fillId="5" borderId="0" xfId="0" applyNumberFormat="1" applyFill="1" applyAlignment="1">
      <alignment horizontal="center"/>
    </xf>
    <xf numFmtId="167" fontId="0" fillId="5" borderId="1" xfId="0" applyNumberFormat="1" applyFill="1" applyBorder="1" applyAlignment="1">
      <alignment horizontal="center"/>
    </xf>
    <xf numFmtId="167" fontId="0" fillId="0" borderId="1" xfId="0" applyNumberFormat="1" applyFill="1" applyBorder="1" applyAlignment="1">
      <alignment horizontal="center"/>
    </xf>
    <xf numFmtId="37" fontId="7" fillId="4" borderId="12" xfId="0" applyNumberFormat="1" applyFont="1" applyFill="1" applyBorder="1" applyAlignment="1">
      <alignment horizontal="right" vertical="center" wrapText="1"/>
    </xf>
    <xf numFmtId="14" fontId="0" fillId="0" borderId="0" xfId="0" applyNumberFormat="1" applyFill="1" applyAlignment="1">
      <alignment horizontal="center"/>
    </xf>
    <xf numFmtId="169" fontId="0" fillId="0" borderId="1" xfId="2" applyNumberFormat="1" applyFont="1" applyFill="1" applyBorder="1" applyAlignment="1">
      <alignment horizontal="center"/>
    </xf>
    <xf numFmtId="0" fontId="3" fillId="7" borderId="1" xfId="0"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0" fontId="10" fillId="0" borderId="0" xfId="0" applyFont="1" applyBorder="1"/>
    <xf numFmtId="0" fontId="11" fillId="0" borderId="0" xfId="0" applyFont="1" applyBorder="1" applyAlignment="1">
      <alignment horizontal="center"/>
    </xf>
    <xf numFmtId="0" fontId="10" fillId="0" borderId="0" xfId="0" applyFont="1" applyBorder="1" applyAlignment="1"/>
    <xf numFmtId="0" fontId="13" fillId="6" borderId="0" xfId="0" applyFont="1" applyFill="1" applyBorder="1" applyAlignment="1">
      <alignment horizontal="center" wrapText="1"/>
    </xf>
    <xf numFmtId="0" fontId="14" fillId="0" borderId="0" xfId="0" applyFont="1" applyBorder="1" applyAlignment="1">
      <alignment horizontal="right"/>
    </xf>
    <xf numFmtId="0" fontId="12" fillId="5" borderId="1" xfId="0" applyFont="1" applyFill="1" applyBorder="1" applyAlignment="1" applyProtection="1">
      <alignment horizontal="center"/>
      <protection locked="0"/>
    </xf>
    <xf numFmtId="0" fontId="11" fillId="0" borderId="0" xfId="0" applyFont="1" applyBorder="1" applyAlignment="1">
      <alignment horizontal="right"/>
    </xf>
    <xf numFmtId="0" fontId="12" fillId="0" borderId="0" xfId="0" applyFont="1" applyBorder="1" applyAlignment="1">
      <alignment horizontal="center"/>
    </xf>
    <xf numFmtId="0" fontId="15" fillId="3" borderId="0" xfId="0" applyFont="1" applyFill="1" applyBorder="1" applyAlignment="1">
      <alignment horizontal="center" vertical="center" wrapText="1"/>
    </xf>
    <xf numFmtId="0" fontId="10" fillId="0" borderId="0" xfId="0" applyFont="1" applyBorder="1" applyAlignment="1">
      <alignment wrapText="1"/>
    </xf>
    <xf numFmtId="0" fontId="11" fillId="0" borderId="0" xfId="0" applyFont="1" applyBorder="1" applyAlignment="1">
      <alignment horizontal="center" vertical="center" wrapText="1"/>
    </xf>
    <xf numFmtId="167" fontId="11" fillId="0" borderId="0"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167" fontId="16" fillId="0" borderId="0" xfId="0" applyNumberFormat="1" applyFont="1" applyBorder="1" applyAlignment="1">
      <alignment horizontal="center" vertical="center" wrapText="1"/>
    </xf>
    <xf numFmtId="3" fontId="16" fillId="0" borderId="0" xfId="0" applyNumberFormat="1" applyFont="1" applyBorder="1" applyAlignment="1">
      <alignment horizontal="center" vertical="center" wrapText="1"/>
    </xf>
    <xf numFmtId="42" fontId="10" fillId="0" borderId="0" xfId="0" applyNumberFormat="1" applyFont="1" applyBorder="1" applyAlignment="1">
      <alignment horizontal="center"/>
    </xf>
    <xf numFmtId="0" fontId="16" fillId="0" borderId="0" xfId="0" applyFont="1" applyBorder="1"/>
    <xf numFmtId="0" fontId="16" fillId="8" borderId="0" xfId="0" applyFont="1" applyFill="1" applyBorder="1" applyAlignment="1">
      <alignment horizontal="center"/>
    </xf>
    <xf numFmtId="0" fontId="16" fillId="0" borderId="0" xfId="0" applyFont="1" applyBorder="1" applyAlignment="1">
      <alignment horizontal="center" vertical="center"/>
    </xf>
    <xf numFmtId="0" fontId="16" fillId="3" borderId="0" xfId="0" applyFont="1" applyFill="1" applyBorder="1" applyAlignment="1">
      <alignment horizontal="center" vertical="center" wrapText="1"/>
    </xf>
    <xf numFmtId="0" fontId="16" fillId="0" borderId="0" xfId="0" quotePrefix="1" applyFont="1" applyBorder="1" applyAlignment="1">
      <alignment horizontal="center" vertical="center"/>
    </xf>
    <xf numFmtId="0" fontId="10" fillId="0" borderId="0" xfId="0" applyFont="1" applyBorder="1" applyAlignment="1">
      <alignment vertical="center"/>
    </xf>
    <xf numFmtId="164" fontId="10" fillId="0" borderId="0" xfId="0" applyNumberFormat="1" applyFont="1" applyBorder="1"/>
    <xf numFmtId="0" fontId="17" fillId="0" borderId="0" xfId="0" applyFont="1"/>
    <xf numFmtId="0" fontId="16" fillId="0" borderId="0" xfId="0" applyFont="1" applyBorder="1" applyAlignment="1">
      <alignment vertical="center"/>
    </xf>
    <xf numFmtId="0" fontId="16" fillId="0" borderId="0" xfId="0" applyFont="1" applyFill="1" applyBorder="1" applyAlignment="1">
      <alignment horizontal="center" vertical="center"/>
    </xf>
    <xf numFmtId="164" fontId="16" fillId="0" borderId="0" xfId="0" applyNumberFormat="1" applyFont="1" applyBorder="1" applyAlignment="1">
      <alignment horizontal="center" vertical="center"/>
    </xf>
    <xf numFmtId="165" fontId="16" fillId="0" borderId="0" xfId="0" applyNumberFormat="1" applyFont="1" applyFill="1" applyBorder="1" applyAlignment="1">
      <alignment horizontal="center" vertical="center"/>
    </xf>
    <xf numFmtId="0" fontId="11" fillId="8" borderId="0" xfId="0" applyFont="1" applyFill="1" applyBorder="1" applyAlignment="1">
      <alignment horizontal="center" vertical="center"/>
    </xf>
    <xf numFmtId="0" fontId="11" fillId="8" borderId="0" xfId="0" applyFont="1" applyFill="1" applyBorder="1" applyAlignment="1">
      <alignment horizontal="center"/>
    </xf>
    <xf numFmtId="0" fontId="11" fillId="0" borderId="0" xfId="0" applyFont="1" applyBorder="1" applyAlignment="1">
      <alignment horizontal="center" vertical="center" wrapText="1"/>
    </xf>
    <xf numFmtId="0" fontId="12" fillId="0" borderId="0" xfId="0" applyFont="1" applyBorder="1" applyAlignment="1">
      <alignment horizontal="center"/>
    </xf>
    <xf numFmtId="0" fontId="16" fillId="3" borderId="0" xfId="0" applyFont="1" applyFill="1" applyBorder="1" applyAlignment="1">
      <alignment horizontal="center" vertical="center" wrapText="1"/>
    </xf>
    <xf numFmtId="0" fontId="16" fillId="8" borderId="0" xfId="0" applyFont="1" applyFill="1" applyBorder="1"/>
    <xf numFmtId="0" fontId="10" fillId="8" borderId="0" xfId="0" applyFont="1" applyFill="1" applyBorder="1"/>
    <xf numFmtId="0" fontId="9" fillId="0" borderId="0" xfId="0" applyFont="1" applyBorder="1" applyAlignment="1"/>
    <xf numFmtId="0" fontId="12" fillId="0" borderId="0" xfId="0" applyFont="1" applyBorder="1" applyAlignment="1"/>
    <xf numFmtId="0" fontId="15"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169" fontId="0" fillId="5" borderId="1" xfId="2" applyNumberFormat="1" applyFont="1" applyFill="1" applyBorder="1" applyAlignment="1">
      <alignment horizontal="center"/>
    </xf>
    <xf numFmtId="0" fontId="0" fillId="0" borderId="11" xfId="0" applyFill="1" applyBorder="1"/>
    <xf numFmtId="0" fontId="0" fillId="0" borderId="0" xfId="0" applyFill="1" applyAlignment="1">
      <alignment horizontal="center"/>
    </xf>
    <xf numFmtId="168" fontId="0" fillId="0" borderId="0" xfId="0" applyNumberFormat="1" applyBorder="1"/>
    <xf numFmtId="0" fontId="10" fillId="0" borderId="0" xfId="0" applyFont="1" applyBorder="1" applyAlignment="1">
      <alignment vertical="top" wrapText="1"/>
    </xf>
    <xf numFmtId="0" fontId="10" fillId="0" borderId="0" xfId="0" applyFont="1" applyBorder="1" applyAlignment="1">
      <alignment horizontal="center" vertical="center"/>
    </xf>
    <xf numFmtId="10" fontId="10" fillId="0" borderId="0" xfId="0" applyNumberFormat="1" applyFont="1" applyBorder="1" applyAlignment="1">
      <alignment horizontal="center" vertical="center" wrapText="1"/>
    </xf>
    <xf numFmtId="0" fontId="10" fillId="0" borderId="0" xfId="0" applyFont="1" applyBorder="1" applyAlignment="1">
      <alignment horizontal="center" vertical="center" wrapText="1"/>
    </xf>
    <xf numFmtId="14" fontId="10" fillId="0" borderId="0" xfId="0" applyNumberFormat="1" applyFont="1" applyBorder="1"/>
    <xf numFmtId="14" fontId="10" fillId="0" borderId="0" xfId="0" applyNumberFormat="1" applyFont="1" applyBorder="1" applyAlignment="1">
      <alignment wrapText="1"/>
    </xf>
    <xf numFmtId="14" fontId="16" fillId="0" borderId="0" xfId="0" applyNumberFormat="1" applyFont="1" applyBorder="1"/>
    <xf numFmtId="0" fontId="13" fillId="0" borderId="0" xfId="0" applyFont="1" applyFill="1" applyBorder="1" applyAlignment="1">
      <alignment horizontal="center" wrapText="1"/>
    </xf>
    <xf numFmtId="0" fontId="12" fillId="0" borderId="0" xfId="0" applyFont="1" applyFill="1" applyBorder="1" applyAlignment="1" applyProtection="1">
      <alignment horizontal="center"/>
      <protection locked="0"/>
    </xf>
    <xf numFmtId="0" fontId="16" fillId="3" borderId="0" xfId="0" applyFont="1" applyFill="1" applyAlignment="1"/>
    <xf numFmtId="10" fontId="0" fillId="0" borderId="0" xfId="1" applyNumberFormat="1" applyFont="1" applyBorder="1"/>
    <xf numFmtId="0" fontId="0" fillId="0" borderId="0" xfId="0" applyFont="1" applyBorder="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166" fontId="3" fillId="6" borderId="10" xfId="0" applyNumberFormat="1" applyFont="1" applyFill="1" applyBorder="1" applyAlignment="1">
      <alignment horizontal="center" vertical="center" wrapText="1"/>
    </xf>
    <xf numFmtId="10" fontId="0" fillId="5" borderId="1" xfId="0" applyNumberFormat="1" applyFill="1" applyBorder="1" applyAlignment="1">
      <alignment horizontal="right"/>
    </xf>
    <xf numFmtId="10" fontId="1" fillId="4" borderId="0" xfId="0" applyNumberFormat="1" applyFont="1" applyFill="1" applyBorder="1"/>
    <xf numFmtId="165" fontId="1" fillId="4" borderId="14" xfId="0" applyNumberFormat="1" applyFont="1" applyFill="1" applyBorder="1"/>
    <xf numFmtId="165" fontId="1" fillId="4" borderId="14" xfId="0" applyNumberFormat="1" applyFont="1" applyFill="1" applyBorder="1" applyAlignment="1">
      <alignment horizontal="right"/>
    </xf>
    <xf numFmtId="165" fontId="1" fillId="4" borderId="9" xfId="0" applyNumberFormat="1" applyFont="1" applyFill="1" applyBorder="1"/>
    <xf numFmtId="0" fontId="18" fillId="9" borderId="13" xfId="5" applyAlignment="1">
      <alignment horizontal="center"/>
    </xf>
    <xf numFmtId="0" fontId="18" fillId="9" borderId="13" xfId="5"/>
    <xf numFmtId="167" fontId="18" fillId="9" borderId="13" xfId="5" applyNumberFormat="1" applyAlignment="1">
      <alignment horizontal="center"/>
    </xf>
    <xf numFmtId="3" fontId="18" fillId="9" borderId="13" xfId="5" applyNumberFormat="1" applyAlignment="1">
      <alignment horizontal="center"/>
    </xf>
    <xf numFmtId="169" fontId="18" fillId="9" borderId="13" xfId="5" applyNumberFormat="1" applyAlignment="1">
      <alignment horizontal="center"/>
    </xf>
    <xf numFmtId="42" fontId="18" fillId="9" borderId="13" xfId="5" applyNumberFormat="1" applyAlignment="1">
      <alignment horizontal="right"/>
    </xf>
    <xf numFmtId="42" fontId="18" fillId="9" borderId="13" xfId="5" applyNumberFormat="1"/>
    <xf numFmtId="42" fontId="18" fillId="9" borderId="13" xfId="5" applyNumberFormat="1" applyAlignment="1">
      <alignment horizontal="center"/>
    </xf>
    <xf numFmtId="165" fontId="18" fillId="9" borderId="13" xfId="5" applyNumberFormat="1" applyAlignment="1">
      <alignment horizontal="right"/>
    </xf>
    <xf numFmtId="164" fontId="11" fillId="0" borderId="0" xfId="0" applyNumberFormat="1" applyFont="1" applyFill="1" applyBorder="1" applyAlignment="1">
      <alignment horizontal="center" vertical="center"/>
    </xf>
    <xf numFmtId="0" fontId="11" fillId="8" borderId="0" xfId="0" applyFont="1" applyFill="1" applyBorder="1" applyAlignment="1">
      <alignment horizontal="center" vertical="center" wrapText="1"/>
    </xf>
    <xf numFmtId="0" fontId="11" fillId="8" borderId="0" xfId="0" applyFont="1" applyFill="1" applyBorder="1" applyAlignment="1">
      <alignment horizontal="center" vertical="center"/>
    </xf>
    <xf numFmtId="0" fontId="11" fillId="8" borderId="0" xfId="0" applyFont="1" applyFill="1" applyBorder="1" applyAlignment="1">
      <alignment horizontal="center"/>
    </xf>
    <xf numFmtId="164"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xf>
    <xf numFmtId="0" fontId="12" fillId="0" borderId="0" xfId="0" applyFont="1" applyBorder="1" applyAlignment="1">
      <alignment horizontal="center"/>
    </xf>
    <xf numFmtId="0" fontId="15" fillId="3" borderId="0" xfId="0" applyFont="1" applyFill="1" applyBorder="1" applyAlignment="1">
      <alignment horizontal="center" vertical="center" wrapText="1"/>
    </xf>
    <xf numFmtId="0" fontId="16" fillId="0" borderId="0" xfId="0" applyFont="1" applyAlignment="1"/>
    <xf numFmtId="0" fontId="16" fillId="3"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top" wrapText="1" indent="2"/>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6">
    <cellStyle name="Currency" xfId="2" builtinId="4"/>
    <cellStyle name="Input" xfId="5" builtinId="20"/>
    <cellStyle name="Normal" xfId="0" builtinId="0"/>
    <cellStyle name="Normal 2" xfId="3"/>
    <cellStyle name="Normal 3" xfId="4"/>
    <cellStyle name="Percent" xfId="1" builtinId="5"/>
  </cellStyles>
  <dxfs count="8">
    <dxf>
      <fill>
        <patternFill>
          <bgColor rgb="FFFFFF0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84666</xdr:rowOff>
    </xdr:from>
    <xdr:to>
      <xdr:col>10</xdr:col>
      <xdr:colOff>21167</xdr:colOff>
      <xdr:row>12</xdr:row>
      <xdr:rowOff>85725</xdr:rowOff>
    </xdr:to>
    <xdr:cxnSp macro="">
      <xdr:nvCxnSpPr>
        <xdr:cNvPr id="2" name="Straight Connector 1"/>
        <xdr:cNvCxnSpPr/>
      </xdr:nvCxnSpPr>
      <xdr:spPr>
        <a:xfrm flipV="1">
          <a:off x="0" y="3661833"/>
          <a:ext cx="12149667" cy="1059"/>
        </a:xfrm>
        <a:prstGeom prst="line">
          <a:avLst/>
        </a:prstGeom>
        <a:ln w="285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tabSelected="1" zoomScale="90" zoomScaleNormal="90" workbookViewId="0">
      <pane ySplit="10" topLeftCell="A20" activePane="bottomLeft" state="frozen"/>
      <selection pane="bottomLeft" activeCell="D7" sqref="D7"/>
    </sheetView>
  </sheetViews>
  <sheetFormatPr defaultColWidth="16.7109375" defaultRowHeight="12.75" x14ac:dyDescent="0.2"/>
  <cols>
    <col min="1" max="1" width="7.140625" style="47" customWidth="1"/>
    <col min="2" max="2" width="25.7109375" style="47" customWidth="1"/>
    <col min="3" max="3" width="31" style="47" customWidth="1"/>
    <col min="4" max="4" width="30.7109375" style="47" customWidth="1"/>
    <col min="5" max="5" width="1.7109375" style="47" customWidth="1"/>
    <col min="6" max="6" width="26.140625" style="47" customWidth="1"/>
    <col min="7" max="7" width="18.7109375" style="47" customWidth="1"/>
    <col min="8" max="8" width="14.28515625" style="47" customWidth="1"/>
    <col min="9" max="9" width="13" style="47" customWidth="1"/>
    <col min="10" max="16384" width="16.7109375" style="47"/>
  </cols>
  <sheetData>
    <row r="1" spans="1:13" s="70" customFormat="1" ht="18.75" x14ac:dyDescent="0.3">
      <c r="A1" s="152" t="s">
        <v>6193</v>
      </c>
      <c r="B1" s="152"/>
      <c r="C1" s="152"/>
      <c r="D1" s="152"/>
      <c r="E1" s="152"/>
      <c r="F1" s="152"/>
      <c r="G1" s="152"/>
      <c r="H1" s="152"/>
      <c r="I1" s="152"/>
      <c r="J1" s="152"/>
      <c r="K1" s="106"/>
    </row>
    <row r="2" spans="1:13" s="70" customFormat="1" ht="7.5" customHeight="1" x14ac:dyDescent="0.25">
      <c r="A2" s="71"/>
      <c r="B2" s="71"/>
      <c r="C2" s="71"/>
      <c r="D2" s="71"/>
      <c r="E2" s="71"/>
      <c r="F2" s="71"/>
      <c r="G2" s="71"/>
      <c r="H2" s="71"/>
      <c r="I2" s="71"/>
      <c r="J2" s="71"/>
      <c r="K2" s="71"/>
    </row>
    <row r="3" spans="1:13" s="70" customFormat="1" ht="18.75" x14ac:dyDescent="0.3">
      <c r="A3" s="153" t="s">
        <v>6170</v>
      </c>
      <c r="B3" s="153"/>
      <c r="C3" s="153"/>
      <c r="D3" s="153"/>
      <c r="E3" s="153"/>
      <c r="F3" s="153"/>
      <c r="G3" s="153"/>
      <c r="H3" s="153"/>
      <c r="I3" s="153"/>
      <c r="J3" s="153"/>
      <c r="K3" s="107"/>
      <c r="L3" s="72"/>
    </row>
    <row r="4" spans="1:13" s="70" customFormat="1" ht="6.75" customHeight="1" x14ac:dyDescent="0.25">
      <c r="B4" s="71"/>
      <c r="C4" s="71"/>
      <c r="D4" s="71"/>
      <c r="E4" s="71"/>
      <c r="F4" s="71"/>
      <c r="G4" s="71"/>
    </row>
    <row r="5" spans="1:13" s="70" customFormat="1" ht="4.5" customHeight="1" x14ac:dyDescent="0.2"/>
    <row r="6" spans="1:13" s="70" customFormat="1" ht="41.25" customHeight="1" x14ac:dyDescent="0.25">
      <c r="D6" s="73" t="s">
        <v>6157</v>
      </c>
      <c r="E6" s="121"/>
      <c r="F6" s="157" t="str">
        <f>IF(ISERROR(IF($B$36="Peer Group",$B37,IF($C$36="MTW", $B40,""))),"",IF($B$36="Peer Group",$B37,IF($C$36="MTW", $B40,"")))</f>
        <v/>
      </c>
      <c r="G6" s="157"/>
      <c r="H6" s="157"/>
      <c r="I6" s="157"/>
      <c r="J6" s="157"/>
    </row>
    <row r="7" spans="1:13" s="70" customFormat="1" ht="23.25" customHeight="1" x14ac:dyDescent="0.35">
      <c r="C7" s="74"/>
      <c r="D7" s="75"/>
      <c r="E7" s="122"/>
      <c r="F7" s="115" t="str">
        <f>IF(ISERROR(IF($B$36="Peer Group",$B38,IF($C$36="MTW", $B38,""))),"",IF($B$36="Peer Group",$B38,IF($C$36="MTW", $B38,"")))</f>
        <v/>
      </c>
      <c r="G7" s="117" t="str">
        <f>IF(ISERROR(IF(AND(OR(B36="Peer Group",C36="MTW"), $A$36="Y"),VLOOKUP($D$7,'Option A_$750M_$100K'!$E$16:$T$3151,7,FALSE),"")),"",IF(AND(OR(B36="Peer Group", C36="MTW"),A36="Y"),VLOOKUP($D$7,'Option A_$750M_$100K'!$E$16:$T$3151,7,FALSE),""))</f>
        <v/>
      </c>
      <c r="H7" s="158" t="str">
        <f>IF(ISERROR(IF($B$36="Peer Group",$B39,IF($C$36="MTW", $B39,""))),"",IF($B$36="Peer Group",$B39,IF($C$36="MTW", $B39,"")))</f>
        <v/>
      </c>
      <c r="I7" s="158"/>
      <c r="J7" s="116" t="str">
        <f>IF(ISERROR(IF(AND(OR(B36="Peer Group",C36="MTW"), $A$36="Y"),VLOOKUP($D$7,'Option A_$750M_$100K'!$E$16:$AF$3151,26,FALSE),"")),"",IF(AND(OR(B36="Peer Group", C36="MTW"),A36="Y"),VLOOKUP($D$7,'Option A_$750M_$100K'!$E$16:$AF$3151,26,FALSE),""))</f>
        <v/>
      </c>
    </row>
    <row r="8" spans="1:13" s="70" customFormat="1" ht="11.25" customHeight="1" x14ac:dyDescent="0.3">
      <c r="B8" s="76"/>
      <c r="C8" s="76"/>
      <c r="D8" s="77"/>
      <c r="E8" s="102"/>
    </row>
    <row r="9" spans="1:13" s="70" customFormat="1" ht="26.25" customHeight="1" x14ac:dyDescent="0.25">
      <c r="B9" s="154" t="s">
        <v>6158</v>
      </c>
      <c r="C9" s="154" t="s">
        <v>6159</v>
      </c>
      <c r="D9" s="155"/>
      <c r="E9" s="123"/>
      <c r="F9" s="156" t="s">
        <v>6160</v>
      </c>
      <c r="G9" s="156"/>
      <c r="H9" s="154" t="s">
        <v>6109</v>
      </c>
      <c r="I9" s="154" t="s">
        <v>6169</v>
      </c>
      <c r="J9" s="154"/>
      <c r="L9" s="118"/>
    </row>
    <row r="10" spans="1:13" s="70" customFormat="1" ht="15.75" x14ac:dyDescent="0.25">
      <c r="B10" s="155"/>
      <c r="C10" s="155"/>
      <c r="D10" s="155"/>
      <c r="E10" s="123"/>
      <c r="F10" s="78" t="s">
        <v>5956</v>
      </c>
      <c r="G10" s="78" t="s">
        <v>5957</v>
      </c>
      <c r="H10" s="155"/>
      <c r="I10" s="154"/>
      <c r="J10" s="154"/>
      <c r="L10" s="118"/>
    </row>
    <row r="11" spans="1:13" s="79" customFormat="1" ht="33.75" customHeight="1" x14ac:dyDescent="0.2">
      <c r="B11" s="80" t="str">
        <f>IF(ISTEXT($D$7),VLOOKUP($D$7,'Option A_$750M_$100K'!$E$16:$J$3151,1,FALSE),"")</f>
        <v/>
      </c>
      <c r="C11" s="151" t="str">
        <f>IF(ISTEXT($D$7),VLOOKUP($D$7,'Option A_$750M_$100K'!$E$16:$J$3151,2,FALSE),"")</f>
        <v/>
      </c>
      <c r="D11" s="151" t="e">
        <v>#N/A</v>
      </c>
      <c r="E11" s="101"/>
      <c r="F11" s="81" t="str">
        <f>IF(ISTEXT($D$7),VLOOKUP($D$7,'Option A_$750M_$100K'!$E$16:$J$3151,4,FALSE),"")</f>
        <v/>
      </c>
      <c r="G11" s="81" t="str">
        <f>IF(ISTEXT($D$7),VLOOKUP($D$7,'Option A_$750M_$100K'!$E$16:$J$3151,5,FALSE),"")</f>
        <v/>
      </c>
      <c r="H11" s="82" t="str">
        <f>IF(ISTEXT($D$7),VLOOKUP($D$7,'Option A_$750M_$100K'!$E$16:$J$3151,6,FALSE),"")</f>
        <v/>
      </c>
      <c r="I11" s="150" t="str">
        <f>IF(ISTEXT($D$7),VLOOKUP($D$7,'Option A_$750M_$100K'!$E$16:$AF$3151,24,FALSE),"")</f>
        <v/>
      </c>
      <c r="J11" s="150" t="str">
        <f>IF(ISTEXT($D$7),VLOOKUP($D$7,'Option A_$750M_$100K'!$E$16:$AF$3151,28,FALSE),"")</f>
        <v/>
      </c>
      <c r="L11" s="119"/>
    </row>
    <row r="12" spans="1:13" s="79" customFormat="1" ht="9" customHeight="1" x14ac:dyDescent="0.2">
      <c r="B12" s="83"/>
      <c r="C12" s="83"/>
      <c r="D12" s="83"/>
      <c r="E12" s="83"/>
      <c r="F12" s="84"/>
      <c r="G12" s="84"/>
      <c r="H12" s="85"/>
      <c r="L12" s="119"/>
    </row>
    <row r="13" spans="1:13" s="70" customFormat="1" x14ac:dyDescent="0.2">
      <c r="D13" s="86"/>
      <c r="E13" s="86"/>
      <c r="L13" s="118"/>
      <c r="M13" s="79"/>
    </row>
    <row r="14" spans="1:13" s="70" customFormat="1" ht="15.75" x14ac:dyDescent="0.25">
      <c r="A14" s="87"/>
      <c r="D14" s="86"/>
      <c r="E14" s="86"/>
      <c r="L14" s="118"/>
      <c r="M14" s="79"/>
    </row>
    <row r="15" spans="1:13" s="87" customFormat="1" ht="15.75" x14ac:dyDescent="0.25">
      <c r="A15" s="88" t="s">
        <v>0</v>
      </c>
      <c r="B15" s="147" t="s">
        <v>6161</v>
      </c>
      <c r="C15" s="147"/>
      <c r="D15" s="148"/>
      <c r="E15" s="99"/>
      <c r="F15" s="104"/>
      <c r="G15" s="104"/>
      <c r="H15" s="104"/>
      <c r="I15" s="104"/>
      <c r="J15" s="104"/>
      <c r="L15" s="120"/>
      <c r="M15" s="79"/>
    </row>
    <row r="16" spans="1:13" s="70" customFormat="1" ht="67.5" customHeight="1" x14ac:dyDescent="0.2">
      <c r="A16" s="89">
        <v>1</v>
      </c>
      <c r="B16" s="90" t="s">
        <v>6162</v>
      </c>
      <c r="C16" s="90" t="s">
        <v>6163</v>
      </c>
      <c r="D16" s="97" t="str">
        <f>IF(ISTEXT($D$7),VLOOKUP($D$7,'Option A_$750M_$100K'!$E$16:$AF$3151,11,FALSE),"")</f>
        <v/>
      </c>
      <c r="E16" s="97"/>
      <c r="F16" s="160" t="s">
        <v>6201</v>
      </c>
      <c r="G16" s="161"/>
      <c r="H16" s="161"/>
      <c r="I16" s="161"/>
      <c r="J16" s="162"/>
      <c r="L16" s="118"/>
      <c r="M16" s="79"/>
    </row>
    <row r="17" spans="1:10" s="70" customFormat="1" ht="54" customHeight="1" x14ac:dyDescent="0.2">
      <c r="A17" s="89">
        <v>2</v>
      </c>
      <c r="B17" s="103" t="s">
        <v>6178</v>
      </c>
      <c r="C17" s="109" t="s">
        <v>6194</v>
      </c>
      <c r="D17" s="97" t="str">
        <f>IF(ISTEXT($D$7),VLOOKUP($D$7,'Option A_$750M_$100K'!$E$16:$AF$3151,10,FALSE),"")</f>
        <v/>
      </c>
      <c r="E17" s="97"/>
      <c r="F17" s="163" t="s">
        <v>6204</v>
      </c>
      <c r="G17" s="164"/>
      <c r="H17" s="164"/>
      <c r="I17" s="164"/>
      <c r="J17" s="165"/>
    </row>
    <row r="18" spans="1:10" s="70" customFormat="1" ht="48" customHeight="1" x14ac:dyDescent="0.2">
      <c r="A18" s="89">
        <v>3</v>
      </c>
      <c r="B18" s="109" t="s">
        <v>6188</v>
      </c>
      <c r="C18" s="103" t="s">
        <v>6179</v>
      </c>
      <c r="D18" s="97" t="str">
        <f>IF(ISTEXT($D$7),VLOOKUP($D$7,'Option A_$750M_$100K'!$E$16:$AF$3151,12,FALSE),"")</f>
        <v/>
      </c>
      <c r="E18" s="97"/>
      <c r="F18" s="163" t="s">
        <v>6195</v>
      </c>
      <c r="G18" s="164"/>
      <c r="H18" s="164"/>
      <c r="I18" s="164"/>
      <c r="J18" s="165"/>
    </row>
    <row r="19" spans="1:10" s="70" customFormat="1" ht="58.5" customHeight="1" x14ac:dyDescent="0.2">
      <c r="A19" s="89">
        <v>4</v>
      </c>
      <c r="B19" s="90" t="s">
        <v>6151</v>
      </c>
      <c r="C19" s="90" t="s">
        <v>6164</v>
      </c>
      <c r="D19" s="97" t="str">
        <f>IF(ISTEXT($D$7),VLOOKUP($D$7,'Option A_$750M_$100K'!$E$16:$AF$3151,13,FALSE),"")</f>
        <v/>
      </c>
      <c r="E19" s="97"/>
      <c r="F19" s="163" t="s">
        <v>6198</v>
      </c>
      <c r="G19" s="164"/>
      <c r="H19" s="164"/>
      <c r="I19" s="164"/>
      <c r="J19" s="165"/>
    </row>
    <row r="20" spans="1:10" s="70" customFormat="1" ht="42.75" customHeight="1" x14ac:dyDescent="0.2">
      <c r="A20" s="89">
        <v>5</v>
      </c>
      <c r="B20" s="90" t="s">
        <v>6152</v>
      </c>
      <c r="C20" s="109" t="s">
        <v>6189</v>
      </c>
      <c r="D20" s="97" t="str">
        <f>IF(ISTEXT($D$7),VLOOKUP($D$7,'Option A_$750M_$100K'!$E$16:$AF$3151,14,FALSE),"")</f>
        <v/>
      </c>
      <c r="E20" s="97"/>
      <c r="F20" s="166"/>
      <c r="G20" s="167"/>
      <c r="H20" s="167"/>
      <c r="I20" s="167"/>
      <c r="J20" s="168"/>
    </row>
    <row r="21" spans="1:10" s="70" customFormat="1" ht="72" customHeight="1" x14ac:dyDescent="0.2">
      <c r="A21" s="89">
        <v>6</v>
      </c>
      <c r="B21" s="90" t="s">
        <v>6165</v>
      </c>
      <c r="C21" s="109" t="s">
        <v>6190</v>
      </c>
      <c r="D21" s="97" t="str">
        <f>IF(ISTEXT($D$7),VLOOKUP($D$7,'Option A_$750M_$100K'!$E$16:$AF$3151,15,FALSE),"")</f>
        <v/>
      </c>
      <c r="E21" s="97"/>
      <c r="F21" s="163" t="s">
        <v>6197</v>
      </c>
      <c r="G21" s="164"/>
      <c r="H21" s="164"/>
      <c r="I21" s="164"/>
      <c r="J21" s="165"/>
    </row>
    <row r="22" spans="1:10" s="70" customFormat="1" ht="79.5" customHeight="1" x14ac:dyDescent="0.2">
      <c r="A22" s="91">
        <v>7</v>
      </c>
      <c r="B22" s="108" t="s">
        <v>6166</v>
      </c>
      <c r="C22" s="108" t="s">
        <v>6205</v>
      </c>
      <c r="D22" s="97" t="str">
        <f>IF(ISTEXT($D$7),VLOOKUP($D$7,'Option A_$750M_$100K'!$E$16:$AF$3151,17,FALSE),"")</f>
        <v/>
      </c>
      <c r="E22" s="97"/>
      <c r="F22" s="169" t="s">
        <v>6196</v>
      </c>
      <c r="G22" s="170"/>
      <c r="H22" s="170"/>
      <c r="I22" s="170"/>
      <c r="J22" s="171"/>
    </row>
    <row r="23" spans="1:10" s="70" customFormat="1" ht="20.25" customHeight="1" x14ac:dyDescent="0.25">
      <c r="A23" s="92"/>
      <c r="D23" s="93"/>
      <c r="E23" s="93"/>
      <c r="F23" s="94"/>
    </row>
    <row r="24" spans="1:10" s="70" customFormat="1" ht="15.75" x14ac:dyDescent="0.25">
      <c r="A24" s="95"/>
      <c r="B24" s="149" t="s">
        <v>6167</v>
      </c>
      <c r="C24" s="149"/>
      <c r="D24" s="149"/>
      <c r="E24" s="100"/>
      <c r="F24" s="105"/>
      <c r="G24" s="105"/>
      <c r="H24" s="105"/>
      <c r="I24" s="105"/>
      <c r="J24" s="105"/>
    </row>
    <row r="25" spans="1:10" s="70" customFormat="1" ht="77.25" customHeight="1" x14ac:dyDescent="0.2">
      <c r="A25" s="89">
        <v>8</v>
      </c>
      <c r="B25" s="103" t="s">
        <v>6177</v>
      </c>
      <c r="C25" s="103" t="s">
        <v>6180</v>
      </c>
      <c r="D25" s="97" t="str">
        <f>IF(ISTEXT($D$7),VLOOKUP($D$7,'Option A_$750M_$100K'!$E$16:$AF$3151,21,FALSE),"")</f>
        <v/>
      </c>
      <c r="E25" s="97"/>
      <c r="F25" s="160" t="s">
        <v>6200</v>
      </c>
      <c r="G25" s="161"/>
      <c r="H25" s="161"/>
      <c r="I25" s="161"/>
      <c r="J25" s="162"/>
    </row>
    <row r="26" spans="1:10" s="70" customFormat="1" ht="36.75" customHeight="1" x14ac:dyDescent="0.2">
      <c r="A26" s="89">
        <v>9</v>
      </c>
      <c r="B26" s="90" t="s">
        <v>6150</v>
      </c>
      <c r="C26" s="90" t="s">
        <v>6168</v>
      </c>
      <c r="D26" s="97" t="str">
        <f>IF(ISTEXT($D$7),VLOOKUP($D$7,'Option A_$750M_$100K'!$E$16:$AF$3151,16,FALSE),"")</f>
        <v/>
      </c>
      <c r="E26" s="97"/>
      <c r="F26" s="127"/>
      <c r="G26" s="125"/>
      <c r="H26" s="125"/>
      <c r="I26" s="125"/>
      <c r="J26" s="126"/>
    </row>
    <row r="27" spans="1:10" s="70" customFormat="1" ht="53.25" customHeight="1" x14ac:dyDescent="0.2">
      <c r="A27" s="96">
        <v>10</v>
      </c>
      <c r="B27" s="103" t="s">
        <v>6181</v>
      </c>
      <c r="C27" s="109" t="s">
        <v>6191</v>
      </c>
      <c r="D27" s="146" t="str">
        <f>IF(ISTEXT($D$7),VLOOKUP($D$7,'Option A_$750M_$100K'!$E$16:$AF$3151,24,FALSE),"")</f>
        <v/>
      </c>
      <c r="E27" s="97"/>
      <c r="F27" s="163" t="s">
        <v>6199</v>
      </c>
      <c r="G27" s="164"/>
      <c r="H27" s="164"/>
      <c r="I27" s="164"/>
      <c r="J27" s="165"/>
    </row>
    <row r="28" spans="1:10" s="70" customFormat="1" ht="54" customHeight="1" x14ac:dyDescent="0.2">
      <c r="A28" s="96">
        <v>11</v>
      </c>
      <c r="B28" s="103" t="s">
        <v>6182</v>
      </c>
      <c r="C28" s="103" t="s">
        <v>6183</v>
      </c>
      <c r="D28" s="97" t="str">
        <f>IF(ISERROR(D26-D27),"",D26-D27)</f>
        <v/>
      </c>
      <c r="E28" s="97"/>
      <c r="F28" s="127"/>
      <c r="G28" s="125"/>
      <c r="H28" s="125"/>
      <c r="I28" s="125"/>
      <c r="J28" s="126"/>
    </row>
    <row r="29" spans="1:10" s="70" customFormat="1" ht="34.5" customHeight="1" x14ac:dyDescent="0.2">
      <c r="A29" s="89">
        <v>12</v>
      </c>
      <c r="B29" s="78" t="s">
        <v>6122</v>
      </c>
      <c r="C29" s="108" t="s">
        <v>6192</v>
      </c>
      <c r="D29" s="98" t="str">
        <f>IF(ISTEXT($D$7),VLOOKUP($D$7,'Option A_$750M_$100K'!$E$16:$AF$3151,26,FALSE),"")</f>
        <v/>
      </c>
      <c r="E29" s="98"/>
      <c r="F29" s="128"/>
      <c r="G29" s="129"/>
      <c r="H29" s="129"/>
      <c r="I29" s="129"/>
      <c r="J29" s="130"/>
    </row>
    <row r="32" spans="1:10" x14ac:dyDescent="0.2">
      <c r="D32" s="124"/>
    </row>
    <row r="33" spans="1:7" x14ac:dyDescent="0.2">
      <c r="D33" s="113"/>
      <c r="E33" s="113"/>
    </row>
    <row r="34" spans="1:7" x14ac:dyDescent="0.2">
      <c r="D34" s="113"/>
      <c r="E34" s="113"/>
    </row>
    <row r="35" spans="1:7" hidden="1" x14ac:dyDescent="0.2"/>
    <row r="36" spans="1:7" hidden="1" x14ac:dyDescent="0.2">
      <c r="A36" s="47" t="e">
        <f>IF(OR(B36="Peer Group",C36="MTW"),"Y","N")</f>
        <v>#N/A</v>
      </c>
      <c r="B36" s="47" t="e">
        <f>INDEX('Option A_$750M_$100K'!$C$16:$E$3151,MATCH($D7,'Option A_$750M_$100K'!$E$16:$E$3151,0),1)</f>
        <v>#N/A</v>
      </c>
      <c r="C36" s="47" t="e">
        <f>INDEX('Option A_$750M_$100K'!$E$16:$G$3151,MATCH($D7,'Option A_$750M_$100K'!$E$16:$E$3151,0),3)</f>
        <v>#N/A</v>
      </c>
    </row>
    <row r="37" spans="1:7" hidden="1" x14ac:dyDescent="0.2">
      <c r="B37" s="159" t="s">
        <v>6202</v>
      </c>
      <c r="C37" s="159"/>
      <c r="D37" s="159"/>
      <c r="E37" s="159"/>
      <c r="F37" s="159"/>
      <c r="G37" s="159"/>
    </row>
    <row r="38" spans="1:7" hidden="1" x14ac:dyDescent="0.2">
      <c r="B38" s="115" t="s">
        <v>6186</v>
      </c>
    </row>
    <row r="39" spans="1:7" hidden="1" x14ac:dyDescent="0.2">
      <c r="B39" s="114" t="s">
        <v>6187</v>
      </c>
    </row>
    <row r="40" spans="1:7" hidden="1" x14ac:dyDescent="0.2">
      <c r="B40" s="159" t="s">
        <v>6203</v>
      </c>
      <c r="C40" s="159"/>
      <c r="D40" s="159"/>
      <c r="E40" s="159"/>
      <c r="F40" s="159"/>
      <c r="G40" s="159"/>
    </row>
  </sheetData>
  <sheetProtection password="CA07" sheet="1" objects="1" scenarios="1" selectLockedCells="1"/>
  <mergeCells count="24">
    <mergeCell ref="B40:G40"/>
    <mergeCell ref="F16:J16"/>
    <mergeCell ref="F17:J17"/>
    <mergeCell ref="F18:J18"/>
    <mergeCell ref="F19:J19"/>
    <mergeCell ref="F20:J20"/>
    <mergeCell ref="F21:J21"/>
    <mergeCell ref="F22:J22"/>
    <mergeCell ref="F25:J25"/>
    <mergeCell ref="F27:J27"/>
    <mergeCell ref="B37:G37"/>
    <mergeCell ref="B15:D15"/>
    <mergeCell ref="B24:D24"/>
    <mergeCell ref="I11:J11"/>
    <mergeCell ref="C11:D11"/>
    <mergeCell ref="A1:J1"/>
    <mergeCell ref="A3:J3"/>
    <mergeCell ref="B9:B10"/>
    <mergeCell ref="C9:D10"/>
    <mergeCell ref="F9:G9"/>
    <mergeCell ref="H9:H10"/>
    <mergeCell ref="I9:J10"/>
    <mergeCell ref="F6:J6"/>
    <mergeCell ref="H7:I7"/>
  </mergeCells>
  <conditionalFormatting sqref="A22:E22 D25:E28">
    <cfRule type="expression" dxfId="7" priority="22">
      <formula>AND(#REF!&gt;0,$D$22=0)</formula>
    </cfRule>
  </conditionalFormatting>
  <conditionalFormatting sqref="A29:E29 A28">
    <cfRule type="expression" dxfId="6" priority="25">
      <formula>AND(#REF!&gt;0,#REF!=1)</formula>
    </cfRule>
  </conditionalFormatting>
  <conditionalFormatting sqref="D19:E22 D25:E28 A16:E18">
    <cfRule type="expression" dxfId="5" priority="30">
      <formula>AND(#REF!&gt;0,$D$16&lt;0,ISERROR(#REF!))</formula>
    </cfRule>
  </conditionalFormatting>
  <conditionalFormatting sqref="A27:E28">
    <cfRule type="expression" dxfId="4" priority="33">
      <formula>AND(#REF!&gt;0,#REF!="N")</formula>
    </cfRule>
  </conditionalFormatting>
  <conditionalFormatting sqref="D7:E7">
    <cfRule type="expression" dxfId="3" priority="34">
      <formula>AND(#REF!&gt;0,#REF!&gt;0)</formula>
    </cfRule>
  </conditionalFormatting>
  <conditionalFormatting sqref="A22:E22 D25:E28">
    <cfRule type="expression" dxfId="2" priority="36" stopIfTrue="1">
      <formula>AND(#REF!="Y",$D$22&gt;0,#REF!=0)</formula>
    </cfRule>
  </conditionalFormatting>
  <conditionalFormatting sqref="F6:J7">
    <cfRule type="expression" dxfId="1" priority="2">
      <formula>OR($B$36="Peer Group",$C$36="MTW")</formula>
    </cfRule>
  </conditionalFormatting>
  <conditionalFormatting sqref="D27">
    <cfRule type="expression" dxfId="0" priority="1">
      <formula>ISTEXT($D$7)</formula>
    </cfRule>
  </conditionalFormatting>
  <printOptions horizontalCentered="1"/>
  <pageMargins left="0.45" right="0.45" top="0.25" bottom="0.25" header="0.3" footer="0.3"/>
  <pageSetup scale="59" orientation="landscape" r:id="rId1"/>
  <ignoredErrors>
    <ignoredError sqref="D2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G3151"/>
  <sheetViews>
    <sheetView zoomScale="80" zoomScaleNormal="80" workbookViewId="0">
      <pane xSplit="6" ySplit="15" topLeftCell="N182" activePane="bottomRight" state="frozen"/>
      <selection activeCell="C1" sqref="C1"/>
      <selection pane="topRight" activeCell="F1" sqref="F1"/>
      <selection pane="bottomLeft" activeCell="C15" sqref="C15"/>
      <selection pane="bottomRight" activeCell="X199" sqref="X199"/>
    </sheetView>
  </sheetViews>
  <sheetFormatPr defaultRowHeight="12.75" outlineLevelRow="1" x14ac:dyDescent="0.2"/>
  <cols>
    <col min="1" max="3" width="9.140625" style="1"/>
    <col min="4" max="4" width="7.140625" style="1" customWidth="1"/>
    <col min="5" max="5" width="9.140625" style="1"/>
    <col min="6" max="6" width="33.85546875" style="1" customWidth="1"/>
    <col min="7" max="7" width="11" style="1" customWidth="1"/>
    <col min="8" max="8" width="11.7109375" style="1" bestFit="1" customWidth="1"/>
    <col min="9" max="9" width="15.28515625" style="1" customWidth="1"/>
    <col min="10" max="10" width="12.85546875" style="1" customWidth="1"/>
    <col min="11" max="11" width="11.42578125" style="1" customWidth="1"/>
    <col min="12" max="12" width="10.85546875" style="1" customWidth="1"/>
    <col min="13" max="13" width="16.5703125" style="1" customWidth="1"/>
    <col min="14" max="14" width="17.140625" style="1" customWidth="1"/>
    <col min="15" max="18" width="18.5703125" style="1" customWidth="1"/>
    <col min="19" max="19" width="16.5703125" style="1" customWidth="1"/>
    <col min="20" max="20" width="20" style="1" bestFit="1" customWidth="1"/>
    <col min="21" max="21" width="17.7109375" style="1" customWidth="1"/>
    <col min="22" max="22" width="20.28515625" style="1" customWidth="1"/>
    <col min="23" max="25" width="18.7109375" style="1" customWidth="1"/>
    <col min="26" max="28" width="19.7109375" style="1" customWidth="1"/>
    <col min="29" max="29" width="14.7109375" style="1" customWidth="1"/>
    <col min="30" max="30" width="16.28515625" style="1" bestFit="1" customWidth="1"/>
    <col min="31" max="31" width="17.5703125" style="1" bestFit="1" customWidth="1"/>
    <col min="32" max="32" width="16.28515625" style="1" customWidth="1"/>
    <col min="33" max="34" width="9.140625" style="1" customWidth="1"/>
    <col min="35" max="16384" width="9.140625" style="1"/>
  </cols>
  <sheetData>
    <row r="1" spans="1:32" ht="15" x14ac:dyDescent="0.25">
      <c r="D1" s="2" t="s">
        <v>6146</v>
      </c>
    </row>
    <row r="2" spans="1:32" x14ac:dyDescent="0.2">
      <c r="A2" s="3" t="s">
        <v>6206</v>
      </c>
      <c r="B2" s="3" t="s">
        <v>6206</v>
      </c>
      <c r="C2" s="3" t="s">
        <v>6206</v>
      </c>
      <c r="D2" s="3">
        <v>1</v>
      </c>
      <c r="E2" s="3">
        <v>2</v>
      </c>
      <c r="F2" s="3">
        <v>3</v>
      </c>
      <c r="G2" s="3">
        <v>4</v>
      </c>
      <c r="H2" s="3">
        <v>5</v>
      </c>
      <c r="I2" s="3">
        <v>6</v>
      </c>
      <c r="J2" s="3">
        <v>7</v>
      </c>
      <c r="K2" s="3">
        <v>8</v>
      </c>
      <c r="L2" s="3">
        <v>9</v>
      </c>
      <c r="M2" s="3">
        <v>10</v>
      </c>
      <c r="N2" s="3">
        <v>11</v>
      </c>
      <c r="O2" s="3">
        <v>12</v>
      </c>
      <c r="P2" s="3">
        <v>13</v>
      </c>
      <c r="Q2" s="3">
        <v>14</v>
      </c>
      <c r="R2" s="3">
        <v>15</v>
      </c>
      <c r="S2" s="3">
        <v>16</v>
      </c>
      <c r="T2" s="3">
        <v>17</v>
      </c>
      <c r="U2" s="3">
        <v>18</v>
      </c>
      <c r="V2" s="3">
        <v>19</v>
      </c>
      <c r="W2" s="3">
        <v>20</v>
      </c>
      <c r="X2" s="3">
        <v>21</v>
      </c>
      <c r="Y2" s="3"/>
      <c r="Z2" s="3">
        <v>22</v>
      </c>
      <c r="AA2" s="3">
        <v>23</v>
      </c>
      <c r="AB2" s="3">
        <v>24</v>
      </c>
      <c r="AC2" s="3">
        <v>25</v>
      </c>
      <c r="AD2" s="3">
        <v>26</v>
      </c>
      <c r="AE2" s="3">
        <v>27</v>
      </c>
      <c r="AF2" s="3">
        <v>28</v>
      </c>
    </row>
    <row r="3" spans="1:32" ht="90" x14ac:dyDescent="0.2">
      <c r="B3" s="4" t="s">
        <v>6207</v>
      </c>
      <c r="C3" s="4" t="s">
        <v>6208</v>
      </c>
      <c r="D3" s="4" t="s">
        <v>5955</v>
      </c>
      <c r="E3" s="4" t="s">
        <v>1</v>
      </c>
      <c r="F3" s="4" t="s">
        <v>2</v>
      </c>
      <c r="G3" s="4" t="s">
        <v>6114</v>
      </c>
      <c r="H3" s="4" t="s">
        <v>5956</v>
      </c>
      <c r="I3" s="4" t="s">
        <v>5957</v>
      </c>
      <c r="J3" s="4" t="s">
        <v>6109</v>
      </c>
      <c r="K3" s="4" t="s">
        <v>5958</v>
      </c>
      <c r="L3" s="68" t="s">
        <v>6149</v>
      </c>
      <c r="M3" s="68" t="s">
        <v>6209</v>
      </c>
      <c r="N3" s="68" t="s">
        <v>6184</v>
      </c>
      <c r="O3" s="4" t="s">
        <v>6143</v>
      </c>
      <c r="P3" s="4" t="s">
        <v>6185</v>
      </c>
      <c r="Q3" s="4" t="s">
        <v>6151</v>
      </c>
      <c r="R3" s="4" t="s">
        <v>6152</v>
      </c>
      <c r="S3" s="4" t="s">
        <v>6128</v>
      </c>
      <c r="T3" s="4" t="s">
        <v>6150</v>
      </c>
      <c r="U3" s="4" t="s">
        <v>6139</v>
      </c>
      <c r="V3" s="5" t="s">
        <v>6210</v>
      </c>
      <c r="W3" s="5" t="s">
        <v>6211</v>
      </c>
      <c r="X3" s="55" t="s">
        <v>6148</v>
      </c>
      <c r="Y3" s="5" t="s">
        <v>6210</v>
      </c>
      <c r="Z3" s="55" t="s">
        <v>6181</v>
      </c>
      <c r="AA3" s="131" t="s">
        <v>6212</v>
      </c>
      <c r="AB3" s="69" t="s">
        <v>6213</v>
      </c>
      <c r="AC3" s="29" t="s">
        <v>6107</v>
      </c>
      <c r="AD3" s="4" t="s">
        <v>6217</v>
      </c>
      <c r="AE3" s="4" t="s">
        <v>6218</v>
      </c>
      <c r="AF3" s="4" t="s">
        <v>6219</v>
      </c>
    </row>
    <row r="4" spans="1:32" ht="15" outlineLevel="1" x14ac:dyDescent="0.2">
      <c r="A4" s="23" t="s">
        <v>6124</v>
      </c>
      <c r="B4" s="23"/>
      <c r="C4" s="23"/>
      <c r="D4" s="6"/>
      <c r="E4" s="7"/>
      <c r="F4" s="8" t="s">
        <v>6140</v>
      </c>
      <c r="G4" s="8"/>
      <c r="H4" s="7"/>
      <c r="I4" s="7"/>
      <c r="J4" s="41">
        <v>245225</v>
      </c>
      <c r="K4" s="7"/>
      <c r="L4" s="7"/>
      <c r="M4" s="9">
        <v>377077241</v>
      </c>
      <c r="N4" s="9">
        <v>47824544</v>
      </c>
      <c r="O4" s="9">
        <v>943013762</v>
      </c>
      <c r="P4" s="9">
        <v>895189218</v>
      </c>
      <c r="Q4" s="9">
        <v>2221369568</v>
      </c>
      <c r="R4" s="9">
        <v>185114130.66666666</v>
      </c>
      <c r="S4" s="9">
        <v>740456522.66666663</v>
      </c>
      <c r="T4" s="9">
        <v>1312033332</v>
      </c>
      <c r="U4" s="9">
        <v>154732695.3333334</v>
      </c>
      <c r="V4" s="9">
        <v>66289656.432073146</v>
      </c>
      <c r="W4" s="9">
        <v>66289656.432073146</v>
      </c>
      <c r="X4" s="15"/>
      <c r="Y4" s="15"/>
      <c r="Z4" s="9">
        <v>76870277.852292642</v>
      </c>
      <c r="AA4" s="9">
        <v>0</v>
      </c>
      <c r="AB4" s="9">
        <v>76870277.852292642</v>
      </c>
      <c r="AC4" s="30">
        <v>3</v>
      </c>
      <c r="AD4" s="10">
        <v>5.8588662328506028E-2</v>
      </c>
      <c r="AE4" s="11">
        <v>8.5870424159077224E-2</v>
      </c>
      <c r="AF4" s="11">
        <v>0.49679402072519063</v>
      </c>
    </row>
    <row r="5" spans="1:32" ht="15" outlineLevel="1" x14ac:dyDescent="0.2">
      <c r="A5" s="23" t="s">
        <v>6112</v>
      </c>
      <c r="B5" s="23"/>
      <c r="C5" s="23"/>
      <c r="D5" s="12"/>
      <c r="E5" s="13"/>
      <c r="F5" s="14" t="s">
        <v>6214</v>
      </c>
      <c r="G5" s="14"/>
      <c r="H5" s="13"/>
      <c r="I5" s="13"/>
      <c r="J5" s="42">
        <v>245941</v>
      </c>
      <c r="K5" s="13"/>
      <c r="L5" s="13"/>
      <c r="M5" s="15">
        <v>146159955</v>
      </c>
      <c r="N5" s="15">
        <v>54265144</v>
      </c>
      <c r="O5" s="15">
        <v>768502632</v>
      </c>
      <c r="P5" s="15">
        <v>714237488</v>
      </c>
      <c r="Q5" s="15">
        <v>1625387824</v>
      </c>
      <c r="R5" s="15">
        <v>135448985.33333328</v>
      </c>
      <c r="S5" s="15">
        <v>541795941.33333313</v>
      </c>
      <c r="T5" s="15">
        <v>1053426055</v>
      </c>
      <c r="U5" s="15">
        <v>259553465.33333325</v>
      </c>
      <c r="V5" s="15">
        <v>111196344.15748537</v>
      </c>
      <c r="W5" s="15">
        <v>111196344.15748537</v>
      </c>
      <c r="X5" s="15"/>
      <c r="Y5" s="15"/>
      <c r="Z5" s="15">
        <v>128944609.63610312</v>
      </c>
      <c r="AA5" s="15">
        <v>0</v>
      </c>
      <c r="AB5" s="15">
        <v>128944609.63610312</v>
      </c>
      <c r="AC5" s="30">
        <v>59</v>
      </c>
      <c r="AD5" s="133">
        <v>0.1240749937098842</v>
      </c>
      <c r="AE5" s="17">
        <v>0.18053464261190266</v>
      </c>
      <c r="AF5" s="134">
        <v>0.49679402072519108</v>
      </c>
    </row>
    <row r="6" spans="1:32" ht="15" outlineLevel="1" x14ac:dyDescent="0.2">
      <c r="A6" s="23" t="s">
        <v>6125</v>
      </c>
      <c r="B6" s="23"/>
      <c r="C6" s="23"/>
      <c r="D6" s="12"/>
      <c r="E6" s="13"/>
      <c r="F6" s="14" t="s">
        <v>6153</v>
      </c>
      <c r="G6" s="14"/>
      <c r="H6" s="13"/>
      <c r="I6" s="13"/>
      <c r="J6" s="42">
        <v>161809</v>
      </c>
      <c r="K6" s="13"/>
      <c r="L6" s="13"/>
      <c r="M6" s="15">
        <v>123426625.8</v>
      </c>
      <c r="N6" s="15">
        <v>78020210</v>
      </c>
      <c r="O6" s="15">
        <v>647369153</v>
      </c>
      <c r="P6" s="15">
        <v>569348943</v>
      </c>
      <c r="Q6" s="15">
        <v>961684364</v>
      </c>
      <c r="R6" s="15">
        <v>80140363.666666597</v>
      </c>
      <c r="S6" s="15">
        <v>320561454.66666639</v>
      </c>
      <c r="T6" s="15">
        <v>576790823</v>
      </c>
      <c r="U6" s="15">
        <v>298406519.33333331</v>
      </c>
      <c r="V6" s="15">
        <v>129422861.31910288</v>
      </c>
      <c r="W6" s="15">
        <v>119942478.14610735</v>
      </c>
      <c r="X6" s="15"/>
      <c r="Y6" s="15"/>
      <c r="Z6" s="15">
        <v>135816989.72243464</v>
      </c>
      <c r="AA6" s="15">
        <v>1581324.008041292</v>
      </c>
      <c r="AB6" s="15">
        <v>134235665.71439338</v>
      </c>
      <c r="AC6" s="30">
        <v>150</v>
      </c>
      <c r="AD6" s="16">
        <v>0.23547009471479513</v>
      </c>
      <c r="AE6" s="17">
        <v>0.23854789122254441</v>
      </c>
      <c r="AF6" s="134">
        <v>0.45514082609810896</v>
      </c>
    </row>
    <row r="7" spans="1:32" ht="15" outlineLevel="1" x14ac:dyDescent="0.2">
      <c r="A7" s="23" t="s">
        <v>6126</v>
      </c>
      <c r="B7" s="23"/>
      <c r="C7" s="23"/>
      <c r="D7" s="12"/>
      <c r="E7" s="13"/>
      <c r="F7" s="14" t="s">
        <v>6144</v>
      </c>
      <c r="G7" s="14"/>
      <c r="H7" s="13"/>
      <c r="I7" s="13"/>
      <c r="J7" s="42">
        <v>143228</v>
      </c>
      <c r="K7" s="13"/>
      <c r="L7" s="13"/>
      <c r="M7" s="15">
        <v>84420839</v>
      </c>
      <c r="N7" s="15">
        <v>40563212</v>
      </c>
      <c r="O7" s="15">
        <v>645823460</v>
      </c>
      <c r="P7" s="15">
        <v>605260248</v>
      </c>
      <c r="Q7" s="15">
        <v>777352880</v>
      </c>
      <c r="R7" s="15">
        <v>64779406.666666664</v>
      </c>
      <c r="S7" s="15">
        <v>259117626.66666666</v>
      </c>
      <c r="T7" s="15">
        <v>443540726</v>
      </c>
      <c r="U7" s="15">
        <v>367229740.33333325</v>
      </c>
      <c r="V7" s="15">
        <v>158313963.94574538</v>
      </c>
      <c r="W7" s="15">
        <v>139593166.71314123</v>
      </c>
      <c r="X7" s="15"/>
      <c r="Y7" s="15"/>
      <c r="Z7" s="15">
        <v>155733554.27798182</v>
      </c>
      <c r="AA7" s="15">
        <v>987593.67930640059</v>
      </c>
      <c r="AB7" s="15">
        <v>154745960.59867537</v>
      </c>
      <c r="AC7" s="30">
        <v>331</v>
      </c>
      <c r="AD7" s="16">
        <v>0.35111444146840715</v>
      </c>
      <c r="AE7" s="17">
        <v>0.25730015277326096</v>
      </c>
      <c r="AF7" s="134">
        <v>0.42407663969868825</v>
      </c>
    </row>
    <row r="8" spans="1:32" ht="15" outlineLevel="1" x14ac:dyDescent="0.2">
      <c r="A8" s="23" t="s">
        <v>6111</v>
      </c>
      <c r="B8" s="23"/>
      <c r="C8" s="23"/>
      <c r="D8" s="12"/>
      <c r="E8" s="13"/>
      <c r="F8" s="14" t="s">
        <v>6145</v>
      </c>
      <c r="G8" s="14"/>
      <c r="H8" s="13"/>
      <c r="I8" s="13"/>
      <c r="J8" s="42">
        <v>178022</v>
      </c>
      <c r="K8" s="13"/>
      <c r="L8" s="13"/>
      <c r="M8" s="15">
        <v>49280018.290000007</v>
      </c>
      <c r="N8" s="15">
        <v>33654324</v>
      </c>
      <c r="O8" s="15">
        <v>855558584</v>
      </c>
      <c r="P8" s="15">
        <v>821904260</v>
      </c>
      <c r="Q8" s="15">
        <v>886595511</v>
      </c>
      <c r="R8" s="15">
        <v>73882959.249999925</v>
      </c>
      <c r="S8" s="15">
        <v>443455856.5</v>
      </c>
      <c r="T8" s="15">
        <v>472152594</v>
      </c>
      <c r="U8" s="15">
        <v>420531761</v>
      </c>
      <c r="V8" s="15">
        <v>181847829.95421502</v>
      </c>
      <c r="W8" s="15">
        <v>146715431.14428359</v>
      </c>
      <c r="X8" s="15"/>
      <c r="Y8" s="15"/>
      <c r="Z8" s="15">
        <v>161170827.5776884</v>
      </c>
      <c r="AA8" s="15">
        <v>990268.37811004138</v>
      </c>
      <c r="AB8" s="15">
        <v>160180559.19957834</v>
      </c>
      <c r="AC8" s="30">
        <v>1130</v>
      </c>
      <c r="AD8" s="16">
        <v>0.34135326084365086</v>
      </c>
      <c r="AE8" s="17">
        <v>0.19609440590767641</v>
      </c>
      <c r="AF8" s="134">
        <v>0.38325482763640389</v>
      </c>
    </row>
    <row r="9" spans="1:32" ht="15" outlineLevel="1" x14ac:dyDescent="0.2">
      <c r="A9" s="23" t="s">
        <v>6110</v>
      </c>
      <c r="B9" s="23"/>
      <c r="C9" s="23"/>
      <c r="D9" s="12"/>
      <c r="E9" s="13"/>
      <c r="F9" s="14" t="s">
        <v>6154</v>
      </c>
      <c r="G9" s="14"/>
      <c r="H9" s="13"/>
      <c r="I9" s="13"/>
      <c r="J9" s="42">
        <v>22065</v>
      </c>
      <c r="K9" s="13"/>
      <c r="L9" s="13"/>
      <c r="M9" s="15">
        <v>8573484</v>
      </c>
      <c r="N9" s="15">
        <v>6754874</v>
      </c>
      <c r="O9" s="15">
        <v>138298641</v>
      </c>
      <c r="P9" s="15">
        <v>131543767</v>
      </c>
      <c r="Q9" s="15">
        <v>103010356</v>
      </c>
      <c r="R9" s="15">
        <v>8584196.3333333414</v>
      </c>
      <c r="S9" s="15">
        <v>76360378.5</v>
      </c>
      <c r="T9" s="15">
        <v>51781092</v>
      </c>
      <c r="U9" s="15">
        <v>67910684.5</v>
      </c>
      <c r="V9" s="15">
        <v>29326514.126627848</v>
      </c>
      <c r="W9" s="15">
        <v>17552211.913822271</v>
      </c>
      <c r="X9" s="15"/>
      <c r="Y9" s="15"/>
      <c r="Z9" s="15">
        <v>18724303.037891321</v>
      </c>
      <c r="AA9" s="15">
        <v>232624.60396460135</v>
      </c>
      <c r="AB9" s="15">
        <v>18491678.433926724</v>
      </c>
      <c r="AC9" s="30">
        <v>455</v>
      </c>
      <c r="AD9" s="16">
        <v>0.36160502443423403</v>
      </c>
      <c r="AE9" s="17">
        <v>0.14234276138596</v>
      </c>
      <c r="AF9" s="134">
        <v>0.27571954510179209</v>
      </c>
    </row>
    <row r="10" spans="1:32" ht="15" outlineLevel="1" x14ac:dyDescent="0.2">
      <c r="A10" s="23" t="s">
        <v>6113</v>
      </c>
      <c r="B10" s="23"/>
      <c r="C10" s="23"/>
      <c r="D10" s="12"/>
      <c r="E10" s="13"/>
      <c r="F10" s="14" t="s">
        <v>6155</v>
      </c>
      <c r="G10" s="14"/>
      <c r="H10" s="13"/>
      <c r="I10" s="13"/>
      <c r="J10" s="42">
        <v>55664</v>
      </c>
      <c r="K10" s="13"/>
      <c r="L10" s="13"/>
      <c r="M10" s="15">
        <v>0</v>
      </c>
      <c r="N10" s="15">
        <v>0</v>
      </c>
      <c r="O10" s="15">
        <v>-75206888</v>
      </c>
      <c r="P10" s="15">
        <v>-75206888</v>
      </c>
      <c r="Q10" s="15">
        <v>390912252</v>
      </c>
      <c r="R10" s="15">
        <v>32576020.999999993</v>
      </c>
      <c r="S10" s="15">
        <v>134665543.66666669</v>
      </c>
      <c r="T10" s="15">
        <v>265675197</v>
      </c>
      <c r="U10" s="15">
        <v>0</v>
      </c>
      <c r="V10" s="15">
        <v>0</v>
      </c>
      <c r="W10" s="15">
        <v>0</v>
      </c>
      <c r="X10" s="15"/>
      <c r="Y10" s="15"/>
      <c r="Z10" s="15">
        <v>0</v>
      </c>
      <c r="AA10" s="15">
        <v>0</v>
      </c>
      <c r="AB10" s="15">
        <v>0</v>
      </c>
      <c r="AC10" s="30">
        <v>0</v>
      </c>
      <c r="AD10" s="16">
        <v>0</v>
      </c>
      <c r="AE10" s="17">
        <v>0</v>
      </c>
      <c r="AF10" s="134">
        <v>0</v>
      </c>
    </row>
    <row r="11" spans="1:32" ht="15" outlineLevel="1" x14ac:dyDescent="0.2">
      <c r="A11" s="23" t="s">
        <v>6114</v>
      </c>
      <c r="B11" s="23"/>
      <c r="C11" s="23"/>
      <c r="D11" s="12"/>
      <c r="E11" s="13"/>
      <c r="F11" s="14" t="s">
        <v>6127</v>
      </c>
      <c r="G11" s="14"/>
      <c r="H11" s="13"/>
      <c r="I11" s="13"/>
      <c r="J11" s="42">
        <v>115577</v>
      </c>
      <c r="K11" s="13"/>
      <c r="L11" s="13"/>
      <c r="M11" s="15">
        <v>0</v>
      </c>
      <c r="N11" s="15">
        <v>0</v>
      </c>
      <c r="O11" s="15">
        <v>65372416</v>
      </c>
      <c r="P11" s="15">
        <v>65372416</v>
      </c>
      <c r="Q11" s="15">
        <v>0</v>
      </c>
      <c r="R11" s="15">
        <v>0</v>
      </c>
      <c r="S11" s="15">
        <v>0</v>
      </c>
      <c r="T11" s="15">
        <v>699935801</v>
      </c>
      <c r="U11" s="15">
        <v>0</v>
      </c>
      <c r="V11" s="15">
        <v>64847585.23819311</v>
      </c>
      <c r="W11" s="15">
        <v>64847585.23819311</v>
      </c>
      <c r="X11" s="15"/>
      <c r="Y11" s="15"/>
      <c r="Z11" s="15">
        <v>64847585.23819311</v>
      </c>
      <c r="AA11" s="15">
        <v>0</v>
      </c>
      <c r="AB11" s="15">
        <v>64847585.23819311</v>
      </c>
      <c r="AC11" s="30">
        <v>30</v>
      </c>
      <c r="AD11" s="16">
        <v>9.2647904487161828E-2</v>
      </c>
      <c r="AE11" s="24" t="s">
        <v>6108</v>
      </c>
      <c r="AF11" s="135" t="s">
        <v>6108</v>
      </c>
    </row>
    <row r="12" spans="1:32" ht="15" outlineLevel="1" x14ac:dyDescent="0.2">
      <c r="A12" s="23" t="s">
        <v>6106</v>
      </c>
      <c r="B12" s="23"/>
      <c r="C12" s="23"/>
      <c r="D12" s="12"/>
      <c r="E12" s="13"/>
      <c r="F12" s="14" t="s">
        <v>6156</v>
      </c>
      <c r="G12" s="14"/>
      <c r="H12" s="13"/>
      <c r="I12" s="13"/>
      <c r="J12" s="42">
        <v>1045</v>
      </c>
      <c r="K12" s="13"/>
      <c r="L12" s="13"/>
      <c r="M12" s="15">
        <v>0</v>
      </c>
      <c r="N12" s="15">
        <v>0</v>
      </c>
      <c r="O12" s="15">
        <v>16533328</v>
      </c>
      <c r="P12" s="15">
        <v>16533328</v>
      </c>
      <c r="Q12" s="15">
        <v>0</v>
      </c>
      <c r="R12" s="15">
        <v>0</v>
      </c>
      <c r="S12" s="15">
        <v>0</v>
      </c>
      <c r="T12" s="15">
        <v>0</v>
      </c>
      <c r="U12" s="15">
        <v>0</v>
      </c>
      <c r="V12" s="15">
        <v>0</v>
      </c>
      <c r="W12" s="15">
        <v>0</v>
      </c>
      <c r="X12" s="15"/>
      <c r="Y12" s="15"/>
      <c r="Z12" s="15">
        <v>0</v>
      </c>
      <c r="AA12" s="15">
        <v>0</v>
      </c>
      <c r="AB12" s="15">
        <v>0</v>
      </c>
      <c r="AC12" s="30">
        <v>0</v>
      </c>
      <c r="AD12" s="16">
        <v>0</v>
      </c>
      <c r="AE12" s="24">
        <v>0</v>
      </c>
      <c r="AF12" s="135">
        <v>0</v>
      </c>
    </row>
    <row r="13" spans="1:32" ht="17.25" outlineLevel="1" x14ac:dyDescent="0.2">
      <c r="A13" s="23" t="s">
        <v>6113</v>
      </c>
      <c r="B13" s="23"/>
      <c r="C13" s="23"/>
      <c r="D13" s="12"/>
      <c r="E13" s="13"/>
      <c r="F13" s="14" t="s">
        <v>6147</v>
      </c>
      <c r="G13" s="14"/>
      <c r="H13" s="13"/>
      <c r="I13" s="13"/>
      <c r="J13" s="65"/>
      <c r="K13" s="13"/>
      <c r="L13" s="13"/>
      <c r="M13" s="32">
        <v>0</v>
      </c>
      <c r="N13" s="32">
        <v>0</v>
      </c>
      <c r="O13" s="32">
        <v>75206888</v>
      </c>
      <c r="P13" s="32">
        <v>75206888</v>
      </c>
      <c r="Q13" s="32">
        <v>-390912252</v>
      </c>
      <c r="R13" s="32">
        <v>-32576020.999999993</v>
      </c>
      <c r="S13" s="32">
        <v>-134665543.66666669</v>
      </c>
      <c r="T13" s="32">
        <v>-265675197</v>
      </c>
      <c r="U13" s="32">
        <v>0</v>
      </c>
      <c r="V13" s="32">
        <v>0</v>
      </c>
      <c r="W13" s="32">
        <v>0</v>
      </c>
      <c r="X13" s="32"/>
      <c r="Y13" s="32"/>
      <c r="Z13" s="32">
        <v>0</v>
      </c>
      <c r="AA13" s="32">
        <v>0</v>
      </c>
      <c r="AB13" s="32">
        <v>0</v>
      </c>
      <c r="AC13" s="33">
        <v>0</v>
      </c>
      <c r="AD13" s="16">
        <v>0</v>
      </c>
      <c r="AE13" s="17">
        <v>0</v>
      </c>
      <c r="AF13" s="134">
        <v>0</v>
      </c>
    </row>
    <row r="14" spans="1:32" ht="15" x14ac:dyDescent="0.2">
      <c r="A14" s="18"/>
      <c r="B14" s="18"/>
      <c r="C14" s="18"/>
      <c r="D14" s="18"/>
      <c r="E14" s="19"/>
      <c r="F14" s="20" t="s">
        <v>6215</v>
      </c>
      <c r="G14" s="20"/>
      <c r="H14" s="19"/>
      <c r="I14" s="19"/>
      <c r="J14" s="43">
        <v>1168576</v>
      </c>
      <c r="K14" s="19"/>
      <c r="L14" s="19"/>
      <c r="M14" s="21">
        <v>788938163.08999991</v>
      </c>
      <c r="N14" s="21">
        <v>261082308</v>
      </c>
      <c r="O14" s="21">
        <v>4080471976</v>
      </c>
      <c r="P14" s="21">
        <v>3819389668</v>
      </c>
      <c r="Q14" s="21">
        <v>6575400503</v>
      </c>
      <c r="R14" s="21">
        <v>547950041.91666651</v>
      </c>
      <c r="S14" s="21">
        <v>2381747780.333333</v>
      </c>
      <c r="T14" s="21">
        <v>4609660423</v>
      </c>
      <c r="U14" s="21">
        <v>1568364865.8333333</v>
      </c>
      <c r="V14" s="21">
        <v>741244755.17344272</v>
      </c>
      <c r="W14" s="21">
        <v>666136873.74510622</v>
      </c>
      <c r="X14" s="56">
        <v>0.15961195139186493</v>
      </c>
      <c r="Y14" s="56"/>
      <c r="Z14" s="21">
        <v>742108147.34258509</v>
      </c>
      <c r="AA14" s="21">
        <v>3791810.669422335</v>
      </c>
      <c r="AB14" s="21">
        <v>738316336.6731627</v>
      </c>
      <c r="AC14" s="31">
        <v>2158</v>
      </c>
      <c r="AD14" s="22">
        <v>0.16098976480779809</v>
      </c>
      <c r="AE14" s="136">
        <v>0.19430019239989865</v>
      </c>
      <c r="AF14" s="17">
        <v>0.47317315218501416</v>
      </c>
    </row>
    <row r="15" spans="1:32" ht="15" x14ac:dyDescent="0.2">
      <c r="D15" s="49"/>
      <c r="E15" s="49"/>
      <c r="F15" s="50"/>
      <c r="G15" s="50"/>
      <c r="H15" s="49"/>
      <c r="I15" s="49"/>
      <c r="J15" s="51"/>
      <c r="K15" s="49"/>
      <c r="M15" s="48"/>
      <c r="O15" s="49"/>
      <c r="P15" s="52"/>
      <c r="Q15" s="52"/>
      <c r="R15" s="52"/>
      <c r="S15" s="52"/>
      <c r="T15" s="52"/>
      <c r="U15" s="46"/>
      <c r="V15" s="52"/>
      <c r="W15" s="52"/>
      <c r="X15" s="52"/>
      <c r="Y15" s="52"/>
      <c r="Z15" s="52"/>
      <c r="AA15" s="52"/>
      <c r="AB15" s="52"/>
      <c r="AC15" s="53"/>
      <c r="AD15" s="54"/>
      <c r="AE15" s="54"/>
      <c r="AF15" s="54"/>
    </row>
    <row r="16" spans="1:32" x14ac:dyDescent="0.2">
      <c r="A16" s="60" t="s">
        <v>6124</v>
      </c>
      <c r="B16" s="44" t="s">
        <v>6115</v>
      </c>
      <c r="C16" s="44"/>
      <c r="D16" s="39">
        <v>1</v>
      </c>
      <c r="E16" s="44" t="s">
        <v>3936</v>
      </c>
      <c r="F16" s="44" t="s">
        <v>3937</v>
      </c>
      <c r="G16" s="39" t="s">
        <v>6115</v>
      </c>
      <c r="H16" s="64">
        <v>40543</v>
      </c>
      <c r="I16" s="44" t="s">
        <v>6129</v>
      </c>
      <c r="J16" s="58">
        <v>178402</v>
      </c>
      <c r="K16" s="44" t="s">
        <v>6124</v>
      </c>
      <c r="L16" s="39" t="s">
        <v>6123</v>
      </c>
      <c r="M16" s="67">
        <v>336432000</v>
      </c>
      <c r="N16" s="67">
        <v>46935262</v>
      </c>
      <c r="O16" s="46">
        <v>803245940</v>
      </c>
      <c r="P16" s="45">
        <v>756310678</v>
      </c>
      <c r="Q16" s="45">
        <v>1853185223</v>
      </c>
      <c r="R16" s="45">
        <v>154432101.91666666</v>
      </c>
      <c r="S16" s="45">
        <v>617728407.66666663</v>
      </c>
      <c r="T16" s="45">
        <v>1012190818</v>
      </c>
      <c r="U16" s="46">
        <v>138582270.33333337</v>
      </c>
      <c r="V16" s="38">
        <v>59370587.89148055</v>
      </c>
      <c r="W16" s="46">
        <v>59370587.89148055</v>
      </c>
      <c r="X16" s="38"/>
      <c r="Y16" s="38">
        <f t="shared" ref="Y16:Y79" si="0">V16*(1+$X$14)</f>
        <v>68846843.280121997</v>
      </c>
      <c r="Z16" s="38">
        <v>68846843.280121997</v>
      </c>
      <c r="AA16" s="38">
        <v>0</v>
      </c>
      <c r="AB16" s="38">
        <v>68846843.280121997</v>
      </c>
      <c r="AC16" s="38" t="s">
        <v>6123</v>
      </c>
      <c r="AD16" s="59">
        <v>6.8017652458216629E-2</v>
      </c>
      <c r="AE16" s="59">
        <v>9.1029844325590761E-2</v>
      </c>
      <c r="AF16" s="59">
        <v>0.49679402072519069</v>
      </c>
    </row>
    <row r="17" spans="1:32" x14ac:dyDescent="0.2">
      <c r="A17" s="60" t="s">
        <v>6124</v>
      </c>
      <c r="B17" s="44" t="s">
        <v>6115</v>
      </c>
      <c r="C17" s="44"/>
      <c r="D17" s="39">
        <v>2</v>
      </c>
      <c r="E17" s="44" t="s">
        <v>4605</v>
      </c>
      <c r="F17" s="44" t="s">
        <v>4606</v>
      </c>
      <c r="G17" s="39" t="s">
        <v>6115</v>
      </c>
      <c r="H17" s="64">
        <v>40359</v>
      </c>
      <c r="I17" s="44" t="s">
        <v>6129</v>
      </c>
      <c r="J17" s="58">
        <v>55871</v>
      </c>
      <c r="K17" s="44" t="s">
        <v>6124</v>
      </c>
      <c r="L17" s="39" t="s">
        <v>6123</v>
      </c>
      <c r="M17" s="67">
        <v>36069665</v>
      </c>
      <c r="N17" s="67">
        <v>889282</v>
      </c>
      <c r="O17" s="46">
        <v>98892234</v>
      </c>
      <c r="P17" s="45">
        <v>98002952</v>
      </c>
      <c r="Q17" s="45">
        <v>266212024</v>
      </c>
      <c r="R17" s="45">
        <v>22184335.333333332</v>
      </c>
      <c r="S17" s="45">
        <v>88737341.333333328</v>
      </c>
      <c r="T17" s="45">
        <v>237780033</v>
      </c>
      <c r="U17" s="46">
        <v>9265610.6666666716</v>
      </c>
      <c r="V17" s="38">
        <v>3969517.5373473149</v>
      </c>
      <c r="W17" s="46">
        <v>3969517.5373473149</v>
      </c>
      <c r="X17" s="38"/>
      <c r="Y17" s="38">
        <f t="shared" si="0"/>
        <v>4603099.9775675498</v>
      </c>
      <c r="Z17" s="38">
        <v>4603099.9775675498</v>
      </c>
      <c r="AA17" s="38">
        <v>0</v>
      </c>
      <c r="AB17" s="38">
        <v>4603099.9775675498</v>
      </c>
      <c r="AC17" s="38" t="s">
        <v>6123</v>
      </c>
      <c r="AD17" s="59">
        <v>1.9358648072723372E-2</v>
      </c>
      <c r="AE17" s="59">
        <v>4.6968993113264079E-2</v>
      </c>
      <c r="AF17" s="59">
        <v>0.49679402072519063</v>
      </c>
    </row>
    <row r="18" spans="1:32" x14ac:dyDescent="0.2">
      <c r="A18" s="60" t="s">
        <v>6124</v>
      </c>
      <c r="B18" s="44" t="s">
        <v>6171</v>
      </c>
      <c r="C18" s="44" t="s">
        <v>6172</v>
      </c>
      <c r="D18" s="39">
        <v>3</v>
      </c>
      <c r="E18" s="44" t="s">
        <v>2274</v>
      </c>
      <c r="F18" s="44" t="s">
        <v>2275</v>
      </c>
      <c r="G18" s="39" t="s">
        <v>6115</v>
      </c>
      <c r="H18" s="64">
        <v>40633</v>
      </c>
      <c r="I18" s="44" t="s">
        <v>6130</v>
      </c>
      <c r="J18" s="58">
        <v>10952</v>
      </c>
      <c r="K18" s="61" t="s">
        <v>6124</v>
      </c>
      <c r="L18" s="39" t="s">
        <v>6123</v>
      </c>
      <c r="M18" s="67">
        <v>4575576</v>
      </c>
      <c r="N18" s="67">
        <v>0</v>
      </c>
      <c r="O18" s="46">
        <v>40875588</v>
      </c>
      <c r="P18" s="45">
        <v>40875588</v>
      </c>
      <c r="Q18" s="45">
        <v>101972321</v>
      </c>
      <c r="R18" s="45">
        <v>8497693.416666666</v>
      </c>
      <c r="S18" s="45">
        <v>33990773.666666664</v>
      </c>
      <c r="T18" s="45">
        <v>62062481</v>
      </c>
      <c r="U18" s="46">
        <v>6884814.3333333358</v>
      </c>
      <c r="V18" s="38">
        <v>2949551.0032452787</v>
      </c>
      <c r="W18" s="46">
        <v>2949551.0032452787</v>
      </c>
      <c r="X18" s="38"/>
      <c r="Y18" s="38">
        <f t="shared" si="0"/>
        <v>3420334.594603091</v>
      </c>
      <c r="Z18" s="38">
        <v>3420334.594603091</v>
      </c>
      <c r="AA18" s="38">
        <v>0</v>
      </c>
      <c r="AB18" s="38">
        <v>3420334.594603091</v>
      </c>
      <c r="AC18" s="38" t="s">
        <v>6123</v>
      </c>
      <c r="AD18" s="59">
        <v>5.5111148305577583E-2</v>
      </c>
      <c r="AE18" s="59">
        <v>8.3676706855032673E-2</v>
      </c>
      <c r="AF18" s="59">
        <v>0.49679402072519069</v>
      </c>
    </row>
    <row r="19" spans="1:32" x14ac:dyDescent="0.2">
      <c r="A19" s="60" t="s">
        <v>6112</v>
      </c>
      <c r="B19" s="44" t="s">
        <v>6115</v>
      </c>
      <c r="C19" s="44"/>
      <c r="D19" s="39">
        <v>4</v>
      </c>
      <c r="E19" s="44" t="s">
        <v>537</v>
      </c>
      <c r="F19" s="44" t="s">
        <v>538</v>
      </c>
      <c r="G19" s="39" t="s">
        <v>6115</v>
      </c>
      <c r="H19" s="64">
        <v>40543</v>
      </c>
      <c r="I19" s="44" t="s">
        <v>6130</v>
      </c>
      <c r="J19" s="58">
        <v>6860</v>
      </c>
      <c r="K19" s="44" t="s">
        <v>6112</v>
      </c>
      <c r="L19" s="39" t="s">
        <v>6116</v>
      </c>
      <c r="M19" s="67">
        <v>0</v>
      </c>
      <c r="N19" s="67">
        <v>0</v>
      </c>
      <c r="O19" s="46">
        <v>16874563</v>
      </c>
      <c r="P19" s="45">
        <v>16874563</v>
      </c>
      <c r="Q19" s="45">
        <v>54821541</v>
      </c>
      <c r="R19" s="45">
        <v>4568461.75</v>
      </c>
      <c r="S19" s="45">
        <v>18273847</v>
      </c>
      <c r="T19" s="45">
        <v>22844151</v>
      </c>
      <c r="U19" s="46">
        <v>0</v>
      </c>
      <c r="V19" s="38">
        <v>0</v>
      </c>
      <c r="W19" s="46">
        <v>0</v>
      </c>
      <c r="X19" s="38"/>
      <c r="Y19" s="38">
        <f t="shared" si="0"/>
        <v>0</v>
      </c>
      <c r="Z19" s="38">
        <v>0</v>
      </c>
      <c r="AA19" s="38">
        <v>0</v>
      </c>
      <c r="AB19" s="38">
        <v>0</v>
      </c>
      <c r="AC19" s="38" t="s">
        <v>6116</v>
      </c>
      <c r="AD19" s="59">
        <v>0</v>
      </c>
      <c r="AE19" s="59">
        <v>0</v>
      </c>
      <c r="AF19" s="59" t="s">
        <v>6138</v>
      </c>
    </row>
    <row r="20" spans="1:32" x14ac:dyDescent="0.2">
      <c r="A20" s="60" t="s">
        <v>6112</v>
      </c>
      <c r="B20" s="44" t="s">
        <v>6115</v>
      </c>
      <c r="C20" s="44"/>
      <c r="D20" s="39">
        <v>5</v>
      </c>
      <c r="E20" s="44" t="s">
        <v>4890</v>
      </c>
      <c r="F20" s="44" t="s">
        <v>5961</v>
      </c>
      <c r="G20" s="39" t="s">
        <v>6115</v>
      </c>
      <c r="H20" s="64">
        <v>40359</v>
      </c>
      <c r="I20" s="44" t="s">
        <v>6129</v>
      </c>
      <c r="J20" s="58">
        <v>5771</v>
      </c>
      <c r="K20" s="44" t="s">
        <v>6112</v>
      </c>
      <c r="L20" s="39" t="s">
        <v>6116</v>
      </c>
      <c r="M20" s="67">
        <v>0</v>
      </c>
      <c r="N20" s="67">
        <v>0</v>
      </c>
      <c r="O20" s="46">
        <v>24810249</v>
      </c>
      <c r="P20" s="45">
        <v>24810249</v>
      </c>
      <c r="Q20" s="45">
        <v>34471416</v>
      </c>
      <c r="R20" s="45">
        <v>2872618</v>
      </c>
      <c r="S20" s="45">
        <v>11490472</v>
      </c>
      <c r="T20" s="45">
        <v>20470291</v>
      </c>
      <c r="U20" s="46">
        <v>13319777</v>
      </c>
      <c r="V20" s="38">
        <v>5706379.2444105186</v>
      </c>
      <c r="W20" s="46">
        <v>5706379.2444105186</v>
      </c>
      <c r="X20" s="38"/>
      <c r="Y20" s="38">
        <f t="shared" si="0"/>
        <v>6617185.5709929178</v>
      </c>
      <c r="Z20" s="38">
        <v>6617185.5709929178</v>
      </c>
      <c r="AA20" s="38">
        <v>0</v>
      </c>
      <c r="AB20" s="38">
        <v>6617185.5709929178</v>
      </c>
      <c r="AC20" s="38" t="s">
        <v>6123</v>
      </c>
      <c r="AD20" s="59">
        <v>0.32325801186670566</v>
      </c>
      <c r="AE20" s="59">
        <v>0.26671177588717138</v>
      </c>
      <c r="AF20" s="59">
        <v>0.49679402072519063</v>
      </c>
    </row>
    <row r="21" spans="1:32" x14ac:dyDescent="0.2">
      <c r="A21" s="60" t="s">
        <v>6112</v>
      </c>
      <c r="B21" s="44" t="s">
        <v>6115</v>
      </c>
      <c r="C21" s="44"/>
      <c r="D21" s="39">
        <v>6</v>
      </c>
      <c r="E21" s="44" t="s">
        <v>4742</v>
      </c>
      <c r="F21" s="44" t="s">
        <v>4743</v>
      </c>
      <c r="G21" s="39" t="s">
        <v>6115</v>
      </c>
      <c r="H21" s="64">
        <v>40451</v>
      </c>
      <c r="I21" s="44" t="s">
        <v>6129</v>
      </c>
      <c r="J21" s="58">
        <v>5399</v>
      </c>
      <c r="K21" s="44" t="s">
        <v>6112</v>
      </c>
      <c r="L21" s="39" t="s">
        <v>6116</v>
      </c>
      <c r="M21" s="67">
        <v>0</v>
      </c>
      <c r="N21" s="67">
        <v>0</v>
      </c>
      <c r="O21" s="46">
        <v>29630872</v>
      </c>
      <c r="P21" s="45">
        <v>29630872</v>
      </c>
      <c r="Q21" s="45">
        <v>37987423</v>
      </c>
      <c r="R21" s="45">
        <v>3165618.5833333335</v>
      </c>
      <c r="S21" s="45">
        <v>12662474.333333334</v>
      </c>
      <c r="T21" s="45">
        <v>26281769</v>
      </c>
      <c r="U21" s="46">
        <v>16968397.666666664</v>
      </c>
      <c r="V21" s="38">
        <v>7269499.5010780226</v>
      </c>
      <c r="W21" s="46">
        <v>7269499.5010780226</v>
      </c>
      <c r="X21" s="38"/>
      <c r="Y21" s="38">
        <f t="shared" si="0"/>
        <v>8429798.5020872746</v>
      </c>
      <c r="Z21" s="38">
        <v>8429798.5020872746</v>
      </c>
      <c r="AA21" s="38">
        <v>0</v>
      </c>
      <c r="AB21" s="38">
        <v>8429798.5020872746</v>
      </c>
      <c r="AC21" s="38" t="s">
        <v>6123</v>
      </c>
      <c r="AD21" s="59">
        <v>0.32074699774156279</v>
      </c>
      <c r="AE21" s="59">
        <v>0.28449377062164333</v>
      </c>
      <c r="AF21" s="59">
        <v>0.49679402072519058</v>
      </c>
    </row>
    <row r="22" spans="1:32" x14ac:dyDescent="0.2">
      <c r="A22" s="60" t="s">
        <v>6112</v>
      </c>
      <c r="B22" s="44" t="s">
        <v>6115</v>
      </c>
      <c r="C22" s="44"/>
      <c r="D22" s="39">
        <v>7</v>
      </c>
      <c r="E22" s="44" t="s">
        <v>1299</v>
      </c>
      <c r="F22" s="44" t="s">
        <v>1300</v>
      </c>
      <c r="G22" s="39" t="s">
        <v>6115</v>
      </c>
      <c r="H22" s="64">
        <v>40359</v>
      </c>
      <c r="I22" s="44" t="s">
        <v>6129</v>
      </c>
      <c r="J22" s="58">
        <v>5332</v>
      </c>
      <c r="K22" s="44" t="s">
        <v>6112</v>
      </c>
      <c r="L22" s="39" t="s">
        <v>6116</v>
      </c>
      <c r="M22" s="67">
        <v>0</v>
      </c>
      <c r="N22" s="67">
        <v>0</v>
      </c>
      <c r="O22" s="46">
        <v>11736085</v>
      </c>
      <c r="P22" s="45">
        <v>11736085</v>
      </c>
      <c r="Q22" s="45">
        <v>43175723</v>
      </c>
      <c r="R22" s="45">
        <v>3597976.9166666665</v>
      </c>
      <c r="S22" s="45">
        <v>14391907.666666666</v>
      </c>
      <c r="T22" s="45">
        <v>26593708</v>
      </c>
      <c r="U22" s="46">
        <v>0</v>
      </c>
      <c r="V22" s="38">
        <v>0</v>
      </c>
      <c r="W22" s="46">
        <v>0</v>
      </c>
      <c r="X22" s="38"/>
      <c r="Y22" s="38">
        <f t="shared" si="0"/>
        <v>0</v>
      </c>
      <c r="Z22" s="38">
        <v>0</v>
      </c>
      <c r="AA22" s="38">
        <v>0</v>
      </c>
      <c r="AB22" s="38">
        <v>0</v>
      </c>
      <c r="AC22" s="38" t="s">
        <v>6116</v>
      </c>
      <c r="AD22" s="59">
        <v>0</v>
      </c>
      <c r="AE22" s="59">
        <v>0</v>
      </c>
      <c r="AF22" s="59" t="s">
        <v>6138</v>
      </c>
    </row>
    <row r="23" spans="1:32" x14ac:dyDescent="0.2">
      <c r="A23" s="60" t="s">
        <v>6112</v>
      </c>
      <c r="B23" s="44" t="s">
        <v>6115</v>
      </c>
      <c r="C23" s="44"/>
      <c r="D23" s="39">
        <v>8</v>
      </c>
      <c r="E23" s="44" t="s">
        <v>4096</v>
      </c>
      <c r="F23" s="44" t="s">
        <v>4097</v>
      </c>
      <c r="G23" s="39" t="s">
        <v>6115</v>
      </c>
      <c r="H23" s="64">
        <v>40359</v>
      </c>
      <c r="I23" s="44" t="s">
        <v>6129</v>
      </c>
      <c r="J23" s="58">
        <v>5251</v>
      </c>
      <c r="K23" s="44" t="s">
        <v>6112</v>
      </c>
      <c r="L23" s="39" t="s">
        <v>6123</v>
      </c>
      <c r="M23" s="67">
        <v>16500498</v>
      </c>
      <c r="N23" s="67">
        <v>7326667</v>
      </c>
      <c r="O23" s="46">
        <v>18989827</v>
      </c>
      <c r="P23" s="45">
        <v>11663160</v>
      </c>
      <c r="Q23" s="45">
        <v>45179722</v>
      </c>
      <c r="R23" s="45">
        <v>3764976.8333333335</v>
      </c>
      <c r="S23" s="45">
        <v>15059907.333333334</v>
      </c>
      <c r="T23" s="45">
        <v>34500341</v>
      </c>
      <c r="U23" s="46">
        <v>0</v>
      </c>
      <c r="V23" s="38">
        <v>0</v>
      </c>
      <c r="W23" s="46">
        <v>0</v>
      </c>
      <c r="X23" s="38"/>
      <c r="Y23" s="38">
        <f t="shared" si="0"/>
        <v>0</v>
      </c>
      <c r="Z23" s="38">
        <v>0</v>
      </c>
      <c r="AA23" s="38">
        <v>0</v>
      </c>
      <c r="AB23" s="38">
        <v>0</v>
      </c>
      <c r="AC23" s="38" t="s">
        <v>6116</v>
      </c>
      <c r="AD23" s="59">
        <v>0</v>
      </c>
      <c r="AE23" s="59">
        <v>0</v>
      </c>
      <c r="AF23" s="59" t="s">
        <v>6138</v>
      </c>
    </row>
    <row r="24" spans="1:32" x14ac:dyDescent="0.2">
      <c r="A24" s="60" t="s">
        <v>6112</v>
      </c>
      <c r="B24" s="44" t="s">
        <v>6115</v>
      </c>
      <c r="C24" s="44"/>
      <c r="D24" s="39">
        <v>9</v>
      </c>
      <c r="E24" s="44" t="s">
        <v>5</v>
      </c>
      <c r="F24" s="44" t="s">
        <v>6</v>
      </c>
      <c r="G24" s="39" t="s">
        <v>6115</v>
      </c>
      <c r="H24" s="64">
        <v>40359</v>
      </c>
      <c r="I24" s="44" t="s">
        <v>6129</v>
      </c>
      <c r="J24" s="58">
        <v>5131</v>
      </c>
      <c r="K24" s="44" t="s">
        <v>6112</v>
      </c>
      <c r="L24" s="39" t="s">
        <v>6116</v>
      </c>
      <c r="M24" s="67">
        <v>0</v>
      </c>
      <c r="N24" s="67">
        <v>0</v>
      </c>
      <c r="O24" s="46">
        <v>17003730</v>
      </c>
      <c r="P24" s="45">
        <v>17003730</v>
      </c>
      <c r="Q24" s="45">
        <v>32030351</v>
      </c>
      <c r="R24" s="45">
        <v>2669195.9166666665</v>
      </c>
      <c r="S24" s="45">
        <v>10676783.666666666</v>
      </c>
      <c r="T24" s="45">
        <v>28311344</v>
      </c>
      <c r="U24" s="46">
        <v>6326946.333333334</v>
      </c>
      <c r="V24" s="38">
        <v>2710552.5292977933</v>
      </c>
      <c r="W24" s="46">
        <v>2710552.5292977933</v>
      </c>
      <c r="X24" s="38"/>
      <c r="Y24" s="38">
        <f t="shared" si="0"/>
        <v>3143189.1078491695</v>
      </c>
      <c r="Z24" s="38">
        <v>3143189.1078491695</v>
      </c>
      <c r="AA24" s="38">
        <v>0</v>
      </c>
      <c r="AB24" s="38">
        <v>3143189.1078491695</v>
      </c>
      <c r="AC24" s="38" t="s">
        <v>6123</v>
      </c>
      <c r="AD24" s="59">
        <v>0.11102224987443794</v>
      </c>
      <c r="AE24" s="59">
        <v>0.18485291802734868</v>
      </c>
      <c r="AF24" s="59">
        <v>0.49679402072519069</v>
      </c>
    </row>
    <row r="25" spans="1:32" x14ac:dyDescent="0.2">
      <c r="A25" s="60" t="s">
        <v>6112</v>
      </c>
      <c r="B25" s="44" t="s">
        <v>6115</v>
      </c>
      <c r="C25" s="44"/>
      <c r="D25" s="39">
        <v>10</v>
      </c>
      <c r="E25" s="44" t="s">
        <v>4102</v>
      </c>
      <c r="F25" s="44" t="s">
        <v>5960</v>
      </c>
      <c r="G25" s="39" t="s">
        <v>6115</v>
      </c>
      <c r="H25" s="64">
        <v>40359</v>
      </c>
      <c r="I25" s="44" t="s">
        <v>6129</v>
      </c>
      <c r="J25" s="58">
        <v>4372</v>
      </c>
      <c r="K25" s="44" t="s">
        <v>6112</v>
      </c>
      <c r="L25" s="39" t="s">
        <v>6116</v>
      </c>
      <c r="M25" s="67">
        <v>0</v>
      </c>
      <c r="N25" s="67">
        <v>0</v>
      </c>
      <c r="O25" s="46">
        <v>2336098</v>
      </c>
      <c r="P25" s="45">
        <v>2336098</v>
      </c>
      <c r="Q25" s="45">
        <v>26008708</v>
      </c>
      <c r="R25" s="45">
        <v>2167392.3333333335</v>
      </c>
      <c r="S25" s="45">
        <v>8669569.333333334</v>
      </c>
      <c r="T25" s="45">
        <v>18576146</v>
      </c>
      <c r="U25" s="46">
        <v>0</v>
      </c>
      <c r="V25" s="38">
        <v>0</v>
      </c>
      <c r="W25" s="46">
        <v>0</v>
      </c>
      <c r="X25" s="38"/>
      <c r="Y25" s="38">
        <f t="shared" si="0"/>
        <v>0</v>
      </c>
      <c r="Z25" s="38">
        <v>0</v>
      </c>
      <c r="AA25" s="38">
        <v>0</v>
      </c>
      <c r="AB25" s="38">
        <v>0</v>
      </c>
      <c r="AC25" s="38" t="s">
        <v>6116</v>
      </c>
      <c r="AD25" s="59">
        <v>0</v>
      </c>
      <c r="AE25" s="59">
        <v>0</v>
      </c>
      <c r="AF25" s="59" t="s">
        <v>6138</v>
      </c>
    </row>
    <row r="26" spans="1:32" x14ac:dyDescent="0.2">
      <c r="A26" s="60" t="s">
        <v>6112</v>
      </c>
      <c r="B26" s="44" t="s">
        <v>6115</v>
      </c>
      <c r="C26" s="44"/>
      <c r="D26" s="39">
        <v>11</v>
      </c>
      <c r="E26" s="44" t="s">
        <v>2729</v>
      </c>
      <c r="F26" s="44" t="s">
        <v>5967</v>
      </c>
      <c r="G26" s="39" t="s">
        <v>6115</v>
      </c>
      <c r="H26" s="64">
        <v>40633</v>
      </c>
      <c r="I26" s="44" t="s">
        <v>6130</v>
      </c>
      <c r="J26" s="58">
        <v>4248</v>
      </c>
      <c r="K26" s="44" t="s">
        <v>6112</v>
      </c>
      <c r="L26" s="39" t="s">
        <v>6116</v>
      </c>
      <c r="M26" s="67">
        <v>0</v>
      </c>
      <c r="N26" s="67">
        <v>0</v>
      </c>
      <c r="O26" s="46">
        <v>8723280</v>
      </c>
      <c r="P26" s="45">
        <v>8723280</v>
      </c>
      <c r="Q26" s="45">
        <v>27008516</v>
      </c>
      <c r="R26" s="45">
        <v>2250709.6666666665</v>
      </c>
      <c r="S26" s="45">
        <v>9002838.666666666</v>
      </c>
      <c r="T26" s="45">
        <v>14579128</v>
      </c>
      <c r="U26" s="46">
        <v>0</v>
      </c>
      <c r="V26" s="38">
        <v>0</v>
      </c>
      <c r="W26" s="46">
        <v>0</v>
      </c>
      <c r="X26" s="38"/>
      <c r="Y26" s="38">
        <f t="shared" si="0"/>
        <v>0</v>
      </c>
      <c r="Z26" s="38">
        <v>0</v>
      </c>
      <c r="AA26" s="38">
        <v>0</v>
      </c>
      <c r="AB26" s="38">
        <v>0</v>
      </c>
      <c r="AC26" s="38" t="s">
        <v>6116</v>
      </c>
      <c r="AD26" s="59">
        <v>0</v>
      </c>
      <c r="AE26" s="59">
        <v>0</v>
      </c>
      <c r="AF26" s="59" t="s">
        <v>6138</v>
      </c>
    </row>
    <row r="27" spans="1:32" x14ac:dyDescent="0.2">
      <c r="A27" s="60" t="s">
        <v>6112</v>
      </c>
      <c r="B27" s="44" t="s">
        <v>6115</v>
      </c>
      <c r="C27" s="44"/>
      <c r="D27" s="39">
        <v>12</v>
      </c>
      <c r="E27" s="44" t="s">
        <v>3932</v>
      </c>
      <c r="F27" s="44" t="s">
        <v>3933</v>
      </c>
      <c r="G27" s="39" t="s">
        <v>6115</v>
      </c>
      <c r="H27" s="64">
        <v>40359</v>
      </c>
      <c r="I27" s="44" t="s">
        <v>6129</v>
      </c>
      <c r="J27" s="58">
        <v>4212</v>
      </c>
      <c r="K27" s="44" t="s">
        <v>6112</v>
      </c>
      <c r="L27" s="39" t="s">
        <v>6123</v>
      </c>
      <c r="M27" s="67">
        <v>8135277</v>
      </c>
      <c r="N27" s="67">
        <v>3133247</v>
      </c>
      <c r="O27" s="46">
        <v>17321369</v>
      </c>
      <c r="P27" s="45">
        <v>14188122</v>
      </c>
      <c r="Q27" s="45">
        <v>32545794</v>
      </c>
      <c r="R27" s="45">
        <v>2712149.5</v>
      </c>
      <c r="S27" s="45">
        <v>10848598</v>
      </c>
      <c r="T27" s="45">
        <v>20644736</v>
      </c>
      <c r="U27" s="46">
        <v>3339524</v>
      </c>
      <c r="V27" s="38">
        <v>1430698.9103354202</v>
      </c>
      <c r="W27" s="46">
        <v>1430698.9103354202</v>
      </c>
      <c r="X27" s="38"/>
      <c r="Y27" s="38">
        <f t="shared" si="0"/>
        <v>1659055.5552682716</v>
      </c>
      <c r="Z27" s="38">
        <v>1659055.5552682716</v>
      </c>
      <c r="AA27" s="38">
        <v>0</v>
      </c>
      <c r="AB27" s="38">
        <v>1659055.5552682716</v>
      </c>
      <c r="AC27" s="38" t="s">
        <v>6123</v>
      </c>
      <c r="AD27" s="59">
        <v>8.0362158918780638E-2</v>
      </c>
      <c r="AE27" s="59">
        <v>0.11693270999983447</v>
      </c>
      <c r="AF27" s="59">
        <v>0.49679402072519063</v>
      </c>
    </row>
    <row r="28" spans="1:32" x14ac:dyDescent="0.2">
      <c r="A28" s="60" t="s">
        <v>6112</v>
      </c>
      <c r="B28" s="44" t="s">
        <v>6115</v>
      </c>
      <c r="C28" s="44"/>
      <c r="D28" s="39">
        <v>13</v>
      </c>
      <c r="E28" s="44" t="s">
        <v>5597</v>
      </c>
      <c r="F28" s="44" t="s">
        <v>5598</v>
      </c>
      <c r="G28" s="39" t="s">
        <v>6115</v>
      </c>
      <c r="H28" s="64">
        <v>40451</v>
      </c>
      <c r="I28" s="44" t="s">
        <v>6129</v>
      </c>
      <c r="J28" s="58">
        <v>4030</v>
      </c>
      <c r="K28" s="44" t="s">
        <v>6112</v>
      </c>
      <c r="L28" s="39" t="s">
        <v>6116</v>
      </c>
      <c r="M28" s="67">
        <v>0</v>
      </c>
      <c r="N28" s="67">
        <v>0</v>
      </c>
      <c r="O28" s="46">
        <v>4155724</v>
      </c>
      <c r="P28" s="45">
        <v>4155724</v>
      </c>
      <c r="Q28" s="45">
        <v>31071755</v>
      </c>
      <c r="R28" s="45">
        <v>2589312.9166666665</v>
      </c>
      <c r="S28" s="45">
        <v>10357251.666666666</v>
      </c>
      <c r="T28" s="45">
        <v>22314680</v>
      </c>
      <c r="U28" s="46">
        <v>0</v>
      </c>
      <c r="V28" s="38">
        <v>0</v>
      </c>
      <c r="W28" s="46">
        <v>0</v>
      </c>
      <c r="X28" s="38"/>
      <c r="Y28" s="38">
        <f t="shared" si="0"/>
        <v>0</v>
      </c>
      <c r="Z28" s="38">
        <v>0</v>
      </c>
      <c r="AA28" s="38">
        <v>0</v>
      </c>
      <c r="AB28" s="38">
        <v>0</v>
      </c>
      <c r="AC28" s="38" t="s">
        <v>6116</v>
      </c>
      <c r="AD28" s="59">
        <v>0</v>
      </c>
      <c r="AE28" s="59">
        <v>0</v>
      </c>
      <c r="AF28" s="59" t="s">
        <v>6138</v>
      </c>
    </row>
    <row r="29" spans="1:32" x14ac:dyDescent="0.2">
      <c r="A29" s="60" t="s">
        <v>6112</v>
      </c>
      <c r="B29" s="44" t="s">
        <v>6115</v>
      </c>
      <c r="C29" s="44"/>
      <c r="D29" s="39">
        <v>14</v>
      </c>
      <c r="E29" s="44" t="s">
        <v>2486</v>
      </c>
      <c r="F29" s="44" t="s">
        <v>2487</v>
      </c>
      <c r="G29" s="39" t="s">
        <v>6115</v>
      </c>
      <c r="H29" s="64">
        <v>40359</v>
      </c>
      <c r="I29" s="44" t="s">
        <v>6129</v>
      </c>
      <c r="J29" s="58">
        <v>3968</v>
      </c>
      <c r="K29" s="44" t="s">
        <v>6112</v>
      </c>
      <c r="L29" s="39" t="s">
        <v>6123</v>
      </c>
      <c r="M29" s="67">
        <v>5226736</v>
      </c>
      <c r="N29" s="67">
        <v>5226736</v>
      </c>
      <c r="O29" s="46">
        <v>10281326</v>
      </c>
      <c r="P29" s="45">
        <v>5054590</v>
      </c>
      <c r="Q29" s="45">
        <v>19486303</v>
      </c>
      <c r="R29" s="45">
        <v>1623858.5833333333</v>
      </c>
      <c r="S29" s="45">
        <v>6495434.333333333</v>
      </c>
      <c r="T29" s="45">
        <v>13598736</v>
      </c>
      <c r="U29" s="46">
        <v>0</v>
      </c>
      <c r="V29" s="38">
        <v>0</v>
      </c>
      <c r="W29" s="46">
        <v>0</v>
      </c>
      <c r="X29" s="38"/>
      <c r="Y29" s="38">
        <f t="shared" si="0"/>
        <v>0</v>
      </c>
      <c r="Z29" s="38">
        <v>0</v>
      </c>
      <c r="AA29" s="38">
        <v>0</v>
      </c>
      <c r="AB29" s="38">
        <v>0</v>
      </c>
      <c r="AC29" s="38" t="s">
        <v>6116</v>
      </c>
      <c r="AD29" s="59">
        <v>0</v>
      </c>
      <c r="AE29" s="59">
        <v>0</v>
      </c>
      <c r="AF29" s="59" t="s">
        <v>6138</v>
      </c>
    </row>
    <row r="30" spans="1:32" x14ac:dyDescent="0.2">
      <c r="A30" s="60" t="s">
        <v>6112</v>
      </c>
      <c r="B30" s="44" t="s">
        <v>6115</v>
      </c>
      <c r="C30" s="44"/>
      <c r="D30" s="39">
        <v>15</v>
      </c>
      <c r="E30" s="44" t="s">
        <v>636</v>
      </c>
      <c r="F30" s="44" t="s">
        <v>637</v>
      </c>
      <c r="G30" s="39" t="s">
        <v>6115</v>
      </c>
      <c r="H30" s="64">
        <v>40543</v>
      </c>
      <c r="I30" s="44" t="s">
        <v>6129</v>
      </c>
      <c r="J30" s="58">
        <v>3943</v>
      </c>
      <c r="K30" s="44" t="s">
        <v>6112</v>
      </c>
      <c r="L30" s="39" t="s">
        <v>6123</v>
      </c>
      <c r="M30" s="67">
        <v>1471487</v>
      </c>
      <c r="N30" s="67">
        <v>1471487</v>
      </c>
      <c r="O30" s="46">
        <v>18236996</v>
      </c>
      <c r="P30" s="45">
        <v>16765509</v>
      </c>
      <c r="Q30" s="45">
        <v>29703614</v>
      </c>
      <c r="R30" s="45">
        <v>2475301.1666666665</v>
      </c>
      <c r="S30" s="45">
        <v>9901204.666666666</v>
      </c>
      <c r="T30" s="45">
        <v>19221783</v>
      </c>
      <c r="U30" s="46">
        <v>6864304.333333334</v>
      </c>
      <c r="V30" s="38">
        <v>2940764.2316422053</v>
      </c>
      <c r="W30" s="46">
        <v>2940764.2316422053</v>
      </c>
      <c r="X30" s="38"/>
      <c r="Y30" s="38">
        <f t="shared" si="0"/>
        <v>3410145.3492380162</v>
      </c>
      <c r="Z30" s="38">
        <v>3410145.3492380162</v>
      </c>
      <c r="AA30" s="38">
        <v>0</v>
      </c>
      <c r="AB30" s="38">
        <v>3410145.3492380162</v>
      </c>
      <c r="AC30" s="38" t="s">
        <v>6123</v>
      </c>
      <c r="AD30" s="59">
        <v>0.1774104592294074</v>
      </c>
      <c r="AE30" s="59">
        <v>0.2034024346793179</v>
      </c>
      <c r="AF30" s="59">
        <v>0.49679402072519063</v>
      </c>
    </row>
    <row r="31" spans="1:32" x14ac:dyDescent="0.2">
      <c r="A31" s="60" t="s">
        <v>6112</v>
      </c>
      <c r="B31" s="44" t="s">
        <v>6115</v>
      </c>
      <c r="C31" s="44"/>
      <c r="D31" s="39">
        <v>16</v>
      </c>
      <c r="E31" s="44" t="s">
        <v>5595</v>
      </c>
      <c r="F31" s="44" t="s">
        <v>5596</v>
      </c>
      <c r="G31" s="39" t="s">
        <v>6115</v>
      </c>
      <c r="H31" s="64">
        <v>40359</v>
      </c>
      <c r="I31" s="44" t="s">
        <v>6129</v>
      </c>
      <c r="J31" s="58">
        <v>3883</v>
      </c>
      <c r="K31" s="44" t="s">
        <v>6112</v>
      </c>
      <c r="L31" s="39" t="s">
        <v>6123</v>
      </c>
      <c r="M31" s="67">
        <v>2433245</v>
      </c>
      <c r="N31" s="67">
        <v>2433245</v>
      </c>
      <c r="O31" s="46">
        <v>10145552</v>
      </c>
      <c r="P31" s="45">
        <v>7712307</v>
      </c>
      <c r="Q31" s="45">
        <v>26643500</v>
      </c>
      <c r="R31" s="45">
        <v>2220291.6666666665</v>
      </c>
      <c r="S31" s="45">
        <v>8881166.666666666</v>
      </c>
      <c r="T31" s="45">
        <v>17180687</v>
      </c>
      <c r="U31" s="46">
        <v>0</v>
      </c>
      <c r="V31" s="38">
        <v>0</v>
      </c>
      <c r="W31" s="46">
        <v>0</v>
      </c>
      <c r="X31" s="38"/>
      <c r="Y31" s="38">
        <f t="shared" si="0"/>
        <v>0</v>
      </c>
      <c r="Z31" s="38">
        <v>0</v>
      </c>
      <c r="AA31" s="38">
        <v>0</v>
      </c>
      <c r="AB31" s="38">
        <v>0</v>
      </c>
      <c r="AC31" s="38" t="s">
        <v>6116</v>
      </c>
      <c r="AD31" s="59">
        <v>0</v>
      </c>
      <c r="AE31" s="59">
        <v>0</v>
      </c>
      <c r="AF31" s="59" t="s">
        <v>6138</v>
      </c>
    </row>
    <row r="32" spans="1:32" x14ac:dyDescent="0.2">
      <c r="A32" s="60" t="s">
        <v>6112</v>
      </c>
      <c r="B32" s="44" t="s">
        <v>6115</v>
      </c>
      <c r="C32" s="44"/>
      <c r="D32" s="39">
        <v>17</v>
      </c>
      <c r="E32" s="44" t="s">
        <v>4738</v>
      </c>
      <c r="F32" s="44" t="s">
        <v>4739</v>
      </c>
      <c r="G32" s="39" t="s">
        <v>6115</v>
      </c>
      <c r="H32" s="64">
        <v>40359</v>
      </c>
      <c r="I32" s="44" t="s">
        <v>6129</v>
      </c>
      <c r="J32" s="58">
        <v>3836</v>
      </c>
      <c r="K32" s="44" t="s">
        <v>6112</v>
      </c>
      <c r="L32" s="39" t="s">
        <v>6123</v>
      </c>
      <c r="M32" s="67">
        <v>4576565</v>
      </c>
      <c r="N32" s="67">
        <v>0</v>
      </c>
      <c r="O32" s="46">
        <v>17543861</v>
      </c>
      <c r="P32" s="45">
        <v>17543861</v>
      </c>
      <c r="Q32" s="45">
        <v>21350767</v>
      </c>
      <c r="R32" s="45">
        <v>1779230.5833333333</v>
      </c>
      <c r="S32" s="45">
        <v>7116922.333333333</v>
      </c>
      <c r="T32" s="45">
        <v>16562737</v>
      </c>
      <c r="U32" s="46">
        <v>10426938.666666668</v>
      </c>
      <c r="V32" s="38">
        <v>4467046.7373596542</v>
      </c>
      <c r="W32" s="46">
        <v>4467046.7373596542</v>
      </c>
      <c r="X32" s="38"/>
      <c r="Y32" s="38">
        <f t="shared" si="0"/>
        <v>5180040.7840682929</v>
      </c>
      <c r="Z32" s="38">
        <v>5180040.7840682929</v>
      </c>
      <c r="AA32" s="38">
        <v>0</v>
      </c>
      <c r="AB32" s="38">
        <v>5180040.7840682929</v>
      </c>
      <c r="AC32" s="38" t="s">
        <v>6123</v>
      </c>
      <c r="AD32" s="59">
        <v>0.31275270410127826</v>
      </c>
      <c r="AE32" s="59">
        <v>0.29526230195669545</v>
      </c>
      <c r="AF32" s="59">
        <v>0.49679402072519069</v>
      </c>
    </row>
    <row r="33" spans="1:32" x14ac:dyDescent="0.2">
      <c r="A33" s="60" t="s">
        <v>6112</v>
      </c>
      <c r="B33" s="44" t="s">
        <v>6115</v>
      </c>
      <c r="C33" s="44"/>
      <c r="D33" s="39">
        <v>18</v>
      </c>
      <c r="E33" s="44" t="s">
        <v>5713</v>
      </c>
      <c r="F33" s="44" t="s">
        <v>5714</v>
      </c>
      <c r="G33" s="39" t="s">
        <v>6115</v>
      </c>
      <c r="H33" s="64">
        <v>40543</v>
      </c>
      <c r="I33" s="44" t="s">
        <v>6129</v>
      </c>
      <c r="J33" s="58">
        <v>3804</v>
      </c>
      <c r="K33" s="44" t="s">
        <v>6112</v>
      </c>
      <c r="L33" s="39" t="s">
        <v>6116</v>
      </c>
      <c r="M33" s="67">
        <v>0</v>
      </c>
      <c r="N33" s="67">
        <v>0</v>
      </c>
      <c r="O33" s="46">
        <v>6558615</v>
      </c>
      <c r="P33" s="45">
        <v>6558615</v>
      </c>
      <c r="Q33" s="45">
        <v>21397717</v>
      </c>
      <c r="R33" s="45">
        <v>1783143.0833333333</v>
      </c>
      <c r="S33" s="45">
        <v>7132572.333333333</v>
      </c>
      <c r="T33" s="45">
        <v>10871646</v>
      </c>
      <c r="U33" s="46">
        <v>0</v>
      </c>
      <c r="V33" s="38">
        <v>0</v>
      </c>
      <c r="W33" s="46">
        <v>0</v>
      </c>
      <c r="X33" s="38"/>
      <c r="Y33" s="38">
        <f t="shared" si="0"/>
        <v>0</v>
      </c>
      <c r="Z33" s="38">
        <v>0</v>
      </c>
      <c r="AA33" s="38">
        <v>0</v>
      </c>
      <c r="AB33" s="38">
        <v>0</v>
      </c>
      <c r="AC33" s="38" t="s">
        <v>6116</v>
      </c>
      <c r="AD33" s="59">
        <v>0</v>
      </c>
      <c r="AE33" s="59">
        <v>0</v>
      </c>
      <c r="AF33" s="59" t="s">
        <v>6138</v>
      </c>
    </row>
    <row r="34" spans="1:32" x14ac:dyDescent="0.2">
      <c r="A34" s="60" t="s">
        <v>6112</v>
      </c>
      <c r="B34" s="44" t="s">
        <v>6115</v>
      </c>
      <c r="C34" s="44"/>
      <c r="D34" s="39">
        <v>19</v>
      </c>
      <c r="E34" s="44" t="s">
        <v>4893</v>
      </c>
      <c r="F34" s="44" t="s">
        <v>4894</v>
      </c>
      <c r="G34" s="39" t="s">
        <v>6115</v>
      </c>
      <c r="H34" s="64">
        <v>40543</v>
      </c>
      <c r="I34" s="44" t="s">
        <v>6130</v>
      </c>
      <c r="J34" s="58">
        <v>3569</v>
      </c>
      <c r="K34" s="44" t="s">
        <v>6112</v>
      </c>
      <c r="L34" s="39" t="s">
        <v>6116</v>
      </c>
      <c r="M34" s="67">
        <v>0</v>
      </c>
      <c r="N34" s="67">
        <v>0</v>
      </c>
      <c r="O34" s="46">
        <v>19262828</v>
      </c>
      <c r="P34" s="45">
        <v>19262828</v>
      </c>
      <c r="Q34" s="45">
        <v>22626100</v>
      </c>
      <c r="R34" s="45">
        <v>1885508.3333333333</v>
      </c>
      <c r="S34" s="45">
        <v>7542033.333333333</v>
      </c>
      <c r="T34" s="45">
        <v>14259003</v>
      </c>
      <c r="U34" s="46">
        <v>11720794.666666668</v>
      </c>
      <c r="V34" s="38">
        <v>5021352.7909561982</v>
      </c>
      <c r="W34" s="46">
        <v>5021352.7909561982</v>
      </c>
      <c r="X34" s="38"/>
      <c r="Y34" s="38">
        <f t="shared" si="0"/>
        <v>5822820.7085477049</v>
      </c>
      <c r="Z34" s="38">
        <v>5822820.7085477049</v>
      </c>
      <c r="AA34" s="38">
        <v>0</v>
      </c>
      <c r="AB34" s="38">
        <v>5822820.7085477049</v>
      </c>
      <c r="AC34" s="38" t="s">
        <v>6123</v>
      </c>
      <c r="AD34" s="59">
        <v>0.40836099891049221</v>
      </c>
      <c r="AE34" s="59">
        <v>0.30228275456478687</v>
      </c>
      <c r="AF34" s="59">
        <v>0.49679402072519069</v>
      </c>
    </row>
    <row r="35" spans="1:32" x14ac:dyDescent="0.2">
      <c r="A35" s="60" t="s">
        <v>6112</v>
      </c>
      <c r="B35" s="44" t="s">
        <v>6115</v>
      </c>
      <c r="C35" s="44"/>
      <c r="D35" s="39">
        <v>20</v>
      </c>
      <c r="E35" s="44" t="s">
        <v>4900</v>
      </c>
      <c r="F35" s="44" t="s">
        <v>4901</v>
      </c>
      <c r="G35" s="39" t="s">
        <v>6115</v>
      </c>
      <c r="H35" s="64">
        <v>40543</v>
      </c>
      <c r="I35" s="44" t="s">
        <v>6129</v>
      </c>
      <c r="J35" s="58">
        <v>3467</v>
      </c>
      <c r="K35" s="44" t="s">
        <v>6112</v>
      </c>
      <c r="L35" s="39" t="s">
        <v>6116</v>
      </c>
      <c r="M35" s="67">
        <v>0</v>
      </c>
      <c r="N35" s="67">
        <v>0</v>
      </c>
      <c r="O35" s="46">
        <v>7074930</v>
      </c>
      <c r="P35" s="45">
        <v>7074930</v>
      </c>
      <c r="Q35" s="45">
        <v>26498673</v>
      </c>
      <c r="R35" s="45">
        <v>2208222.75</v>
      </c>
      <c r="S35" s="45">
        <v>8832891</v>
      </c>
      <c r="T35" s="45">
        <v>17698813</v>
      </c>
      <c r="U35" s="46">
        <v>0</v>
      </c>
      <c r="V35" s="38">
        <v>0</v>
      </c>
      <c r="W35" s="46">
        <v>0</v>
      </c>
      <c r="X35" s="38"/>
      <c r="Y35" s="38">
        <f t="shared" si="0"/>
        <v>0</v>
      </c>
      <c r="Z35" s="38">
        <v>0</v>
      </c>
      <c r="AA35" s="38">
        <v>0</v>
      </c>
      <c r="AB35" s="38">
        <v>0</v>
      </c>
      <c r="AC35" s="38" t="s">
        <v>6116</v>
      </c>
      <c r="AD35" s="59">
        <v>0</v>
      </c>
      <c r="AE35" s="59">
        <v>0</v>
      </c>
      <c r="AF35" s="59" t="s">
        <v>6138</v>
      </c>
    </row>
    <row r="36" spans="1:32" x14ac:dyDescent="0.2">
      <c r="A36" s="60" t="s">
        <v>6112</v>
      </c>
      <c r="B36" s="44" t="s">
        <v>6115</v>
      </c>
      <c r="C36" s="44"/>
      <c r="D36" s="39">
        <v>21</v>
      </c>
      <c r="E36" s="44" t="s">
        <v>7</v>
      </c>
      <c r="F36" s="44" t="s">
        <v>8</v>
      </c>
      <c r="G36" s="39" t="s">
        <v>6115</v>
      </c>
      <c r="H36" s="64">
        <v>40543</v>
      </c>
      <c r="I36" s="44" t="s">
        <v>6130</v>
      </c>
      <c r="J36" s="58">
        <v>3318</v>
      </c>
      <c r="K36" s="44" t="s">
        <v>6112</v>
      </c>
      <c r="L36" s="39" t="s">
        <v>6123</v>
      </c>
      <c r="M36" s="67">
        <v>2034433</v>
      </c>
      <c r="N36" s="67">
        <v>534433</v>
      </c>
      <c r="O36" s="46">
        <v>7929484</v>
      </c>
      <c r="P36" s="45">
        <v>7395051</v>
      </c>
      <c r="Q36" s="45">
        <v>18767211</v>
      </c>
      <c r="R36" s="45">
        <v>1563934.25</v>
      </c>
      <c r="S36" s="45">
        <v>6255737</v>
      </c>
      <c r="T36" s="45">
        <v>13601795</v>
      </c>
      <c r="U36" s="46">
        <v>1139314</v>
      </c>
      <c r="V36" s="38">
        <v>488098.09371931117</v>
      </c>
      <c r="W36" s="46">
        <v>488098.09371931117</v>
      </c>
      <c r="X36" s="38"/>
      <c r="Y36" s="38">
        <f t="shared" si="0"/>
        <v>566004.38292849984</v>
      </c>
      <c r="Z36" s="38">
        <v>566004.38292849984</v>
      </c>
      <c r="AA36" s="38">
        <v>0</v>
      </c>
      <c r="AB36" s="38">
        <v>566004.38292849984</v>
      </c>
      <c r="AC36" s="38" t="s">
        <v>6123</v>
      </c>
      <c r="AD36" s="59">
        <v>4.1612477097949192E-2</v>
      </c>
      <c r="AE36" s="59">
        <v>7.6538266325478999E-2</v>
      </c>
      <c r="AF36" s="59">
        <v>0.49679402072519063</v>
      </c>
    </row>
    <row r="37" spans="1:32" ht="15" x14ac:dyDescent="0.25">
      <c r="A37" s="35" t="s">
        <v>6112</v>
      </c>
      <c r="B37" s="26" t="s">
        <v>6173</v>
      </c>
      <c r="C37" s="26" t="s">
        <v>6220</v>
      </c>
      <c r="D37" s="137">
        <v>22</v>
      </c>
      <c r="E37" s="138" t="s">
        <v>5641</v>
      </c>
      <c r="F37" s="138" t="s">
        <v>5642</v>
      </c>
      <c r="G37" s="137" t="s">
        <v>6115</v>
      </c>
      <c r="H37" s="139">
        <v>40543</v>
      </c>
      <c r="I37" s="138" t="s">
        <v>6129</v>
      </c>
      <c r="J37" s="140">
        <v>3212</v>
      </c>
      <c r="K37" s="138" t="s">
        <v>6112</v>
      </c>
      <c r="L37" s="137" t="s">
        <v>6116</v>
      </c>
      <c r="M37" s="141">
        <v>0</v>
      </c>
      <c r="N37" s="141">
        <v>0</v>
      </c>
      <c r="O37" s="142">
        <v>7999799</v>
      </c>
      <c r="P37" s="143">
        <v>7999799</v>
      </c>
      <c r="Q37" s="143">
        <v>26246499</v>
      </c>
      <c r="R37" s="143">
        <v>2187208.25</v>
      </c>
      <c r="S37" s="143">
        <v>8748833</v>
      </c>
      <c r="T37" s="143">
        <v>20312710</v>
      </c>
      <c r="U37" s="143">
        <v>0</v>
      </c>
      <c r="V37" s="142">
        <v>0</v>
      </c>
      <c r="W37" s="142">
        <v>0</v>
      </c>
      <c r="X37" s="144"/>
      <c r="Y37" s="38">
        <f t="shared" si="0"/>
        <v>0</v>
      </c>
      <c r="Z37" s="144">
        <v>0</v>
      </c>
      <c r="AA37" s="144">
        <v>0</v>
      </c>
      <c r="AB37" s="144">
        <v>0</v>
      </c>
      <c r="AC37" s="144" t="s">
        <v>6116</v>
      </c>
      <c r="AD37" s="145">
        <v>0</v>
      </c>
      <c r="AE37" s="145">
        <v>0</v>
      </c>
      <c r="AF37" s="145" t="s">
        <v>6138</v>
      </c>
    </row>
    <row r="38" spans="1:32" x14ac:dyDescent="0.2">
      <c r="A38" s="60" t="s">
        <v>6112</v>
      </c>
      <c r="B38" s="44" t="s">
        <v>6115</v>
      </c>
      <c r="C38" s="44"/>
      <c r="D38" s="39">
        <v>23</v>
      </c>
      <c r="E38" s="44" t="s">
        <v>4100</v>
      </c>
      <c r="F38" s="44" t="s">
        <v>4101</v>
      </c>
      <c r="G38" s="39" t="s">
        <v>6115</v>
      </c>
      <c r="H38" s="64">
        <v>40543</v>
      </c>
      <c r="I38" s="44" t="s">
        <v>6129</v>
      </c>
      <c r="J38" s="58">
        <v>3112</v>
      </c>
      <c r="K38" s="44" t="s">
        <v>6112</v>
      </c>
      <c r="L38" s="39" t="s">
        <v>6116</v>
      </c>
      <c r="M38" s="67">
        <v>0</v>
      </c>
      <c r="N38" s="67">
        <v>0</v>
      </c>
      <c r="O38" s="46">
        <v>6453177</v>
      </c>
      <c r="P38" s="45">
        <v>6453177</v>
      </c>
      <c r="Q38" s="45">
        <v>16568880</v>
      </c>
      <c r="R38" s="45">
        <v>1380740</v>
      </c>
      <c r="S38" s="45">
        <v>5522960</v>
      </c>
      <c r="T38" s="45">
        <v>12685092</v>
      </c>
      <c r="U38" s="46">
        <v>930217</v>
      </c>
      <c r="V38" s="38">
        <v>398518.0068403412</v>
      </c>
      <c r="W38" s="46">
        <v>398518.0068403412</v>
      </c>
      <c r="X38" s="38"/>
      <c r="Y38" s="38">
        <f t="shared" si="0"/>
        <v>462126.24357692467</v>
      </c>
      <c r="Z38" s="38">
        <v>462126.24357692467</v>
      </c>
      <c r="AA38" s="38">
        <v>0</v>
      </c>
      <c r="AB38" s="38">
        <v>462126.24357692467</v>
      </c>
      <c r="AC38" s="38" t="s">
        <v>6123</v>
      </c>
      <c r="AD38" s="59">
        <v>3.6430657623683346E-2</v>
      </c>
      <c r="AE38" s="59">
        <v>7.1612206449152824E-2</v>
      </c>
      <c r="AF38" s="59">
        <v>0.49679402072519063</v>
      </c>
    </row>
    <row r="39" spans="1:32" x14ac:dyDescent="0.2">
      <c r="A39" s="60" t="s">
        <v>6112</v>
      </c>
      <c r="B39" s="44" t="s">
        <v>6115</v>
      </c>
      <c r="C39" s="44"/>
      <c r="D39" s="39">
        <v>24</v>
      </c>
      <c r="E39" s="44" t="s">
        <v>4191</v>
      </c>
      <c r="F39" s="44" t="s">
        <v>5963</v>
      </c>
      <c r="G39" s="39" t="s">
        <v>6115</v>
      </c>
      <c r="H39" s="64">
        <v>40543</v>
      </c>
      <c r="I39" s="44" t="s">
        <v>6129</v>
      </c>
      <c r="J39" s="58">
        <v>3073</v>
      </c>
      <c r="K39" s="44" t="s">
        <v>6112</v>
      </c>
      <c r="L39" s="39" t="s">
        <v>6116</v>
      </c>
      <c r="M39" s="67">
        <v>0</v>
      </c>
      <c r="N39" s="67">
        <v>0</v>
      </c>
      <c r="O39" s="46">
        <v>12653712</v>
      </c>
      <c r="P39" s="45">
        <v>12653712</v>
      </c>
      <c r="Q39" s="45">
        <v>16581380</v>
      </c>
      <c r="R39" s="45">
        <v>1381781.6666666667</v>
      </c>
      <c r="S39" s="45">
        <v>5527126.666666667</v>
      </c>
      <c r="T39" s="45">
        <v>11148303</v>
      </c>
      <c r="U39" s="46">
        <v>7126585.333333333</v>
      </c>
      <c r="V39" s="38">
        <v>3053129.0898979576</v>
      </c>
      <c r="W39" s="46">
        <v>3053129.0898979576</v>
      </c>
      <c r="X39" s="38"/>
      <c r="Y39" s="38">
        <f t="shared" si="0"/>
        <v>3540444.9817878394</v>
      </c>
      <c r="Z39" s="38">
        <v>3540444.9817878394</v>
      </c>
      <c r="AA39" s="38">
        <v>0</v>
      </c>
      <c r="AB39" s="38">
        <v>3540444.9817878394</v>
      </c>
      <c r="AC39" s="38" t="s">
        <v>6123</v>
      </c>
      <c r="AD39" s="59">
        <v>0.31757703228803874</v>
      </c>
      <c r="AE39" s="59">
        <v>0.27979497097672518</v>
      </c>
      <c r="AF39" s="59">
        <v>0.49679402072519063</v>
      </c>
    </row>
    <row r="40" spans="1:32" x14ac:dyDescent="0.2">
      <c r="A40" s="60" t="s">
        <v>6112</v>
      </c>
      <c r="B40" s="44" t="s">
        <v>6115</v>
      </c>
      <c r="C40" s="44"/>
      <c r="D40" s="39">
        <v>25</v>
      </c>
      <c r="E40" s="44" t="s">
        <v>4734</v>
      </c>
      <c r="F40" s="44" t="s">
        <v>4735</v>
      </c>
      <c r="G40" s="39" t="s">
        <v>6115</v>
      </c>
      <c r="H40" s="64">
        <v>40359</v>
      </c>
      <c r="I40" s="44" t="s">
        <v>6129</v>
      </c>
      <c r="J40" s="58">
        <v>3048</v>
      </c>
      <c r="K40" s="44" t="s">
        <v>6112</v>
      </c>
      <c r="L40" s="39" t="s">
        <v>6116</v>
      </c>
      <c r="M40" s="67">
        <v>0</v>
      </c>
      <c r="N40" s="67">
        <v>0</v>
      </c>
      <c r="O40" s="46">
        <v>4539754</v>
      </c>
      <c r="P40" s="45">
        <v>4539754</v>
      </c>
      <c r="Q40" s="45">
        <v>16216495</v>
      </c>
      <c r="R40" s="45">
        <v>1351374.5833333333</v>
      </c>
      <c r="S40" s="45">
        <v>5405498.333333333</v>
      </c>
      <c r="T40" s="45">
        <v>10059074</v>
      </c>
      <c r="U40" s="46">
        <v>0</v>
      </c>
      <c r="V40" s="38">
        <v>0</v>
      </c>
      <c r="W40" s="46">
        <v>0</v>
      </c>
      <c r="X40" s="38"/>
      <c r="Y40" s="38">
        <f t="shared" si="0"/>
        <v>0</v>
      </c>
      <c r="Z40" s="38">
        <v>0</v>
      </c>
      <c r="AA40" s="38">
        <v>0</v>
      </c>
      <c r="AB40" s="38">
        <v>0</v>
      </c>
      <c r="AC40" s="38" t="s">
        <v>6116</v>
      </c>
      <c r="AD40" s="59">
        <v>0</v>
      </c>
      <c r="AE40" s="59">
        <v>0</v>
      </c>
      <c r="AF40" s="59" t="s">
        <v>6138</v>
      </c>
    </row>
    <row r="41" spans="1:32" x14ac:dyDescent="0.2">
      <c r="A41" s="60" t="s">
        <v>6112</v>
      </c>
      <c r="B41" s="44" t="s">
        <v>6115</v>
      </c>
      <c r="C41" s="44"/>
      <c r="D41" s="39">
        <v>26</v>
      </c>
      <c r="E41" s="44" t="s">
        <v>2970</v>
      </c>
      <c r="F41" s="44" t="s">
        <v>2971</v>
      </c>
      <c r="G41" s="39" t="s">
        <v>6115</v>
      </c>
      <c r="H41" s="64">
        <v>40451</v>
      </c>
      <c r="I41" s="44" t="s">
        <v>6129</v>
      </c>
      <c r="J41" s="58">
        <v>3016</v>
      </c>
      <c r="K41" s="44" t="s">
        <v>6112</v>
      </c>
      <c r="L41" s="39" t="s">
        <v>6123</v>
      </c>
      <c r="M41" s="67">
        <v>3961281</v>
      </c>
      <c r="N41" s="67">
        <v>3961281</v>
      </c>
      <c r="O41" s="46">
        <v>23985312</v>
      </c>
      <c r="P41" s="45">
        <v>20024031</v>
      </c>
      <c r="Q41" s="45">
        <v>16718043</v>
      </c>
      <c r="R41" s="45">
        <v>1393170.25</v>
      </c>
      <c r="S41" s="45">
        <v>5572681</v>
      </c>
      <c r="T41" s="45">
        <v>10197595</v>
      </c>
      <c r="U41" s="46">
        <v>14451350</v>
      </c>
      <c r="V41" s="38">
        <v>6191160.9851810541</v>
      </c>
      <c r="W41" s="46">
        <v>6191160.9851810541</v>
      </c>
      <c r="X41" s="38"/>
      <c r="Y41" s="38">
        <f t="shared" si="0"/>
        <v>7179344.271406984</v>
      </c>
      <c r="Z41" s="38">
        <v>7179344.271406984</v>
      </c>
      <c r="AA41" s="38">
        <v>0</v>
      </c>
      <c r="AB41" s="38">
        <v>7179344.271406984</v>
      </c>
      <c r="AC41" s="38" t="s">
        <v>6123</v>
      </c>
      <c r="AD41" s="59">
        <v>0.70402327915621121</v>
      </c>
      <c r="AE41" s="59">
        <v>0.35853641414193693</v>
      </c>
      <c r="AF41" s="59">
        <v>0.49679402072519063</v>
      </c>
    </row>
    <row r="42" spans="1:32" x14ac:dyDescent="0.2">
      <c r="A42" s="60" t="s">
        <v>6112</v>
      </c>
      <c r="B42" s="44" t="s">
        <v>6115</v>
      </c>
      <c r="C42" s="44"/>
      <c r="D42" s="39">
        <v>27</v>
      </c>
      <c r="E42" s="44" t="s">
        <v>4431</v>
      </c>
      <c r="F42" s="44" t="s">
        <v>4432</v>
      </c>
      <c r="G42" s="39" t="s">
        <v>6115</v>
      </c>
      <c r="H42" s="64">
        <v>40451</v>
      </c>
      <c r="I42" s="44" t="s">
        <v>6129</v>
      </c>
      <c r="J42" s="58">
        <v>2982</v>
      </c>
      <c r="K42" s="44" t="s">
        <v>6112</v>
      </c>
      <c r="L42" s="39" t="s">
        <v>6116</v>
      </c>
      <c r="M42" s="67">
        <v>0</v>
      </c>
      <c r="N42" s="67">
        <v>0</v>
      </c>
      <c r="O42" s="46">
        <v>8608141</v>
      </c>
      <c r="P42" s="45">
        <v>8608141</v>
      </c>
      <c r="Q42" s="45">
        <v>21122962</v>
      </c>
      <c r="R42" s="45">
        <v>1760246.8333333333</v>
      </c>
      <c r="S42" s="45">
        <v>7040987.333333333</v>
      </c>
      <c r="T42" s="45">
        <v>13027393</v>
      </c>
      <c r="U42" s="46">
        <v>1567153.666666667</v>
      </c>
      <c r="V42" s="38">
        <v>671390.60633436346</v>
      </c>
      <c r="W42" s="46">
        <v>671390.60633436346</v>
      </c>
      <c r="X42" s="38"/>
      <c r="Y42" s="38">
        <f t="shared" si="0"/>
        <v>778552.5711575587</v>
      </c>
      <c r="Z42" s="38">
        <v>778552.5711575587</v>
      </c>
      <c r="AA42" s="38">
        <v>0</v>
      </c>
      <c r="AB42" s="38">
        <v>778552.5711575587</v>
      </c>
      <c r="AC42" s="38" t="s">
        <v>6123</v>
      </c>
      <c r="AD42" s="59">
        <v>5.9762730053323693E-2</v>
      </c>
      <c r="AE42" s="59">
        <v>9.0443752159445195E-2</v>
      </c>
      <c r="AF42" s="59">
        <v>0.49679402072519069</v>
      </c>
    </row>
    <row r="43" spans="1:32" x14ac:dyDescent="0.2">
      <c r="A43" s="60" t="s">
        <v>6112</v>
      </c>
      <c r="B43" s="44" t="s">
        <v>6115</v>
      </c>
      <c r="C43" s="44"/>
      <c r="D43" s="39">
        <v>28</v>
      </c>
      <c r="E43" s="44" t="s">
        <v>533</v>
      </c>
      <c r="F43" s="44" t="s">
        <v>534</v>
      </c>
      <c r="G43" s="39" t="s">
        <v>6115</v>
      </c>
      <c r="H43" s="64">
        <v>40359</v>
      </c>
      <c r="I43" s="44" t="s">
        <v>6129</v>
      </c>
      <c r="J43" s="58">
        <v>2962</v>
      </c>
      <c r="K43" s="44" t="s">
        <v>6112</v>
      </c>
      <c r="L43" s="39" t="s">
        <v>6116</v>
      </c>
      <c r="M43" s="67">
        <v>0</v>
      </c>
      <c r="N43" s="67">
        <v>0</v>
      </c>
      <c r="O43" s="46">
        <v>6089372</v>
      </c>
      <c r="P43" s="45">
        <v>6089372</v>
      </c>
      <c r="Q43" s="45">
        <v>19240426</v>
      </c>
      <c r="R43" s="45">
        <v>1603368.8333333333</v>
      </c>
      <c r="S43" s="45">
        <v>6413475.333333333</v>
      </c>
      <c r="T43" s="45">
        <v>8519301</v>
      </c>
      <c r="U43" s="46">
        <v>0</v>
      </c>
      <c r="V43" s="38">
        <v>0</v>
      </c>
      <c r="W43" s="46">
        <v>0</v>
      </c>
      <c r="X43" s="38"/>
      <c r="Y43" s="38">
        <f t="shared" si="0"/>
        <v>0</v>
      </c>
      <c r="Z43" s="38">
        <v>0</v>
      </c>
      <c r="AA43" s="38">
        <v>0</v>
      </c>
      <c r="AB43" s="38">
        <v>0</v>
      </c>
      <c r="AC43" s="38" t="s">
        <v>6116</v>
      </c>
      <c r="AD43" s="59">
        <v>0</v>
      </c>
      <c r="AE43" s="59">
        <v>0</v>
      </c>
      <c r="AF43" s="59" t="s">
        <v>6138</v>
      </c>
    </row>
    <row r="44" spans="1:32" x14ac:dyDescent="0.2">
      <c r="A44" s="60" t="s">
        <v>6112</v>
      </c>
      <c r="B44" s="44" t="s">
        <v>6115</v>
      </c>
      <c r="C44" s="44"/>
      <c r="D44" s="39">
        <v>29</v>
      </c>
      <c r="E44" s="44" t="s">
        <v>4740</v>
      </c>
      <c r="F44" s="44" t="s">
        <v>4741</v>
      </c>
      <c r="G44" s="39" t="s">
        <v>6115</v>
      </c>
      <c r="H44" s="64">
        <v>40543</v>
      </c>
      <c r="I44" s="44" t="s">
        <v>6129</v>
      </c>
      <c r="J44" s="58">
        <v>2951</v>
      </c>
      <c r="K44" s="44" t="s">
        <v>6112</v>
      </c>
      <c r="L44" s="39" t="s">
        <v>6116</v>
      </c>
      <c r="M44" s="67">
        <v>0</v>
      </c>
      <c r="N44" s="67">
        <v>0</v>
      </c>
      <c r="O44" s="46">
        <v>3146347</v>
      </c>
      <c r="P44" s="45">
        <v>3146347</v>
      </c>
      <c r="Q44" s="45">
        <v>17688004</v>
      </c>
      <c r="R44" s="45">
        <v>1474000.3333333333</v>
      </c>
      <c r="S44" s="45">
        <v>5896001.333333333</v>
      </c>
      <c r="T44" s="45">
        <v>12091532</v>
      </c>
      <c r="U44" s="46">
        <v>0</v>
      </c>
      <c r="V44" s="38">
        <v>0</v>
      </c>
      <c r="W44" s="46">
        <v>0</v>
      </c>
      <c r="X44" s="38"/>
      <c r="Y44" s="38">
        <f t="shared" si="0"/>
        <v>0</v>
      </c>
      <c r="Z44" s="38">
        <v>0</v>
      </c>
      <c r="AA44" s="38">
        <v>0</v>
      </c>
      <c r="AB44" s="38">
        <v>0</v>
      </c>
      <c r="AC44" s="38" t="s">
        <v>6116</v>
      </c>
      <c r="AD44" s="59">
        <v>0</v>
      </c>
      <c r="AE44" s="59">
        <v>0</v>
      </c>
      <c r="AF44" s="59" t="s">
        <v>6138</v>
      </c>
    </row>
    <row r="45" spans="1:32" x14ac:dyDescent="0.2">
      <c r="A45" s="60" t="s">
        <v>6112</v>
      </c>
      <c r="B45" s="44" t="s">
        <v>6171</v>
      </c>
      <c r="C45" s="44" t="s">
        <v>6175</v>
      </c>
      <c r="D45" s="39">
        <v>30</v>
      </c>
      <c r="E45" s="44" t="s">
        <v>798</v>
      </c>
      <c r="F45" s="44" t="s">
        <v>799</v>
      </c>
      <c r="G45" s="39" t="s">
        <v>6115</v>
      </c>
      <c r="H45" s="64">
        <v>40268</v>
      </c>
      <c r="I45" s="44" t="s">
        <v>6129</v>
      </c>
      <c r="J45" s="58">
        <v>2908</v>
      </c>
      <c r="K45" s="44" t="s">
        <v>6112</v>
      </c>
      <c r="L45" s="39" t="s">
        <v>6123</v>
      </c>
      <c r="M45" s="67">
        <v>12493883</v>
      </c>
      <c r="N45" s="67">
        <v>2961360</v>
      </c>
      <c r="O45" s="46">
        <v>15253756</v>
      </c>
      <c r="P45" s="45">
        <v>12292396</v>
      </c>
      <c r="Q45" s="45">
        <v>22106614</v>
      </c>
      <c r="R45" s="45">
        <v>1842217.8333333333</v>
      </c>
      <c r="S45" s="45">
        <v>7368871.333333333</v>
      </c>
      <c r="T45" s="45">
        <v>18053229</v>
      </c>
      <c r="U45" s="46">
        <v>4923524.666666667</v>
      </c>
      <c r="V45" s="38">
        <v>2109307.0077081537</v>
      </c>
      <c r="W45" s="46">
        <v>2109307.0077081537</v>
      </c>
      <c r="X45" s="38"/>
      <c r="Y45" s="38">
        <f t="shared" si="0"/>
        <v>2445977.6152929878</v>
      </c>
      <c r="Z45" s="38">
        <v>2445977.6152929878</v>
      </c>
      <c r="AA45" s="38">
        <v>0</v>
      </c>
      <c r="AB45" s="38">
        <v>2445977.6152929878</v>
      </c>
      <c r="AC45" s="38" t="s">
        <v>6123</v>
      </c>
      <c r="AD45" s="59">
        <v>0.13548698769029008</v>
      </c>
      <c r="AE45" s="59">
        <v>0.19898298226749186</v>
      </c>
      <c r="AF45" s="59">
        <v>0.49679402072519069</v>
      </c>
    </row>
    <row r="46" spans="1:32" ht="15" x14ac:dyDescent="0.25">
      <c r="A46" s="35" t="s">
        <v>6112</v>
      </c>
      <c r="B46" s="26" t="s">
        <v>6173</v>
      </c>
      <c r="C46" s="26" t="s">
        <v>6220</v>
      </c>
      <c r="D46" s="137">
        <v>31</v>
      </c>
      <c r="E46" s="138" t="s">
        <v>3726</v>
      </c>
      <c r="F46" s="138" t="s">
        <v>5966</v>
      </c>
      <c r="G46" s="137" t="s">
        <v>6115</v>
      </c>
      <c r="H46" s="139">
        <v>40633</v>
      </c>
      <c r="I46" s="138" t="s">
        <v>6129</v>
      </c>
      <c r="J46" s="140">
        <v>2883</v>
      </c>
      <c r="K46" s="138" t="s">
        <v>6112</v>
      </c>
      <c r="L46" s="137" t="s">
        <v>6116</v>
      </c>
      <c r="M46" s="141">
        <v>0</v>
      </c>
      <c r="N46" s="141">
        <v>0</v>
      </c>
      <c r="O46" s="142">
        <v>-758679</v>
      </c>
      <c r="P46" s="143">
        <v>-758679</v>
      </c>
      <c r="Q46" s="143">
        <v>24430540</v>
      </c>
      <c r="R46" s="143">
        <v>2035878.3333333333</v>
      </c>
      <c r="S46" s="143">
        <v>8143513.333333333</v>
      </c>
      <c r="T46" s="143">
        <v>12311115</v>
      </c>
      <c r="U46" s="143">
        <v>0</v>
      </c>
      <c r="V46" s="142">
        <v>0</v>
      </c>
      <c r="W46" s="142">
        <v>0</v>
      </c>
      <c r="X46" s="144"/>
      <c r="Y46" s="38">
        <f t="shared" si="0"/>
        <v>0</v>
      </c>
      <c r="Z46" s="144">
        <v>0</v>
      </c>
      <c r="AA46" s="144">
        <v>0</v>
      </c>
      <c r="AB46" s="144">
        <v>0</v>
      </c>
      <c r="AC46" s="144" t="s">
        <v>6116</v>
      </c>
      <c r="AD46" s="145">
        <v>0</v>
      </c>
      <c r="AE46" s="145">
        <v>0</v>
      </c>
      <c r="AF46" s="145" t="s">
        <v>6138</v>
      </c>
    </row>
    <row r="47" spans="1:32" x14ac:dyDescent="0.2">
      <c r="A47" s="60" t="s">
        <v>6112</v>
      </c>
      <c r="B47" s="44" t="s">
        <v>6115</v>
      </c>
      <c r="C47" s="44"/>
      <c r="D47" s="39">
        <v>32</v>
      </c>
      <c r="E47" s="44" t="s">
        <v>6121</v>
      </c>
      <c r="F47" s="44" t="s">
        <v>6142</v>
      </c>
      <c r="G47" s="39"/>
      <c r="H47" s="64">
        <v>40451</v>
      </c>
      <c r="I47" s="44" t="s">
        <v>6130</v>
      </c>
      <c r="J47" s="58">
        <v>2848</v>
      </c>
      <c r="K47" s="44" t="s">
        <v>6112</v>
      </c>
      <c r="L47" s="39" t="s">
        <v>6123</v>
      </c>
      <c r="M47" s="67">
        <v>8924991</v>
      </c>
      <c r="N47" s="67">
        <v>8349921</v>
      </c>
      <c r="O47" s="46">
        <v>19515566</v>
      </c>
      <c r="P47" s="45">
        <v>11165645</v>
      </c>
      <c r="Q47" s="45">
        <v>17747509</v>
      </c>
      <c r="R47" s="45">
        <v>1478959.0833333333</v>
      </c>
      <c r="S47" s="45">
        <v>5915836.333333333</v>
      </c>
      <c r="T47" s="45">
        <v>11858547</v>
      </c>
      <c r="U47" s="46">
        <v>5249808.666666667</v>
      </c>
      <c r="V47" s="38">
        <v>2249091.6486509591</v>
      </c>
      <c r="W47" s="46">
        <v>2249091.6486509591</v>
      </c>
      <c r="X47" s="38"/>
      <c r="Y47" s="38">
        <f t="shared" si="0"/>
        <v>2608073.5555512854</v>
      </c>
      <c r="Z47" s="38">
        <v>2608073.5555512854</v>
      </c>
      <c r="AA47" s="38">
        <v>0</v>
      </c>
      <c r="AB47" s="38">
        <v>2608073.5555512854</v>
      </c>
      <c r="AC47" s="38" t="s">
        <v>6123</v>
      </c>
      <c r="AD47" s="59">
        <v>0.21993196599476186</v>
      </c>
      <c r="AE47" s="59">
        <v>0.233580196715128</v>
      </c>
      <c r="AF47" s="59">
        <v>0.49679402072519058</v>
      </c>
    </row>
    <row r="48" spans="1:32" x14ac:dyDescent="0.2">
      <c r="A48" s="60" t="s">
        <v>6112</v>
      </c>
      <c r="B48" s="44" t="s">
        <v>6115</v>
      </c>
      <c r="C48" s="44"/>
      <c r="D48" s="39">
        <v>33</v>
      </c>
      <c r="E48" s="44" t="s">
        <v>4098</v>
      </c>
      <c r="F48" s="44" t="s">
        <v>4099</v>
      </c>
      <c r="G48" s="39" t="s">
        <v>6115</v>
      </c>
      <c r="H48" s="64">
        <v>40359</v>
      </c>
      <c r="I48" s="44" t="s">
        <v>6129</v>
      </c>
      <c r="J48" s="58">
        <v>2811</v>
      </c>
      <c r="K48" s="44" t="s">
        <v>6112</v>
      </c>
      <c r="L48" s="39" t="s">
        <v>6116</v>
      </c>
      <c r="M48" s="67">
        <v>0</v>
      </c>
      <c r="N48" s="67">
        <v>0</v>
      </c>
      <c r="O48" s="46">
        <v>5112394</v>
      </c>
      <c r="P48" s="45">
        <v>5112394</v>
      </c>
      <c r="Q48" s="45">
        <v>16090262</v>
      </c>
      <c r="R48" s="45">
        <v>1340855.1666666667</v>
      </c>
      <c r="S48" s="45">
        <v>5363420.666666667</v>
      </c>
      <c r="T48" s="45">
        <v>12625403</v>
      </c>
      <c r="U48" s="46">
        <v>0</v>
      </c>
      <c r="V48" s="38">
        <v>0</v>
      </c>
      <c r="W48" s="46">
        <v>0</v>
      </c>
      <c r="X48" s="38"/>
      <c r="Y48" s="38">
        <f t="shared" si="0"/>
        <v>0</v>
      </c>
      <c r="Z48" s="38">
        <v>0</v>
      </c>
      <c r="AA48" s="38">
        <v>0</v>
      </c>
      <c r="AB48" s="38">
        <v>0</v>
      </c>
      <c r="AC48" s="38" t="s">
        <v>6116</v>
      </c>
      <c r="AD48" s="59">
        <v>0</v>
      </c>
      <c r="AE48" s="59">
        <v>0</v>
      </c>
      <c r="AF48" s="59" t="s">
        <v>6138</v>
      </c>
    </row>
    <row r="49" spans="1:32" x14ac:dyDescent="0.2">
      <c r="A49" s="60" t="s">
        <v>6112</v>
      </c>
      <c r="B49" s="44" t="s">
        <v>6115</v>
      </c>
      <c r="C49" s="44"/>
      <c r="D49" s="39">
        <v>34</v>
      </c>
      <c r="E49" s="44" t="s">
        <v>3504</v>
      </c>
      <c r="F49" s="44" t="s">
        <v>3505</v>
      </c>
      <c r="G49" s="39" t="s">
        <v>6115</v>
      </c>
      <c r="H49" s="64">
        <v>40543</v>
      </c>
      <c r="I49" s="44" t="s">
        <v>6130</v>
      </c>
      <c r="J49" s="58">
        <v>2707</v>
      </c>
      <c r="K49" s="44" t="s">
        <v>6112</v>
      </c>
      <c r="L49" s="39" t="s">
        <v>6116</v>
      </c>
      <c r="M49" s="67">
        <v>0</v>
      </c>
      <c r="N49" s="67">
        <v>0</v>
      </c>
      <c r="O49" s="46">
        <v>1202720</v>
      </c>
      <c r="P49" s="45">
        <v>1202720</v>
      </c>
      <c r="Q49" s="45">
        <v>13045873</v>
      </c>
      <c r="R49" s="45">
        <v>1087156.0833333333</v>
      </c>
      <c r="S49" s="45">
        <v>4348624.333333333</v>
      </c>
      <c r="T49" s="45">
        <v>7849131</v>
      </c>
      <c r="U49" s="46">
        <v>0</v>
      </c>
      <c r="V49" s="38">
        <v>0</v>
      </c>
      <c r="W49" s="46">
        <v>0</v>
      </c>
      <c r="X49" s="38"/>
      <c r="Y49" s="38">
        <f t="shared" si="0"/>
        <v>0</v>
      </c>
      <c r="Z49" s="38">
        <v>0</v>
      </c>
      <c r="AA49" s="38">
        <v>0</v>
      </c>
      <c r="AB49" s="38">
        <v>0</v>
      </c>
      <c r="AC49" s="38" t="s">
        <v>6116</v>
      </c>
      <c r="AD49" s="59">
        <v>0</v>
      </c>
      <c r="AE49" s="59">
        <v>0</v>
      </c>
      <c r="AF49" s="59" t="s">
        <v>6138</v>
      </c>
    </row>
    <row r="50" spans="1:32" x14ac:dyDescent="0.2">
      <c r="A50" s="60" t="s">
        <v>6112</v>
      </c>
      <c r="B50" s="44" t="s">
        <v>6115</v>
      </c>
      <c r="C50" s="44"/>
      <c r="D50" s="39">
        <v>35</v>
      </c>
      <c r="E50" s="44" t="s">
        <v>795</v>
      </c>
      <c r="F50" s="44" t="s">
        <v>495</v>
      </c>
      <c r="G50" s="39" t="s">
        <v>6115</v>
      </c>
      <c r="H50" s="64">
        <v>40451</v>
      </c>
      <c r="I50" s="44" t="s">
        <v>6129</v>
      </c>
      <c r="J50" s="58">
        <v>2685</v>
      </c>
      <c r="K50" s="44" t="s">
        <v>6112</v>
      </c>
      <c r="L50" s="39" t="s">
        <v>6116</v>
      </c>
      <c r="M50" s="67">
        <v>0</v>
      </c>
      <c r="N50" s="67">
        <v>0</v>
      </c>
      <c r="O50" s="46">
        <v>3994158</v>
      </c>
      <c r="P50" s="45">
        <v>3994158</v>
      </c>
      <c r="Q50" s="45">
        <v>16035926</v>
      </c>
      <c r="R50" s="45">
        <v>1336327.1666666667</v>
      </c>
      <c r="S50" s="45">
        <v>5345308.666666667</v>
      </c>
      <c r="T50" s="45">
        <v>11414752</v>
      </c>
      <c r="U50" s="46">
        <v>0</v>
      </c>
      <c r="V50" s="38">
        <v>0</v>
      </c>
      <c r="W50" s="46">
        <v>0</v>
      </c>
      <c r="X50" s="38"/>
      <c r="Y50" s="38">
        <f t="shared" si="0"/>
        <v>0</v>
      </c>
      <c r="Z50" s="38">
        <v>0</v>
      </c>
      <c r="AA50" s="38">
        <v>0</v>
      </c>
      <c r="AB50" s="38">
        <v>0</v>
      </c>
      <c r="AC50" s="38" t="s">
        <v>6116</v>
      </c>
      <c r="AD50" s="59">
        <v>0</v>
      </c>
      <c r="AE50" s="59">
        <v>0</v>
      </c>
      <c r="AF50" s="59" t="s">
        <v>6138</v>
      </c>
    </row>
    <row r="51" spans="1:32" x14ac:dyDescent="0.2">
      <c r="A51" s="60" t="s">
        <v>6112</v>
      </c>
      <c r="B51" s="44" t="s">
        <v>6115</v>
      </c>
      <c r="C51" s="44"/>
      <c r="D51" s="39">
        <v>36</v>
      </c>
      <c r="E51" s="44" t="s">
        <v>4091</v>
      </c>
      <c r="F51" s="44" t="s">
        <v>4092</v>
      </c>
      <c r="G51" s="39" t="s">
        <v>6115</v>
      </c>
      <c r="H51" s="64">
        <v>40543</v>
      </c>
      <c r="I51" s="44" t="s">
        <v>6129</v>
      </c>
      <c r="J51" s="58">
        <v>2649</v>
      </c>
      <c r="K51" s="44" t="s">
        <v>6112</v>
      </c>
      <c r="L51" s="39" t="s">
        <v>6116</v>
      </c>
      <c r="M51" s="67">
        <v>0</v>
      </c>
      <c r="N51" s="67">
        <v>0</v>
      </c>
      <c r="O51" s="46">
        <v>4707422</v>
      </c>
      <c r="P51" s="45">
        <v>4707422</v>
      </c>
      <c r="Q51" s="45">
        <v>11346635</v>
      </c>
      <c r="R51" s="45">
        <v>945552.91666666663</v>
      </c>
      <c r="S51" s="45">
        <v>3782211.6666666665</v>
      </c>
      <c r="T51" s="45">
        <v>8851239</v>
      </c>
      <c r="U51" s="46">
        <v>925210.33333333349</v>
      </c>
      <c r="V51" s="38">
        <v>396373.08063396794</v>
      </c>
      <c r="W51" s="46">
        <v>396373.08063396794</v>
      </c>
      <c r="X51" s="38"/>
      <c r="Y51" s="38">
        <f t="shared" si="0"/>
        <v>459638.96151316061</v>
      </c>
      <c r="Z51" s="38">
        <v>459638.96151316061</v>
      </c>
      <c r="AA51" s="38">
        <v>0</v>
      </c>
      <c r="AB51" s="38">
        <v>459638.96151316061</v>
      </c>
      <c r="AC51" s="38" t="s">
        <v>6123</v>
      </c>
      <c r="AD51" s="59">
        <v>5.1929335713696199E-2</v>
      </c>
      <c r="AE51" s="59">
        <v>9.7641333518252799E-2</v>
      </c>
      <c r="AF51" s="59">
        <v>0.49679402072519063</v>
      </c>
    </row>
    <row r="52" spans="1:32" x14ac:dyDescent="0.2">
      <c r="A52" s="60" t="s">
        <v>6112</v>
      </c>
      <c r="B52" s="44" t="s">
        <v>6115</v>
      </c>
      <c r="C52" s="44"/>
      <c r="D52" s="39">
        <v>37</v>
      </c>
      <c r="E52" s="44" t="s">
        <v>4561</v>
      </c>
      <c r="F52" s="44" t="s">
        <v>4562</v>
      </c>
      <c r="G52" s="39" t="s">
        <v>6115</v>
      </c>
      <c r="H52" s="64">
        <v>40359</v>
      </c>
      <c r="I52" s="44" t="s">
        <v>6129</v>
      </c>
      <c r="J52" s="58">
        <v>2606</v>
      </c>
      <c r="K52" s="44" t="s">
        <v>6112</v>
      </c>
      <c r="L52" s="39" t="s">
        <v>6116</v>
      </c>
      <c r="M52" s="67">
        <v>0</v>
      </c>
      <c r="N52" s="67">
        <v>0</v>
      </c>
      <c r="O52" s="46">
        <v>4990545</v>
      </c>
      <c r="P52" s="45">
        <v>4990545</v>
      </c>
      <c r="Q52" s="45">
        <v>22910844</v>
      </c>
      <c r="R52" s="45">
        <v>1909237</v>
      </c>
      <c r="S52" s="45">
        <v>7636948</v>
      </c>
      <c r="T52" s="45">
        <v>15266298</v>
      </c>
      <c r="U52" s="46">
        <v>0</v>
      </c>
      <c r="V52" s="38">
        <v>0</v>
      </c>
      <c r="W52" s="46">
        <v>0</v>
      </c>
      <c r="X52" s="38"/>
      <c r="Y52" s="38">
        <f t="shared" si="0"/>
        <v>0</v>
      </c>
      <c r="Z52" s="38">
        <v>0</v>
      </c>
      <c r="AA52" s="38">
        <v>0</v>
      </c>
      <c r="AB52" s="38">
        <v>0</v>
      </c>
      <c r="AC52" s="38" t="s">
        <v>6116</v>
      </c>
      <c r="AD52" s="59">
        <v>0</v>
      </c>
      <c r="AE52" s="59">
        <v>0</v>
      </c>
      <c r="AF52" s="59" t="s">
        <v>6138</v>
      </c>
    </row>
    <row r="53" spans="1:32" x14ac:dyDescent="0.2">
      <c r="A53" s="60" t="s">
        <v>6112</v>
      </c>
      <c r="B53" s="44" t="s">
        <v>6115</v>
      </c>
      <c r="C53" s="44"/>
      <c r="D53" s="39">
        <v>38</v>
      </c>
      <c r="E53" s="44" t="s">
        <v>724</v>
      </c>
      <c r="F53" s="44" t="s">
        <v>221</v>
      </c>
      <c r="G53" s="39" t="s">
        <v>6115</v>
      </c>
      <c r="H53" s="64">
        <v>40451</v>
      </c>
      <c r="I53" s="44" t="s">
        <v>6129</v>
      </c>
      <c r="J53" s="58">
        <v>2586</v>
      </c>
      <c r="K53" s="44" t="s">
        <v>6112</v>
      </c>
      <c r="L53" s="39" t="s">
        <v>6116</v>
      </c>
      <c r="M53" s="67">
        <v>0</v>
      </c>
      <c r="N53" s="67">
        <v>0</v>
      </c>
      <c r="O53" s="46">
        <v>7014933</v>
      </c>
      <c r="P53" s="45">
        <v>7014933</v>
      </c>
      <c r="Q53" s="45">
        <v>21679844</v>
      </c>
      <c r="R53" s="45">
        <v>1806653.6666666667</v>
      </c>
      <c r="S53" s="45">
        <v>7226614.666666667</v>
      </c>
      <c r="T53" s="45">
        <v>14872708</v>
      </c>
      <c r="U53" s="46">
        <v>0</v>
      </c>
      <c r="V53" s="38">
        <v>0</v>
      </c>
      <c r="W53" s="46">
        <v>0</v>
      </c>
      <c r="X53" s="38"/>
      <c r="Y53" s="38">
        <f t="shared" si="0"/>
        <v>0</v>
      </c>
      <c r="Z53" s="38">
        <v>0</v>
      </c>
      <c r="AA53" s="38">
        <v>0</v>
      </c>
      <c r="AB53" s="38">
        <v>0</v>
      </c>
      <c r="AC53" s="38" t="s">
        <v>6116</v>
      </c>
      <c r="AD53" s="59">
        <v>0</v>
      </c>
      <c r="AE53" s="59">
        <v>0</v>
      </c>
      <c r="AF53" s="59" t="s">
        <v>6138</v>
      </c>
    </row>
    <row r="54" spans="1:32" x14ac:dyDescent="0.2">
      <c r="A54" s="60" t="s">
        <v>6112</v>
      </c>
      <c r="B54" s="44" t="s">
        <v>6115</v>
      </c>
      <c r="C54" s="44"/>
      <c r="D54" s="39">
        <v>39</v>
      </c>
      <c r="E54" s="44" t="s">
        <v>4115</v>
      </c>
      <c r="F54" s="44" t="s">
        <v>4116</v>
      </c>
      <c r="G54" s="39" t="s">
        <v>6115</v>
      </c>
      <c r="H54" s="64">
        <v>40633</v>
      </c>
      <c r="I54" s="44" t="s">
        <v>6130</v>
      </c>
      <c r="J54" s="58">
        <v>2546</v>
      </c>
      <c r="K54" s="44" t="s">
        <v>6112</v>
      </c>
      <c r="L54" s="39" t="s">
        <v>6116</v>
      </c>
      <c r="M54" s="67">
        <v>0</v>
      </c>
      <c r="N54" s="67">
        <v>0</v>
      </c>
      <c r="O54" s="46">
        <v>579115</v>
      </c>
      <c r="P54" s="45">
        <v>579115</v>
      </c>
      <c r="Q54" s="45">
        <v>14634664</v>
      </c>
      <c r="R54" s="45">
        <v>1219555.3333333333</v>
      </c>
      <c r="S54" s="45">
        <v>4878221.333333333</v>
      </c>
      <c r="T54" s="45">
        <v>9199723</v>
      </c>
      <c r="U54" s="46">
        <v>0</v>
      </c>
      <c r="V54" s="38">
        <v>0</v>
      </c>
      <c r="W54" s="46">
        <v>0</v>
      </c>
      <c r="X54" s="38"/>
      <c r="Y54" s="38">
        <f t="shared" si="0"/>
        <v>0</v>
      </c>
      <c r="Z54" s="38">
        <v>0</v>
      </c>
      <c r="AA54" s="38">
        <v>0</v>
      </c>
      <c r="AB54" s="38">
        <v>0</v>
      </c>
      <c r="AC54" s="38" t="s">
        <v>6116</v>
      </c>
      <c r="AD54" s="59">
        <v>0</v>
      </c>
      <c r="AE54" s="59">
        <v>0</v>
      </c>
      <c r="AF54" s="59" t="s">
        <v>6138</v>
      </c>
    </row>
    <row r="55" spans="1:32" x14ac:dyDescent="0.2">
      <c r="A55" s="60" t="s">
        <v>6112</v>
      </c>
      <c r="B55" s="44" t="s">
        <v>6115</v>
      </c>
      <c r="C55" s="44"/>
      <c r="D55" s="39">
        <v>40</v>
      </c>
      <c r="E55" s="44" t="s">
        <v>3993</v>
      </c>
      <c r="F55" s="44" t="s">
        <v>3994</v>
      </c>
      <c r="G55" s="39" t="s">
        <v>6115</v>
      </c>
      <c r="H55" s="64">
        <v>40451</v>
      </c>
      <c r="I55" s="44" t="s">
        <v>6129</v>
      </c>
      <c r="J55" s="58">
        <v>2521</v>
      </c>
      <c r="K55" s="44" t="s">
        <v>6112</v>
      </c>
      <c r="L55" s="39" t="s">
        <v>6116</v>
      </c>
      <c r="M55" s="67">
        <v>0</v>
      </c>
      <c r="N55" s="67">
        <v>0</v>
      </c>
      <c r="O55" s="46">
        <v>12236228</v>
      </c>
      <c r="P55" s="45">
        <v>12236228</v>
      </c>
      <c r="Q55" s="45">
        <v>17173156</v>
      </c>
      <c r="R55" s="45">
        <v>1431096.3333333333</v>
      </c>
      <c r="S55" s="45">
        <v>5724385.333333333</v>
      </c>
      <c r="T55" s="45">
        <v>9865413</v>
      </c>
      <c r="U55" s="46">
        <v>6511842.666666667</v>
      </c>
      <c r="V55" s="38">
        <v>2789764.7112210295</v>
      </c>
      <c r="W55" s="46">
        <v>2789764.7112210295</v>
      </c>
      <c r="X55" s="38"/>
      <c r="Y55" s="38">
        <f t="shared" si="0"/>
        <v>3235044.5007031807</v>
      </c>
      <c r="Z55" s="38">
        <v>3235044.5007031807</v>
      </c>
      <c r="AA55" s="38">
        <v>0</v>
      </c>
      <c r="AB55" s="38">
        <v>3235044.5007031807</v>
      </c>
      <c r="AC55" s="38" t="s">
        <v>6123</v>
      </c>
      <c r="AD55" s="59">
        <v>0.32791779732923304</v>
      </c>
      <c r="AE55" s="59">
        <v>0.26438249603580294</v>
      </c>
      <c r="AF55" s="59">
        <v>0.49679402072519063</v>
      </c>
    </row>
    <row r="56" spans="1:32" x14ac:dyDescent="0.2">
      <c r="A56" s="60" t="s">
        <v>6112</v>
      </c>
      <c r="B56" s="44" t="s">
        <v>6115</v>
      </c>
      <c r="C56" s="44"/>
      <c r="D56" s="39">
        <v>41</v>
      </c>
      <c r="E56" s="44" t="s">
        <v>4304</v>
      </c>
      <c r="F56" s="44" t="s">
        <v>4305</v>
      </c>
      <c r="G56" s="39" t="s">
        <v>6115</v>
      </c>
      <c r="H56" s="64">
        <v>40359</v>
      </c>
      <c r="I56" s="44" t="s">
        <v>6129</v>
      </c>
      <c r="J56" s="58">
        <v>2504</v>
      </c>
      <c r="K56" s="44" t="s">
        <v>6112</v>
      </c>
      <c r="L56" s="39" t="s">
        <v>6116</v>
      </c>
      <c r="M56" s="67">
        <v>0</v>
      </c>
      <c r="N56" s="67">
        <v>0</v>
      </c>
      <c r="O56" s="46">
        <v>9467037</v>
      </c>
      <c r="P56" s="45">
        <v>9467037</v>
      </c>
      <c r="Q56" s="45">
        <v>14303246</v>
      </c>
      <c r="R56" s="45">
        <v>1191937.1666666667</v>
      </c>
      <c r="S56" s="45">
        <v>4767748.666666667</v>
      </c>
      <c r="T56" s="45">
        <v>11044983</v>
      </c>
      <c r="U56" s="46">
        <v>4699288.333333333</v>
      </c>
      <c r="V56" s="38">
        <v>2013241.0181367022</v>
      </c>
      <c r="W56" s="46">
        <v>2013241.0181367022</v>
      </c>
      <c r="X56" s="38"/>
      <c r="Y56" s="38">
        <f t="shared" si="0"/>
        <v>2334578.3456636462</v>
      </c>
      <c r="Z56" s="38">
        <v>2334578.3456636462</v>
      </c>
      <c r="AA56" s="38">
        <v>0</v>
      </c>
      <c r="AB56" s="38">
        <v>2334578.3456636462</v>
      </c>
      <c r="AC56" s="38" t="s">
        <v>6123</v>
      </c>
      <c r="AD56" s="59">
        <v>0.21137002616152928</v>
      </c>
      <c r="AE56" s="59">
        <v>0.24660074167489218</v>
      </c>
      <c r="AF56" s="59">
        <v>0.49679402072519058</v>
      </c>
    </row>
    <row r="57" spans="1:32" x14ac:dyDescent="0.2">
      <c r="A57" s="60" t="s">
        <v>6112</v>
      </c>
      <c r="B57" s="44" t="s">
        <v>6115</v>
      </c>
      <c r="C57" s="44"/>
      <c r="D57" s="39">
        <v>42</v>
      </c>
      <c r="E57" s="44" t="s">
        <v>503</v>
      </c>
      <c r="F57" s="44" t="s">
        <v>504</v>
      </c>
      <c r="G57" s="39" t="s">
        <v>6115</v>
      </c>
      <c r="H57" s="64">
        <v>40359</v>
      </c>
      <c r="I57" s="44" t="s">
        <v>6129</v>
      </c>
      <c r="J57" s="58">
        <v>2441</v>
      </c>
      <c r="K57" s="44" t="s">
        <v>6112</v>
      </c>
      <c r="L57" s="39" t="s">
        <v>6123</v>
      </c>
      <c r="M57" s="67">
        <v>5005725</v>
      </c>
      <c r="N57" s="67">
        <v>5005725</v>
      </c>
      <c r="O57" s="46">
        <v>16147862</v>
      </c>
      <c r="P57" s="45">
        <v>11142137</v>
      </c>
      <c r="Q57" s="45">
        <v>15889738</v>
      </c>
      <c r="R57" s="45">
        <v>1324144.8333333333</v>
      </c>
      <c r="S57" s="45">
        <v>5296579.333333333</v>
      </c>
      <c r="T57" s="45">
        <v>9200247</v>
      </c>
      <c r="U57" s="46">
        <v>5845557.666666667</v>
      </c>
      <c r="V57" s="38">
        <v>2504318.8741877172</v>
      </c>
      <c r="W57" s="46">
        <v>2504318.8741877172</v>
      </c>
      <c r="X57" s="38"/>
      <c r="Y57" s="38">
        <f t="shared" si="0"/>
        <v>2904038.0966042974</v>
      </c>
      <c r="Z57" s="38">
        <v>2904038.0966042974</v>
      </c>
      <c r="AA57" s="38">
        <v>0</v>
      </c>
      <c r="AB57" s="38">
        <v>2904038.0966042974</v>
      </c>
      <c r="AC57" s="38" t="s">
        <v>6123</v>
      </c>
      <c r="AD57" s="59">
        <v>0.31564784038996968</v>
      </c>
      <c r="AE57" s="59">
        <v>0.26063564795553112</v>
      </c>
      <c r="AF57" s="59">
        <v>0.49679402072519069</v>
      </c>
    </row>
    <row r="58" spans="1:32" x14ac:dyDescent="0.2">
      <c r="A58" s="60" t="s">
        <v>6112</v>
      </c>
      <c r="B58" s="44" t="s">
        <v>6115</v>
      </c>
      <c r="C58" s="44"/>
      <c r="D58" s="39">
        <v>43</v>
      </c>
      <c r="E58" s="44" t="s">
        <v>3312</v>
      </c>
      <c r="F58" s="44" t="s">
        <v>239</v>
      </c>
      <c r="G58" s="39" t="s">
        <v>6115</v>
      </c>
      <c r="H58" s="64">
        <v>40359</v>
      </c>
      <c r="I58" s="44" t="s">
        <v>6129</v>
      </c>
      <c r="J58" s="58">
        <v>2370</v>
      </c>
      <c r="K58" s="44" t="s">
        <v>6112</v>
      </c>
      <c r="L58" s="39" t="s">
        <v>6116</v>
      </c>
      <c r="M58" s="67">
        <v>0</v>
      </c>
      <c r="N58" s="67">
        <v>0</v>
      </c>
      <c r="O58" s="46">
        <v>11621539</v>
      </c>
      <c r="P58" s="45">
        <v>11621539</v>
      </c>
      <c r="Q58" s="45">
        <v>14184334</v>
      </c>
      <c r="R58" s="45">
        <v>1182027.8333333333</v>
      </c>
      <c r="S58" s="45">
        <v>4728111.333333333</v>
      </c>
      <c r="T58" s="45">
        <v>11312474</v>
      </c>
      <c r="U58" s="46">
        <v>6893427.666666667</v>
      </c>
      <c r="V58" s="38">
        <v>2953241.0760264155</v>
      </c>
      <c r="W58" s="46">
        <v>2953241.0760264155</v>
      </c>
      <c r="X58" s="38"/>
      <c r="Y58" s="38">
        <f t="shared" si="0"/>
        <v>3424613.647101603</v>
      </c>
      <c r="Z58" s="38">
        <v>3424613.647101603</v>
      </c>
      <c r="AA58" s="38">
        <v>0</v>
      </c>
      <c r="AB58" s="38">
        <v>3424613.647101603</v>
      </c>
      <c r="AC58" s="38" t="s">
        <v>6123</v>
      </c>
      <c r="AD58" s="59">
        <v>0.30272897397170617</v>
      </c>
      <c r="AE58" s="59">
        <v>0.29467815296249517</v>
      </c>
      <c r="AF58" s="59">
        <v>0.49679402072519069</v>
      </c>
    </row>
    <row r="59" spans="1:32" x14ac:dyDescent="0.2">
      <c r="A59" s="60" t="s">
        <v>6112</v>
      </c>
      <c r="B59" s="44" t="s">
        <v>6115</v>
      </c>
      <c r="C59" s="44"/>
      <c r="D59" s="39">
        <v>44</v>
      </c>
      <c r="E59" s="44" t="s">
        <v>3931</v>
      </c>
      <c r="F59" s="44" t="s">
        <v>3524</v>
      </c>
      <c r="G59" s="39" t="s">
        <v>6115</v>
      </c>
      <c r="H59" s="64">
        <v>40359</v>
      </c>
      <c r="I59" s="44" t="s">
        <v>6129</v>
      </c>
      <c r="J59" s="58">
        <v>2319</v>
      </c>
      <c r="K59" s="44" t="s">
        <v>6112</v>
      </c>
      <c r="L59" s="39" t="s">
        <v>6116</v>
      </c>
      <c r="M59" s="67">
        <v>0</v>
      </c>
      <c r="N59" s="67">
        <v>0</v>
      </c>
      <c r="O59" s="46">
        <v>2919556</v>
      </c>
      <c r="P59" s="45">
        <v>2919556</v>
      </c>
      <c r="Q59" s="45">
        <v>17817940</v>
      </c>
      <c r="R59" s="45">
        <v>1484828.3333333333</v>
      </c>
      <c r="S59" s="45">
        <v>5939313.333333333</v>
      </c>
      <c r="T59" s="45">
        <v>10339982</v>
      </c>
      <c r="U59" s="46">
        <v>0</v>
      </c>
      <c r="V59" s="38">
        <v>0</v>
      </c>
      <c r="W59" s="46">
        <v>0</v>
      </c>
      <c r="X59" s="38"/>
      <c r="Y59" s="38">
        <f t="shared" si="0"/>
        <v>0</v>
      </c>
      <c r="Z59" s="38">
        <v>0</v>
      </c>
      <c r="AA59" s="38">
        <v>0</v>
      </c>
      <c r="AB59" s="38">
        <v>0</v>
      </c>
      <c r="AC59" s="38" t="s">
        <v>6116</v>
      </c>
      <c r="AD59" s="59">
        <v>0</v>
      </c>
      <c r="AE59" s="59">
        <v>0</v>
      </c>
      <c r="AF59" s="59" t="s">
        <v>6138</v>
      </c>
    </row>
    <row r="60" spans="1:32" x14ac:dyDescent="0.2">
      <c r="A60" s="60" t="s">
        <v>6112</v>
      </c>
      <c r="B60" s="44" t="s">
        <v>6115</v>
      </c>
      <c r="C60" s="44"/>
      <c r="D60" s="39">
        <v>45</v>
      </c>
      <c r="E60" s="44" t="s">
        <v>1623</v>
      </c>
      <c r="F60" s="44" t="s">
        <v>1624</v>
      </c>
      <c r="G60" s="39" t="s">
        <v>6115</v>
      </c>
      <c r="H60" s="64">
        <v>40633</v>
      </c>
      <c r="I60" s="44" t="s">
        <v>6130</v>
      </c>
      <c r="J60" s="58">
        <v>2286</v>
      </c>
      <c r="K60" s="44" t="s">
        <v>6112</v>
      </c>
      <c r="L60" s="39" t="s">
        <v>6116</v>
      </c>
      <c r="M60" s="67">
        <v>0</v>
      </c>
      <c r="N60" s="67">
        <v>0</v>
      </c>
      <c r="O60" s="46">
        <v>128346</v>
      </c>
      <c r="P60" s="45">
        <v>128346</v>
      </c>
      <c r="Q60" s="45">
        <v>10243325</v>
      </c>
      <c r="R60" s="45">
        <v>853610.41666666663</v>
      </c>
      <c r="S60" s="45">
        <v>3414441.6666666665</v>
      </c>
      <c r="T60" s="45">
        <v>7128524</v>
      </c>
      <c r="U60" s="46">
        <v>0</v>
      </c>
      <c r="V60" s="38">
        <v>0</v>
      </c>
      <c r="W60" s="46">
        <v>0</v>
      </c>
      <c r="X60" s="38"/>
      <c r="Y60" s="38">
        <f t="shared" si="0"/>
        <v>0</v>
      </c>
      <c r="Z60" s="38">
        <v>0</v>
      </c>
      <c r="AA60" s="38">
        <v>0</v>
      </c>
      <c r="AB60" s="38">
        <v>0</v>
      </c>
      <c r="AC60" s="38" t="s">
        <v>6116</v>
      </c>
      <c r="AD60" s="59">
        <v>0</v>
      </c>
      <c r="AE60" s="59">
        <v>0</v>
      </c>
      <c r="AF60" s="59" t="s">
        <v>6138</v>
      </c>
    </row>
    <row r="61" spans="1:32" x14ac:dyDescent="0.2">
      <c r="A61" s="60" t="s">
        <v>6112</v>
      </c>
      <c r="B61" s="44" t="s">
        <v>6115</v>
      </c>
      <c r="C61" s="44"/>
      <c r="D61" s="39">
        <v>46</v>
      </c>
      <c r="E61" s="44" t="s">
        <v>2287</v>
      </c>
      <c r="F61" s="44" t="s">
        <v>2288</v>
      </c>
      <c r="G61" s="39" t="s">
        <v>6115</v>
      </c>
      <c r="H61" s="64">
        <v>40633</v>
      </c>
      <c r="I61" s="44" t="s">
        <v>6130</v>
      </c>
      <c r="J61" s="58">
        <v>2270</v>
      </c>
      <c r="K61" s="44" t="s">
        <v>6112</v>
      </c>
      <c r="L61" s="39" t="s">
        <v>6123</v>
      </c>
      <c r="M61" s="67">
        <v>1356000</v>
      </c>
      <c r="N61" s="67">
        <v>1356000</v>
      </c>
      <c r="O61" s="46">
        <v>7837096</v>
      </c>
      <c r="P61" s="45">
        <v>6481096</v>
      </c>
      <c r="Q61" s="45">
        <v>18982290</v>
      </c>
      <c r="R61" s="45">
        <v>1581857.5</v>
      </c>
      <c r="S61" s="45">
        <v>6327430</v>
      </c>
      <c r="T61" s="45">
        <v>11063773</v>
      </c>
      <c r="U61" s="46">
        <v>153666</v>
      </c>
      <c r="V61" s="38">
        <v>65832.669193454727</v>
      </c>
      <c r="W61" s="46">
        <v>65832.669193454727</v>
      </c>
      <c r="X61" s="38"/>
      <c r="Y61" s="38">
        <f t="shared" si="0"/>
        <v>76340.349988757152</v>
      </c>
      <c r="Z61" s="38">
        <v>76340.349988757152</v>
      </c>
      <c r="AA61" s="38">
        <v>0</v>
      </c>
      <c r="AB61" s="38">
        <v>76340.349988757152</v>
      </c>
      <c r="AC61" s="38" t="s">
        <v>6123</v>
      </c>
      <c r="AD61" s="59">
        <v>6.9000285877843983E-3</v>
      </c>
      <c r="AE61" s="59">
        <v>1.1778925970045368E-2</v>
      </c>
      <c r="AF61" s="59">
        <v>0.49679402072519069</v>
      </c>
    </row>
    <row r="62" spans="1:32" x14ac:dyDescent="0.2">
      <c r="A62" s="60" t="s">
        <v>6112</v>
      </c>
      <c r="B62" s="44" t="s">
        <v>6115</v>
      </c>
      <c r="C62" s="44"/>
      <c r="D62" s="39">
        <v>47</v>
      </c>
      <c r="E62" s="44" t="s">
        <v>942</v>
      </c>
      <c r="F62" s="44" t="s">
        <v>485</v>
      </c>
      <c r="G62" s="39" t="s">
        <v>6115</v>
      </c>
      <c r="H62" s="64">
        <v>40633</v>
      </c>
      <c r="I62" s="44" t="s">
        <v>6130</v>
      </c>
      <c r="J62" s="58">
        <v>2250</v>
      </c>
      <c r="K62" s="44" t="s">
        <v>6112</v>
      </c>
      <c r="L62" s="39" t="s">
        <v>6123</v>
      </c>
      <c r="M62" s="67">
        <v>56205</v>
      </c>
      <c r="N62" s="67">
        <v>0</v>
      </c>
      <c r="O62" s="46">
        <v>9221615</v>
      </c>
      <c r="P62" s="45">
        <v>9221615</v>
      </c>
      <c r="Q62" s="45">
        <v>13830787</v>
      </c>
      <c r="R62" s="45">
        <v>1152565.5833333333</v>
      </c>
      <c r="S62" s="45">
        <v>4610262.333333333</v>
      </c>
      <c r="T62" s="45">
        <v>9510355</v>
      </c>
      <c r="U62" s="46">
        <v>4611352.666666667</v>
      </c>
      <c r="V62" s="38">
        <v>1975568.1454519671</v>
      </c>
      <c r="W62" s="46">
        <v>1975568.1454519671</v>
      </c>
      <c r="X62" s="38"/>
      <c r="Y62" s="38">
        <f t="shared" si="0"/>
        <v>2290892.4322551633</v>
      </c>
      <c r="Z62" s="38">
        <v>2290892.4322551633</v>
      </c>
      <c r="AA62" s="38">
        <v>0</v>
      </c>
      <c r="AB62" s="38">
        <v>2290892.4322551633</v>
      </c>
      <c r="AC62" s="38" t="s">
        <v>6123</v>
      </c>
      <c r="AD62" s="59">
        <v>0.24088400824734338</v>
      </c>
      <c r="AE62" s="59">
        <v>0.24842638000558073</v>
      </c>
      <c r="AF62" s="59">
        <v>0.49679402072519063</v>
      </c>
    </row>
    <row r="63" spans="1:32" x14ac:dyDescent="0.2">
      <c r="A63" s="60" t="s">
        <v>6112</v>
      </c>
      <c r="B63" s="44" t="s">
        <v>6115</v>
      </c>
      <c r="C63" s="44"/>
      <c r="D63" s="39">
        <v>48</v>
      </c>
      <c r="E63" s="44" t="s">
        <v>951</v>
      </c>
      <c r="F63" s="44" t="s">
        <v>952</v>
      </c>
      <c r="G63" s="39" t="s">
        <v>6115</v>
      </c>
      <c r="H63" s="64">
        <v>40543</v>
      </c>
      <c r="I63" s="44" t="s">
        <v>6129</v>
      </c>
      <c r="J63" s="58">
        <v>2138</v>
      </c>
      <c r="K63" s="44" t="s">
        <v>6112</v>
      </c>
      <c r="L63" s="39" t="s">
        <v>6116</v>
      </c>
      <c r="M63" s="67">
        <v>0</v>
      </c>
      <c r="N63" s="67">
        <v>0</v>
      </c>
      <c r="O63" s="46">
        <v>3794843</v>
      </c>
      <c r="P63" s="45">
        <v>3794843</v>
      </c>
      <c r="Q63" s="45">
        <v>11802772</v>
      </c>
      <c r="R63" s="45">
        <v>983564.33333333337</v>
      </c>
      <c r="S63" s="45">
        <v>3934257.3333333335</v>
      </c>
      <c r="T63" s="45">
        <v>8997121</v>
      </c>
      <c r="U63" s="46">
        <v>0</v>
      </c>
      <c r="V63" s="38">
        <v>0</v>
      </c>
      <c r="W63" s="46">
        <v>0</v>
      </c>
      <c r="X63" s="38"/>
      <c r="Y63" s="38">
        <f t="shared" si="0"/>
        <v>0</v>
      </c>
      <c r="Z63" s="38">
        <v>0</v>
      </c>
      <c r="AA63" s="38">
        <v>0</v>
      </c>
      <c r="AB63" s="38">
        <v>0</v>
      </c>
      <c r="AC63" s="38" t="s">
        <v>6116</v>
      </c>
      <c r="AD63" s="59">
        <v>0</v>
      </c>
      <c r="AE63" s="59">
        <v>0</v>
      </c>
      <c r="AF63" s="59" t="s">
        <v>6138</v>
      </c>
    </row>
    <row r="64" spans="1:32" x14ac:dyDescent="0.2">
      <c r="A64" s="60" t="s">
        <v>6112</v>
      </c>
      <c r="B64" s="44" t="s">
        <v>6115</v>
      </c>
      <c r="C64" s="44"/>
      <c r="D64" s="39">
        <v>49</v>
      </c>
      <c r="E64" s="44" t="s">
        <v>4608</v>
      </c>
      <c r="F64" s="44" t="s">
        <v>131</v>
      </c>
      <c r="G64" s="39" t="s">
        <v>6115</v>
      </c>
      <c r="H64" s="64">
        <v>40359</v>
      </c>
      <c r="I64" s="44" t="s">
        <v>6129</v>
      </c>
      <c r="J64" s="58">
        <v>2075</v>
      </c>
      <c r="K64" s="44" t="s">
        <v>6112</v>
      </c>
      <c r="L64" s="39" t="s">
        <v>6123</v>
      </c>
      <c r="M64" s="67">
        <v>1843000</v>
      </c>
      <c r="N64" s="67">
        <v>0</v>
      </c>
      <c r="O64" s="46">
        <v>7380781</v>
      </c>
      <c r="P64" s="45">
        <v>7380781</v>
      </c>
      <c r="Q64" s="45">
        <v>11281832</v>
      </c>
      <c r="R64" s="45">
        <v>940152.66666666663</v>
      </c>
      <c r="S64" s="45">
        <v>3760610.6666666665</v>
      </c>
      <c r="T64" s="45">
        <v>7339653</v>
      </c>
      <c r="U64" s="46">
        <v>3620170.3333333335</v>
      </c>
      <c r="V64" s="38">
        <v>1550931.7349204903</v>
      </c>
      <c r="W64" s="46">
        <v>1550931.7349204903</v>
      </c>
      <c r="X64" s="38"/>
      <c r="Y64" s="38">
        <f t="shared" si="0"/>
        <v>1798478.9756067204</v>
      </c>
      <c r="Z64" s="38">
        <v>1798478.9756067204</v>
      </c>
      <c r="AA64" s="38">
        <v>0</v>
      </c>
      <c r="AB64" s="38">
        <v>1798478.9756067204</v>
      </c>
      <c r="AC64" s="38" t="s">
        <v>6123</v>
      </c>
      <c r="AD64" s="59">
        <v>0.24503596772309541</v>
      </c>
      <c r="AE64" s="59">
        <v>0.24367055134229296</v>
      </c>
      <c r="AF64" s="59">
        <v>0.49679402072519063</v>
      </c>
    </row>
    <row r="65" spans="1:32" x14ac:dyDescent="0.2">
      <c r="A65" s="60" t="s">
        <v>6112</v>
      </c>
      <c r="B65" s="44" t="s">
        <v>6115</v>
      </c>
      <c r="C65" s="44"/>
      <c r="D65" s="39">
        <v>50</v>
      </c>
      <c r="E65" s="44" t="s">
        <v>3934</v>
      </c>
      <c r="F65" s="44" t="s">
        <v>3935</v>
      </c>
      <c r="G65" s="39" t="s">
        <v>6115</v>
      </c>
      <c r="H65" s="64">
        <v>40359</v>
      </c>
      <c r="I65" s="44" t="s">
        <v>6129</v>
      </c>
      <c r="J65" s="58">
        <v>2047</v>
      </c>
      <c r="K65" s="44" t="s">
        <v>6112</v>
      </c>
      <c r="L65" s="39" t="s">
        <v>6116</v>
      </c>
      <c r="M65" s="67">
        <v>0</v>
      </c>
      <c r="N65" s="67">
        <v>0</v>
      </c>
      <c r="O65" s="46">
        <v>145289</v>
      </c>
      <c r="P65" s="45">
        <v>145289</v>
      </c>
      <c r="Q65" s="45">
        <v>19127456</v>
      </c>
      <c r="R65" s="45">
        <v>1593954.6666666667</v>
      </c>
      <c r="S65" s="45">
        <v>6375818.666666667</v>
      </c>
      <c r="T65" s="45">
        <v>9520897</v>
      </c>
      <c r="U65" s="46">
        <v>0</v>
      </c>
      <c r="V65" s="38">
        <v>0</v>
      </c>
      <c r="W65" s="46">
        <v>0</v>
      </c>
      <c r="X65" s="38"/>
      <c r="Y65" s="38">
        <f t="shared" si="0"/>
        <v>0</v>
      </c>
      <c r="Z65" s="38">
        <v>0</v>
      </c>
      <c r="AA65" s="38">
        <v>0</v>
      </c>
      <c r="AB65" s="38">
        <v>0</v>
      </c>
      <c r="AC65" s="38" t="s">
        <v>6116</v>
      </c>
      <c r="AD65" s="59">
        <v>0</v>
      </c>
      <c r="AE65" s="59">
        <v>0</v>
      </c>
      <c r="AF65" s="59" t="s">
        <v>6138</v>
      </c>
    </row>
    <row r="66" spans="1:32" x14ac:dyDescent="0.2">
      <c r="A66" s="60" t="s">
        <v>6112</v>
      </c>
      <c r="B66" s="44" t="s">
        <v>6115</v>
      </c>
      <c r="C66" s="44"/>
      <c r="D66" s="39">
        <v>51</v>
      </c>
      <c r="E66" s="44" t="s">
        <v>1687</v>
      </c>
      <c r="F66" s="44" t="s">
        <v>1688</v>
      </c>
      <c r="G66" s="39" t="s">
        <v>6115</v>
      </c>
      <c r="H66" s="64">
        <v>40633</v>
      </c>
      <c r="I66" s="44" t="s">
        <v>6130</v>
      </c>
      <c r="J66" s="58">
        <v>2045</v>
      </c>
      <c r="K66" s="44" t="s">
        <v>6112</v>
      </c>
      <c r="L66" s="39" t="s">
        <v>6123</v>
      </c>
      <c r="M66" s="67">
        <v>344588</v>
      </c>
      <c r="N66" s="67">
        <v>0</v>
      </c>
      <c r="O66" s="46">
        <v>4664072</v>
      </c>
      <c r="P66" s="45">
        <v>4664072</v>
      </c>
      <c r="Q66" s="45">
        <v>11720641</v>
      </c>
      <c r="R66" s="45">
        <v>976720.08333333337</v>
      </c>
      <c r="S66" s="45">
        <v>3906880.3333333335</v>
      </c>
      <c r="T66" s="45">
        <v>8150786</v>
      </c>
      <c r="U66" s="46">
        <v>757191.66666666651</v>
      </c>
      <c r="V66" s="38">
        <v>324391.52777912677</v>
      </c>
      <c r="W66" s="46">
        <v>324391.52777912677</v>
      </c>
      <c r="X66" s="38"/>
      <c r="Y66" s="38">
        <f t="shared" si="0"/>
        <v>376168.29254294158</v>
      </c>
      <c r="Z66" s="38">
        <v>376168.29254294158</v>
      </c>
      <c r="AA66" s="38">
        <v>0</v>
      </c>
      <c r="AB66" s="38">
        <v>376168.29254294158</v>
      </c>
      <c r="AC66" s="38" t="s">
        <v>6123</v>
      </c>
      <c r="AD66" s="59">
        <v>4.6151167819022801E-2</v>
      </c>
      <c r="AE66" s="59">
        <v>8.0652333956881789E-2</v>
      </c>
      <c r="AF66" s="59">
        <v>0.49679402072519063</v>
      </c>
    </row>
    <row r="67" spans="1:32" x14ac:dyDescent="0.2">
      <c r="A67" s="60" t="s">
        <v>6112</v>
      </c>
      <c r="B67" s="44" t="s">
        <v>6115</v>
      </c>
      <c r="C67" s="44"/>
      <c r="D67" s="39">
        <v>52</v>
      </c>
      <c r="E67" s="44" t="s">
        <v>1447</v>
      </c>
      <c r="F67" s="44" t="s">
        <v>1448</v>
      </c>
      <c r="G67" s="39" t="s">
        <v>6115</v>
      </c>
      <c r="H67" s="64">
        <v>40633</v>
      </c>
      <c r="I67" s="44" t="s">
        <v>6130</v>
      </c>
      <c r="J67" s="58">
        <v>2033</v>
      </c>
      <c r="K67" s="44" t="s">
        <v>6112</v>
      </c>
      <c r="L67" s="39" t="s">
        <v>6123</v>
      </c>
      <c r="M67" s="67">
        <v>1743180</v>
      </c>
      <c r="N67" s="67">
        <v>0</v>
      </c>
      <c r="O67" s="46">
        <v>7731641</v>
      </c>
      <c r="P67" s="45">
        <v>7731641</v>
      </c>
      <c r="Q67" s="45">
        <v>11003522</v>
      </c>
      <c r="R67" s="45">
        <v>916960.16666666663</v>
      </c>
      <c r="S67" s="45">
        <v>3667840.6666666665</v>
      </c>
      <c r="T67" s="45">
        <v>6885841</v>
      </c>
      <c r="U67" s="46">
        <v>4063800.3333333335</v>
      </c>
      <c r="V67" s="38">
        <v>1740989.0477567215</v>
      </c>
      <c r="W67" s="46">
        <v>1740989.0477567215</v>
      </c>
      <c r="X67" s="38"/>
      <c r="Y67" s="38">
        <f t="shared" si="0"/>
        <v>2018871.7070210367</v>
      </c>
      <c r="Z67" s="38">
        <v>2018871.7070210367</v>
      </c>
      <c r="AA67" s="38">
        <v>0</v>
      </c>
      <c r="AB67" s="38">
        <v>2018871.7070210367</v>
      </c>
      <c r="AC67" s="38" t="s">
        <v>6123</v>
      </c>
      <c r="AD67" s="59">
        <v>0.29319174041646279</v>
      </c>
      <c r="AE67" s="59">
        <v>0.26111813870057299</v>
      </c>
      <c r="AF67" s="59">
        <v>0.49679402072519063</v>
      </c>
    </row>
    <row r="68" spans="1:32" x14ac:dyDescent="0.2">
      <c r="A68" s="60" t="s">
        <v>6112</v>
      </c>
      <c r="B68" s="44" t="s">
        <v>6115</v>
      </c>
      <c r="C68" s="44"/>
      <c r="D68" s="39">
        <v>53</v>
      </c>
      <c r="E68" s="44" t="s">
        <v>13</v>
      </c>
      <c r="F68" s="44" t="s">
        <v>14</v>
      </c>
      <c r="G68" s="39" t="s">
        <v>6115</v>
      </c>
      <c r="H68" s="64">
        <v>40633</v>
      </c>
      <c r="I68" s="44" t="s">
        <v>6130</v>
      </c>
      <c r="J68" s="58">
        <v>2001</v>
      </c>
      <c r="K68" s="44" t="s">
        <v>6112</v>
      </c>
      <c r="L68" s="39" t="s">
        <v>6123</v>
      </c>
      <c r="M68" s="67">
        <v>19953651</v>
      </c>
      <c r="N68" s="67">
        <v>0</v>
      </c>
      <c r="O68" s="46">
        <v>10047539</v>
      </c>
      <c r="P68" s="45">
        <v>10047539</v>
      </c>
      <c r="Q68" s="45">
        <v>8172097</v>
      </c>
      <c r="R68" s="45">
        <v>681008.08333333337</v>
      </c>
      <c r="S68" s="45">
        <v>2724032.3333333335</v>
      </c>
      <c r="T68" s="45">
        <v>7785361</v>
      </c>
      <c r="U68" s="46">
        <v>7323506.666666666</v>
      </c>
      <c r="V68" s="38">
        <v>3137492.9504426932</v>
      </c>
      <c r="W68" s="46">
        <v>3137492.9504426932</v>
      </c>
      <c r="X68" s="38"/>
      <c r="Y68" s="38">
        <f t="shared" si="0"/>
        <v>3638274.3227410717</v>
      </c>
      <c r="Z68" s="38">
        <v>3638274.3227410717</v>
      </c>
      <c r="AA68" s="38">
        <v>0</v>
      </c>
      <c r="AB68" s="38">
        <v>3638274.3227410717</v>
      </c>
      <c r="AC68" s="38" t="s">
        <v>6123</v>
      </c>
      <c r="AD68" s="59">
        <v>0.46732249445350982</v>
      </c>
      <c r="AE68" s="59">
        <v>0.36210601648235174</v>
      </c>
      <c r="AF68" s="59">
        <v>0.49679402072519069</v>
      </c>
    </row>
    <row r="69" spans="1:32" x14ac:dyDescent="0.2">
      <c r="A69" s="60" t="s">
        <v>6112</v>
      </c>
      <c r="B69" s="44" t="s">
        <v>6115</v>
      </c>
      <c r="C69" s="44"/>
      <c r="D69" s="39">
        <v>54</v>
      </c>
      <c r="E69" s="44" t="s">
        <v>1415</v>
      </c>
      <c r="F69" s="44" t="s">
        <v>1416</v>
      </c>
      <c r="G69" s="39" t="s">
        <v>6115</v>
      </c>
      <c r="H69" s="64">
        <v>40633</v>
      </c>
      <c r="I69" s="44" t="s">
        <v>6130</v>
      </c>
      <c r="J69" s="58">
        <v>1983</v>
      </c>
      <c r="K69" s="44" t="s">
        <v>6112</v>
      </c>
      <c r="L69" s="39" t="s">
        <v>6116</v>
      </c>
      <c r="M69" s="67">
        <v>0</v>
      </c>
      <c r="N69" s="67">
        <v>0</v>
      </c>
      <c r="O69" s="46">
        <v>4780323</v>
      </c>
      <c r="P69" s="45">
        <v>4780323</v>
      </c>
      <c r="Q69" s="45">
        <v>11514611</v>
      </c>
      <c r="R69" s="45">
        <v>959550.91666666663</v>
      </c>
      <c r="S69" s="45">
        <v>3838203.6666666665</v>
      </c>
      <c r="T69" s="45">
        <v>8225872</v>
      </c>
      <c r="U69" s="46">
        <v>942119.33333333349</v>
      </c>
      <c r="V69" s="38">
        <v>403617.13334173756</v>
      </c>
      <c r="W69" s="46">
        <v>403617.13334173756</v>
      </c>
      <c r="X69" s="38"/>
      <c r="Y69" s="38">
        <f t="shared" si="0"/>
        <v>468039.25160960288</v>
      </c>
      <c r="Z69" s="38">
        <v>468039.25160960288</v>
      </c>
      <c r="AA69" s="38">
        <v>0</v>
      </c>
      <c r="AB69" s="38">
        <v>468039.25160960288</v>
      </c>
      <c r="AC69" s="38" t="s">
        <v>6123</v>
      </c>
      <c r="AD69" s="59">
        <v>5.6898436008924393E-2</v>
      </c>
      <c r="AE69" s="59">
        <v>9.7909545361182265E-2</v>
      </c>
      <c r="AF69" s="59">
        <v>0.49679402072519063</v>
      </c>
    </row>
    <row r="70" spans="1:32" x14ac:dyDescent="0.2">
      <c r="A70" s="60" t="s">
        <v>6112</v>
      </c>
      <c r="B70" s="44" t="s">
        <v>6115</v>
      </c>
      <c r="C70" s="44"/>
      <c r="D70" s="39">
        <v>55</v>
      </c>
      <c r="E70" s="44" t="s">
        <v>4888</v>
      </c>
      <c r="F70" s="44" t="s">
        <v>4889</v>
      </c>
      <c r="G70" s="39" t="s">
        <v>6115</v>
      </c>
      <c r="H70" s="64">
        <v>40633</v>
      </c>
      <c r="I70" s="44" t="s">
        <v>6129</v>
      </c>
      <c r="J70" s="58">
        <v>1929</v>
      </c>
      <c r="K70" s="44" t="s">
        <v>6112</v>
      </c>
      <c r="L70" s="39" t="s">
        <v>6116</v>
      </c>
      <c r="M70" s="67">
        <v>0</v>
      </c>
      <c r="N70" s="67">
        <v>0</v>
      </c>
      <c r="O70" s="46">
        <v>5517914</v>
      </c>
      <c r="P70" s="45">
        <v>5517914</v>
      </c>
      <c r="Q70" s="45">
        <v>13885077</v>
      </c>
      <c r="R70" s="45">
        <v>1157089.75</v>
      </c>
      <c r="S70" s="45">
        <v>4628359</v>
      </c>
      <c r="T70" s="45">
        <v>10055820</v>
      </c>
      <c r="U70" s="46">
        <v>889555</v>
      </c>
      <c r="V70" s="38">
        <v>381097.83585427888</v>
      </c>
      <c r="W70" s="46">
        <v>381097.83585427888</v>
      </c>
      <c r="X70" s="38"/>
      <c r="Y70" s="38">
        <f t="shared" si="0"/>
        <v>441925.60510619701</v>
      </c>
      <c r="Z70" s="38">
        <v>441925.60510619701</v>
      </c>
      <c r="AA70" s="38">
        <v>0</v>
      </c>
      <c r="AB70" s="38">
        <v>441925.60510619701</v>
      </c>
      <c r="AC70" s="38" t="s">
        <v>6123</v>
      </c>
      <c r="AD70" s="59">
        <v>4.3947246977988567E-2</v>
      </c>
      <c r="AE70" s="59">
        <v>8.0089252044558329E-2</v>
      </c>
      <c r="AF70" s="59">
        <v>0.49679402072519069</v>
      </c>
    </row>
    <row r="71" spans="1:32" x14ac:dyDescent="0.2">
      <c r="A71" s="60" t="s">
        <v>6112</v>
      </c>
      <c r="B71" s="44" t="s">
        <v>6115</v>
      </c>
      <c r="C71" s="44"/>
      <c r="D71" s="39">
        <v>56</v>
      </c>
      <c r="E71" s="44" t="s">
        <v>2972</v>
      </c>
      <c r="F71" s="44" t="s">
        <v>2973</v>
      </c>
      <c r="G71" s="39"/>
      <c r="H71" s="64">
        <v>40543</v>
      </c>
      <c r="I71" s="44" t="s">
        <v>6129</v>
      </c>
      <c r="J71" s="58">
        <v>1922</v>
      </c>
      <c r="K71" s="44" t="s">
        <v>6112</v>
      </c>
      <c r="L71" s="39" t="s">
        <v>6123</v>
      </c>
      <c r="M71" s="67">
        <v>251000</v>
      </c>
      <c r="N71" s="67">
        <v>0</v>
      </c>
      <c r="O71" s="46">
        <v>1383001</v>
      </c>
      <c r="P71" s="45">
        <v>1383001</v>
      </c>
      <c r="Q71" s="45">
        <v>10648446</v>
      </c>
      <c r="R71" s="45">
        <v>887370.5</v>
      </c>
      <c r="S71" s="45">
        <v>3549482</v>
      </c>
      <c r="T71" s="45">
        <v>6977623</v>
      </c>
      <c r="U71" s="46">
        <v>0</v>
      </c>
      <c r="V71" s="38">
        <v>0</v>
      </c>
      <c r="W71" s="46">
        <v>0</v>
      </c>
      <c r="X71" s="38"/>
      <c r="Y71" s="38">
        <f t="shared" si="0"/>
        <v>0</v>
      </c>
      <c r="Z71" s="38">
        <v>0</v>
      </c>
      <c r="AA71" s="38">
        <v>0</v>
      </c>
      <c r="AB71" s="38">
        <v>0</v>
      </c>
      <c r="AC71" s="38" t="s">
        <v>6116</v>
      </c>
      <c r="AD71" s="59">
        <v>0</v>
      </c>
      <c r="AE71" s="59">
        <v>0</v>
      </c>
      <c r="AF71" s="59" t="s">
        <v>6138</v>
      </c>
    </row>
    <row r="72" spans="1:32" x14ac:dyDescent="0.2">
      <c r="A72" s="60" t="s">
        <v>6112</v>
      </c>
      <c r="B72" s="44" t="s">
        <v>6115</v>
      </c>
      <c r="C72" s="44"/>
      <c r="D72" s="39">
        <v>57</v>
      </c>
      <c r="E72" s="44" t="s">
        <v>1443</v>
      </c>
      <c r="F72" s="44" t="s">
        <v>1444</v>
      </c>
      <c r="G72" s="39" t="s">
        <v>6115</v>
      </c>
      <c r="H72" s="64">
        <v>40451</v>
      </c>
      <c r="I72" s="44" t="s">
        <v>6129</v>
      </c>
      <c r="J72" s="58">
        <v>1918</v>
      </c>
      <c r="K72" s="44" t="s">
        <v>6112</v>
      </c>
      <c r="L72" s="39" t="s">
        <v>6116</v>
      </c>
      <c r="M72" s="67">
        <v>0</v>
      </c>
      <c r="N72" s="67">
        <v>0</v>
      </c>
      <c r="O72" s="46">
        <v>3034460</v>
      </c>
      <c r="P72" s="45">
        <v>3034460</v>
      </c>
      <c r="Q72" s="45">
        <v>10216305</v>
      </c>
      <c r="R72" s="45">
        <v>851358.75</v>
      </c>
      <c r="S72" s="45">
        <v>3405435</v>
      </c>
      <c r="T72" s="45">
        <v>7911230</v>
      </c>
      <c r="U72" s="46">
        <v>0</v>
      </c>
      <c r="V72" s="38">
        <v>0</v>
      </c>
      <c r="W72" s="46">
        <v>0</v>
      </c>
      <c r="X72" s="38"/>
      <c r="Y72" s="38">
        <f t="shared" si="0"/>
        <v>0</v>
      </c>
      <c r="Z72" s="38">
        <v>0</v>
      </c>
      <c r="AA72" s="38">
        <v>0</v>
      </c>
      <c r="AB72" s="38">
        <v>0</v>
      </c>
      <c r="AC72" s="38" t="s">
        <v>6116</v>
      </c>
      <c r="AD72" s="59">
        <v>0</v>
      </c>
      <c r="AE72" s="59">
        <v>0</v>
      </c>
      <c r="AF72" s="59" t="s">
        <v>6138</v>
      </c>
    </row>
    <row r="73" spans="1:32" x14ac:dyDescent="0.2">
      <c r="A73" s="60" t="s">
        <v>6112</v>
      </c>
      <c r="B73" s="44" t="s">
        <v>6115</v>
      </c>
      <c r="C73" s="44"/>
      <c r="D73" s="39">
        <v>58</v>
      </c>
      <c r="E73" s="44" t="s">
        <v>4452</v>
      </c>
      <c r="F73" s="44" t="s">
        <v>4453</v>
      </c>
      <c r="G73" s="39" t="s">
        <v>6115</v>
      </c>
      <c r="H73" s="64">
        <v>40451</v>
      </c>
      <c r="I73" s="44" t="s">
        <v>6129</v>
      </c>
      <c r="J73" s="58">
        <v>1902</v>
      </c>
      <c r="K73" s="44" t="s">
        <v>6112</v>
      </c>
      <c r="L73" s="39" t="s">
        <v>6116</v>
      </c>
      <c r="M73" s="67">
        <v>0</v>
      </c>
      <c r="N73" s="67">
        <v>0</v>
      </c>
      <c r="O73" s="46">
        <v>985335</v>
      </c>
      <c r="P73" s="45">
        <v>985335</v>
      </c>
      <c r="Q73" s="45">
        <v>10740398</v>
      </c>
      <c r="R73" s="45">
        <v>895033.16666666663</v>
      </c>
      <c r="S73" s="45">
        <v>3580132.6666666665</v>
      </c>
      <c r="T73" s="45">
        <v>5666815</v>
      </c>
      <c r="U73" s="46">
        <v>0</v>
      </c>
      <c r="V73" s="38">
        <v>0</v>
      </c>
      <c r="W73" s="46">
        <v>0</v>
      </c>
      <c r="X73" s="38"/>
      <c r="Y73" s="38">
        <f t="shared" si="0"/>
        <v>0</v>
      </c>
      <c r="Z73" s="38">
        <v>0</v>
      </c>
      <c r="AA73" s="38">
        <v>0</v>
      </c>
      <c r="AB73" s="38">
        <v>0</v>
      </c>
      <c r="AC73" s="38" t="s">
        <v>6116</v>
      </c>
      <c r="AD73" s="59">
        <v>0</v>
      </c>
      <c r="AE73" s="59">
        <v>0</v>
      </c>
      <c r="AF73" s="59" t="s">
        <v>6138</v>
      </c>
    </row>
    <row r="74" spans="1:32" x14ac:dyDescent="0.2">
      <c r="A74" s="60" t="s">
        <v>6112</v>
      </c>
      <c r="B74" s="44" t="s">
        <v>6115</v>
      </c>
      <c r="C74" s="44"/>
      <c r="D74" s="39">
        <v>59</v>
      </c>
      <c r="E74" s="44" t="s">
        <v>5589</v>
      </c>
      <c r="F74" s="44" t="s">
        <v>5590</v>
      </c>
      <c r="G74" s="39" t="s">
        <v>6115</v>
      </c>
      <c r="H74" s="64">
        <v>40359</v>
      </c>
      <c r="I74" s="44" t="s">
        <v>6129</v>
      </c>
      <c r="J74" s="58">
        <v>1895</v>
      </c>
      <c r="K74" s="44" t="s">
        <v>6112</v>
      </c>
      <c r="L74" s="39" t="s">
        <v>6116</v>
      </c>
      <c r="M74" s="67">
        <v>0</v>
      </c>
      <c r="N74" s="67">
        <v>0</v>
      </c>
      <c r="O74" s="46">
        <v>8347908</v>
      </c>
      <c r="P74" s="45">
        <v>8347908</v>
      </c>
      <c r="Q74" s="45">
        <v>11549811</v>
      </c>
      <c r="R74" s="45">
        <v>962484.25</v>
      </c>
      <c r="S74" s="45">
        <v>3849937</v>
      </c>
      <c r="T74" s="45">
        <v>6660747</v>
      </c>
      <c r="U74" s="46">
        <v>4497971</v>
      </c>
      <c r="V74" s="38">
        <v>1926993.8495487142</v>
      </c>
      <c r="W74" s="46">
        <v>1926993.8495487142</v>
      </c>
      <c r="X74" s="38"/>
      <c r="Y74" s="38">
        <f t="shared" si="0"/>
        <v>2234565.0981953065</v>
      </c>
      <c r="Z74" s="38">
        <v>2234565.0981953065</v>
      </c>
      <c r="AA74" s="38">
        <v>0</v>
      </c>
      <c r="AB74" s="38">
        <v>2234565.0981953065</v>
      </c>
      <c r="AC74" s="38" t="s">
        <v>6123</v>
      </c>
      <c r="AD74" s="59">
        <v>0.33548265655418325</v>
      </c>
      <c r="AE74" s="59">
        <v>0.26767965078140615</v>
      </c>
      <c r="AF74" s="59">
        <v>0.49679402072519063</v>
      </c>
    </row>
    <row r="75" spans="1:32" x14ac:dyDescent="0.2">
      <c r="A75" s="60" t="s">
        <v>6112</v>
      </c>
      <c r="B75" s="44" t="s">
        <v>6115</v>
      </c>
      <c r="C75" s="44"/>
      <c r="D75" s="39">
        <v>60</v>
      </c>
      <c r="E75" s="44" t="s">
        <v>4445</v>
      </c>
      <c r="F75" s="44" t="s">
        <v>4446</v>
      </c>
      <c r="G75" s="39" t="s">
        <v>6115</v>
      </c>
      <c r="H75" s="64">
        <v>40359</v>
      </c>
      <c r="I75" s="44" t="s">
        <v>6129</v>
      </c>
      <c r="J75" s="58">
        <v>1877</v>
      </c>
      <c r="K75" s="44" t="s">
        <v>6112</v>
      </c>
      <c r="L75" s="39" t="s">
        <v>6123</v>
      </c>
      <c r="M75" s="67">
        <v>7140054</v>
      </c>
      <c r="N75" s="67">
        <v>0</v>
      </c>
      <c r="O75" s="46">
        <v>10952891</v>
      </c>
      <c r="P75" s="45">
        <v>10952891</v>
      </c>
      <c r="Q75" s="45">
        <v>10258285</v>
      </c>
      <c r="R75" s="45">
        <v>854857.08333333337</v>
      </c>
      <c r="S75" s="45">
        <v>3419428.3333333335</v>
      </c>
      <c r="T75" s="45">
        <v>5776628</v>
      </c>
      <c r="U75" s="46">
        <v>7533462.666666666</v>
      </c>
      <c r="V75" s="38">
        <v>3227441.0449670576</v>
      </c>
      <c r="W75" s="46">
        <v>3227441.0449670576</v>
      </c>
      <c r="X75" s="38"/>
      <c r="Y75" s="38">
        <f t="shared" si="0"/>
        <v>3742579.2081564497</v>
      </c>
      <c r="Z75" s="38">
        <v>3742579.2081564497</v>
      </c>
      <c r="AA75" s="38">
        <v>0</v>
      </c>
      <c r="AB75" s="38">
        <v>3742579.2081564497</v>
      </c>
      <c r="AC75" s="38" t="s">
        <v>6123</v>
      </c>
      <c r="AD75" s="59">
        <v>0.64788302244085128</v>
      </c>
      <c r="AE75" s="59">
        <v>0.34169784106830331</v>
      </c>
      <c r="AF75" s="59">
        <v>0.49679402072519063</v>
      </c>
    </row>
    <row r="76" spans="1:32" x14ac:dyDescent="0.2">
      <c r="A76" s="60" t="s">
        <v>6112</v>
      </c>
      <c r="B76" s="44" t="s">
        <v>6115</v>
      </c>
      <c r="C76" s="44"/>
      <c r="D76" s="39">
        <v>61</v>
      </c>
      <c r="E76" s="44" t="s">
        <v>539</v>
      </c>
      <c r="F76" s="44" t="s">
        <v>540</v>
      </c>
      <c r="G76" s="39" t="s">
        <v>6115</v>
      </c>
      <c r="H76" s="64">
        <v>40543</v>
      </c>
      <c r="I76" s="44" t="s">
        <v>6130</v>
      </c>
      <c r="J76" s="58">
        <v>1868</v>
      </c>
      <c r="K76" s="44" t="s">
        <v>6112</v>
      </c>
      <c r="L76" s="39" t="s">
        <v>6116</v>
      </c>
      <c r="M76" s="67">
        <v>0</v>
      </c>
      <c r="N76" s="67">
        <v>0</v>
      </c>
      <c r="O76" s="46">
        <v>280042</v>
      </c>
      <c r="P76" s="45">
        <v>280042</v>
      </c>
      <c r="Q76" s="45">
        <v>11144265</v>
      </c>
      <c r="R76" s="45">
        <v>928688.75</v>
      </c>
      <c r="S76" s="45">
        <v>3714755</v>
      </c>
      <c r="T76" s="45">
        <v>6965227</v>
      </c>
      <c r="U76" s="46">
        <v>0</v>
      </c>
      <c r="V76" s="38">
        <v>0</v>
      </c>
      <c r="W76" s="46">
        <v>0</v>
      </c>
      <c r="X76" s="38"/>
      <c r="Y76" s="38">
        <f t="shared" si="0"/>
        <v>0</v>
      </c>
      <c r="Z76" s="38">
        <v>0</v>
      </c>
      <c r="AA76" s="38">
        <v>0</v>
      </c>
      <c r="AB76" s="38">
        <v>0</v>
      </c>
      <c r="AC76" s="38" t="s">
        <v>6116</v>
      </c>
      <c r="AD76" s="59">
        <v>0</v>
      </c>
      <c r="AE76" s="59">
        <v>0</v>
      </c>
      <c r="AF76" s="59" t="s">
        <v>6138</v>
      </c>
    </row>
    <row r="77" spans="1:32" x14ac:dyDescent="0.2">
      <c r="A77" s="60" t="s">
        <v>6112</v>
      </c>
      <c r="B77" s="44" t="s">
        <v>6115</v>
      </c>
      <c r="C77" s="44"/>
      <c r="D77" s="39">
        <v>62</v>
      </c>
      <c r="E77" s="44" t="s">
        <v>4443</v>
      </c>
      <c r="F77" s="44" t="s">
        <v>4444</v>
      </c>
      <c r="G77" s="39" t="s">
        <v>6115</v>
      </c>
      <c r="H77" s="64">
        <v>40633</v>
      </c>
      <c r="I77" s="44" t="s">
        <v>6130</v>
      </c>
      <c r="J77" s="58">
        <v>1858</v>
      </c>
      <c r="K77" s="44" t="s">
        <v>6112</v>
      </c>
      <c r="L77" s="39" t="s">
        <v>6116</v>
      </c>
      <c r="M77" s="67">
        <v>0</v>
      </c>
      <c r="N77" s="67">
        <v>0</v>
      </c>
      <c r="O77" s="46">
        <v>7097286</v>
      </c>
      <c r="P77" s="45">
        <v>7097286</v>
      </c>
      <c r="Q77" s="45">
        <v>11473228</v>
      </c>
      <c r="R77" s="45">
        <v>956102.33333333337</v>
      </c>
      <c r="S77" s="45">
        <v>3824409.3333333335</v>
      </c>
      <c r="T77" s="45">
        <v>6265242</v>
      </c>
      <c r="U77" s="46">
        <v>3272876.6666666665</v>
      </c>
      <c r="V77" s="38">
        <v>1402146.258167997</v>
      </c>
      <c r="W77" s="46">
        <v>1402146.258167997</v>
      </c>
      <c r="X77" s="38"/>
      <c r="Y77" s="38">
        <f t="shared" si="0"/>
        <v>1625945.5585709927</v>
      </c>
      <c r="Z77" s="38">
        <v>1625945.5585709927</v>
      </c>
      <c r="AA77" s="38">
        <v>0</v>
      </c>
      <c r="AB77" s="38">
        <v>1625945.5585709927</v>
      </c>
      <c r="AC77" s="38" t="s">
        <v>6123</v>
      </c>
      <c r="AD77" s="59">
        <v>0.25951839666703896</v>
      </c>
      <c r="AE77" s="59">
        <v>0.22909398868398323</v>
      </c>
      <c r="AF77" s="59">
        <v>0.49679402072519063</v>
      </c>
    </row>
    <row r="78" spans="1:32" x14ac:dyDescent="0.2">
      <c r="A78" s="60" t="s">
        <v>6112</v>
      </c>
      <c r="B78" s="44" t="s">
        <v>6115</v>
      </c>
      <c r="C78" s="44"/>
      <c r="D78" s="39">
        <v>63</v>
      </c>
      <c r="E78" s="44" t="s">
        <v>3315</v>
      </c>
      <c r="F78" s="44" t="s">
        <v>3316</v>
      </c>
      <c r="G78" s="39" t="s">
        <v>6115</v>
      </c>
      <c r="H78" s="64">
        <v>40543</v>
      </c>
      <c r="I78" s="44" t="s">
        <v>6129</v>
      </c>
      <c r="J78" s="58">
        <v>1857</v>
      </c>
      <c r="K78" s="44" t="s">
        <v>6112</v>
      </c>
      <c r="L78" s="39" t="s">
        <v>6116</v>
      </c>
      <c r="M78" s="67">
        <v>0</v>
      </c>
      <c r="N78" s="67">
        <v>0</v>
      </c>
      <c r="O78" s="46">
        <v>3528449</v>
      </c>
      <c r="P78" s="45">
        <v>3528449</v>
      </c>
      <c r="Q78" s="45">
        <v>13269173</v>
      </c>
      <c r="R78" s="45">
        <v>1105764.4166666667</v>
      </c>
      <c r="S78" s="45">
        <v>4423057.666666667</v>
      </c>
      <c r="T78" s="45">
        <v>9245880</v>
      </c>
      <c r="U78" s="46">
        <v>0</v>
      </c>
      <c r="V78" s="38">
        <v>0</v>
      </c>
      <c r="W78" s="46">
        <v>0</v>
      </c>
      <c r="X78" s="38"/>
      <c r="Y78" s="38">
        <f t="shared" si="0"/>
        <v>0</v>
      </c>
      <c r="Z78" s="38">
        <v>0</v>
      </c>
      <c r="AA78" s="38">
        <v>0</v>
      </c>
      <c r="AB78" s="38">
        <v>0</v>
      </c>
      <c r="AC78" s="38" t="s">
        <v>6116</v>
      </c>
      <c r="AD78" s="59">
        <v>0</v>
      </c>
      <c r="AE78" s="59">
        <v>0</v>
      </c>
      <c r="AF78" s="59" t="s">
        <v>6138</v>
      </c>
    </row>
    <row r="79" spans="1:32" x14ac:dyDescent="0.2">
      <c r="A79" s="60" t="s">
        <v>6112</v>
      </c>
      <c r="B79" s="44" t="s">
        <v>6115</v>
      </c>
      <c r="C79" s="44"/>
      <c r="D79" s="39">
        <v>64</v>
      </c>
      <c r="E79" s="44" t="s">
        <v>3718</v>
      </c>
      <c r="F79" s="44" t="s">
        <v>3719</v>
      </c>
      <c r="G79" s="39" t="s">
        <v>6115</v>
      </c>
      <c r="H79" s="64">
        <v>40543</v>
      </c>
      <c r="I79" s="44" t="s">
        <v>6129</v>
      </c>
      <c r="J79" s="58">
        <v>1838</v>
      </c>
      <c r="K79" s="44" t="s">
        <v>6112</v>
      </c>
      <c r="L79" s="39" t="s">
        <v>6116</v>
      </c>
      <c r="M79" s="67">
        <v>0</v>
      </c>
      <c r="N79" s="67">
        <v>0</v>
      </c>
      <c r="O79" s="46">
        <v>3537396</v>
      </c>
      <c r="P79" s="45">
        <v>3537396</v>
      </c>
      <c r="Q79" s="45">
        <v>16564783</v>
      </c>
      <c r="R79" s="45">
        <v>1380398.5833333333</v>
      </c>
      <c r="S79" s="45">
        <v>5521594.333333333</v>
      </c>
      <c r="T79" s="45">
        <v>11465613</v>
      </c>
      <c r="U79" s="46">
        <v>0</v>
      </c>
      <c r="V79" s="38">
        <v>0</v>
      </c>
      <c r="W79" s="46">
        <v>0</v>
      </c>
      <c r="X79" s="38"/>
      <c r="Y79" s="38">
        <f t="shared" si="0"/>
        <v>0</v>
      </c>
      <c r="Z79" s="38">
        <v>0</v>
      </c>
      <c r="AA79" s="38">
        <v>0</v>
      </c>
      <c r="AB79" s="38">
        <v>0</v>
      </c>
      <c r="AC79" s="38" t="s">
        <v>6116</v>
      </c>
      <c r="AD79" s="59">
        <v>0</v>
      </c>
      <c r="AE79" s="59">
        <v>0</v>
      </c>
      <c r="AF79" s="59" t="s">
        <v>6138</v>
      </c>
    </row>
    <row r="80" spans="1:32" x14ac:dyDescent="0.2">
      <c r="A80" s="60" t="s">
        <v>6112</v>
      </c>
      <c r="B80" s="44" t="s">
        <v>6115</v>
      </c>
      <c r="C80" s="44"/>
      <c r="D80" s="39">
        <v>65</v>
      </c>
      <c r="E80" s="44" t="s">
        <v>4898</v>
      </c>
      <c r="F80" s="44" t="s">
        <v>4899</v>
      </c>
      <c r="G80" s="39" t="s">
        <v>6115</v>
      </c>
      <c r="H80" s="64">
        <v>40451</v>
      </c>
      <c r="I80" s="44" t="s">
        <v>6129</v>
      </c>
      <c r="J80" s="58">
        <v>1836</v>
      </c>
      <c r="K80" s="44" t="s">
        <v>6112</v>
      </c>
      <c r="L80" s="39" t="s">
        <v>6116</v>
      </c>
      <c r="M80" s="67">
        <v>0</v>
      </c>
      <c r="N80" s="67">
        <v>0</v>
      </c>
      <c r="O80" s="46">
        <v>4017033</v>
      </c>
      <c r="P80" s="45">
        <v>4017033</v>
      </c>
      <c r="Q80" s="45">
        <v>10105753</v>
      </c>
      <c r="R80" s="45">
        <v>842146.08333333337</v>
      </c>
      <c r="S80" s="45">
        <v>3368584.3333333335</v>
      </c>
      <c r="T80" s="45">
        <v>7489896</v>
      </c>
      <c r="U80" s="46">
        <v>648448.66666666651</v>
      </c>
      <c r="V80" s="38">
        <v>277804.50172193878</v>
      </c>
      <c r="W80" s="46">
        <v>277804.50172193878</v>
      </c>
      <c r="X80" s="38"/>
      <c r="Y80" s="38">
        <f t="shared" ref="Y80:Y143" si="1">V80*(1+$X$14)</f>
        <v>322145.42034722213</v>
      </c>
      <c r="Z80" s="38">
        <v>322145.42034722213</v>
      </c>
      <c r="AA80" s="38">
        <v>0</v>
      </c>
      <c r="AB80" s="38">
        <v>322145.42034722213</v>
      </c>
      <c r="AC80" s="38" t="s">
        <v>6123</v>
      </c>
      <c r="AD80" s="59">
        <v>4.3010666683118447E-2</v>
      </c>
      <c r="AE80" s="59">
        <v>8.0194865301634846E-2</v>
      </c>
      <c r="AF80" s="59">
        <v>0.49679402072519058</v>
      </c>
    </row>
    <row r="81" spans="1:32" x14ac:dyDescent="0.2">
      <c r="A81" s="60" t="s">
        <v>6112</v>
      </c>
      <c r="B81" s="44" t="s">
        <v>6115</v>
      </c>
      <c r="C81" s="44"/>
      <c r="D81" s="39">
        <v>66</v>
      </c>
      <c r="E81" s="44" t="s">
        <v>30</v>
      </c>
      <c r="F81" s="44" t="s">
        <v>31</v>
      </c>
      <c r="G81" s="39" t="s">
        <v>6115</v>
      </c>
      <c r="H81" s="64">
        <v>40633</v>
      </c>
      <c r="I81" s="44" t="s">
        <v>6130</v>
      </c>
      <c r="J81" s="58">
        <v>1773</v>
      </c>
      <c r="K81" s="44" t="s">
        <v>6112</v>
      </c>
      <c r="L81" s="39" t="s">
        <v>6116</v>
      </c>
      <c r="M81" s="67">
        <v>0</v>
      </c>
      <c r="N81" s="67">
        <v>0</v>
      </c>
      <c r="O81" s="46">
        <v>5351507</v>
      </c>
      <c r="P81" s="45">
        <v>5351507</v>
      </c>
      <c r="Q81" s="45">
        <v>8708950</v>
      </c>
      <c r="R81" s="45">
        <v>725745.83333333337</v>
      </c>
      <c r="S81" s="45">
        <v>2902983.3333333335</v>
      </c>
      <c r="T81" s="45">
        <v>6607162</v>
      </c>
      <c r="U81" s="46">
        <v>2448523.6666666665</v>
      </c>
      <c r="V81" s="38">
        <v>1048981.8734138422</v>
      </c>
      <c r="W81" s="46">
        <v>1048981.8734138422</v>
      </c>
      <c r="X81" s="38"/>
      <c r="Y81" s="38">
        <f t="shared" si="1"/>
        <v>1216411.91720412</v>
      </c>
      <c r="Z81" s="38">
        <v>1216411.91720412</v>
      </c>
      <c r="AA81" s="38">
        <v>0</v>
      </c>
      <c r="AB81" s="38">
        <v>1216411.91720412</v>
      </c>
      <c r="AC81" s="38" t="s">
        <v>6123</v>
      </c>
      <c r="AD81" s="59">
        <v>0.18410505406165611</v>
      </c>
      <c r="AE81" s="59">
        <v>0.22730268636556394</v>
      </c>
      <c r="AF81" s="59">
        <v>0.49679402072519074</v>
      </c>
    </row>
    <row r="82" spans="1:32" x14ac:dyDescent="0.2">
      <c r="A82" s="60" t="s">
        <v>6112</v>
      </c>
      <c r="B82" s="44" t="s">
        <v>6115</v>
      </c>
      <c r="C82" s="44"/>
      <c r="D82" s="39">
        <v>67</v>
      </c>
      <c r="E82" s="44" t="s">
        <v>4435</v>
      </c>
      <c r="F82" s="44" t="s">
        <v>4436</v>
      </c>
      <c r="G82" s="39" t="s">
        <v>6115</v>
      </c>
      <c r="H82" s="64">
        <v>40543</v>
      </c>
      <c r="I82" s="44" t="s">
        <v>6129</v>
      </c>
      <c r="J82" s="58">
        <v>1731</v>
      </c>
      <c r="K82" s="44" t="s">
        <v>6112</v>
      </c>
      <c r="L82" s="39" t="s">
        <v>6123</v>
      </c>
      <c r="M82" s="67">
        <v>2134865</v>
      </c>
      <c r="N82" s="67">
        <v>2134865</v>
      </c>
      <c r="O82" s="46">
        <v>6037163</v>
      </c>
      <c r="P82" s="45">
        <v>3902298</v>
      </c>
      <c r="Q82" s="45">
        <v>13496908</v>
      </c>
      <c r="R82" s="45">
        <v>1124742.3333333333</v>
      </c>
      <c r="S82" s="45">
        <v>4498969.333333333</v>
      </c>
      <c r="T82" s="45">
        <v>10038301</v>
      </c>
      <c r="U82" s="46">
        <v>0</v>
      </c>
      <c r="V82" s="38">
        <v>0</v>
      </c>
      <c r="W82" s="46">
        <v>0</v>
      </c>
      <c r="X82" s="38"/>
      <c r="Y82" s="38">
        <f t="shared" si="1"/>
        <v>0</v>
      </c>
      <c r="Z82" s="38">
        <v>0</v>
      </c>
      <c r="AA82" s="38">
        <v>0</v>
      </c>
      <c r="AB82" s="38">
        <v>0</v>
      </c>
      <c r="AC82" s="38" t="s">
        <v>6116</v>
      </c>
      <c r="AD82" s="59">
        <v>0</v>
      </c>
      <c r="AE82" s="59">
        <v>0</v>
      </c>
      <c r="AF82" s="59" t="s">
        <v>6138</v>
      </c>
    </row>
    <row r="83" spans="1:32" x14ac:dyDescent="0.2">
      <c r="A83" s="60" t="s">
        <v>6112</v>
      </c>
      <c r="B83" s="44" t="s">
        <v>6115</v>
      </c>
      <c r="C83" s="44"/>
      <c r="D83" s="39">
        <v>68</v>
      </c>
      <c r="E83" s="44" t="s">
        <v>947</v>
      </c>
      <c r="F83" s="44" t="s">
        <v>948</v>
      </c>
      <c r="G83" s="39" t="s">
        <v>6115</v>
      </c>
      <c r="H83" s="64">
        <v>40359</v>
      </c>
      <c r="I83" s="44" t="s">
        <v>6129</v>
      </c>
      <c r="J83" s="58">
        <v>1730</v>
      </c>
      <c r="K83" s="44" t="s">
        <v>6112</v>
      </c>
      <c r="L83" s="39" t="s">
        <v>6123</v>
      </c>
      <c r="M83" s="67">
        <v>3541180</v>
      </c>
      <c r="N83" s="67">
        <v>3541180</v>
      </c>
      <c r="O83" s="46">
        <v>7215750</v>
      </c>
      <c r="P83" s="45">
        <v>3674570</v>
      </c>
      <c r="Q83" s="45">
        <v>8652154</v>
      </c>
      <c r="R83" s="45">
        <v>721012.83333333337</v>
      </c>
      <c r="S83" s="45">
        <v>2884051.3333333335</v>
      </c>
      <c r="T83" s="45">
        <v>5868029</v>
      </c>
      <c r="U83" s="46">
        <v>790518.66666666651</v>
      </c>
      <c r="V83" s="38">
        <v>338669.28190958023</v>
      </c>
      <c r="W83" s="46">
        <v>338669.28190958023</v>
      </c>
      <c r="X83" s="38"/>
      <c r="Y83" s="38">
        <f t="shared" si="1"/>
        <v>392724.94687165</v>
      </c>
      <c r="Z83" s="38">
        <v>392724.94687165</v>
      </c>
      <c r="AA83" s="38">
        <v>0</v>
      </c>
      <c r="AB83" s="38">
        <v>392724.94687165</v>
      </c>
      <c r="AC83" s="38" t="s">
        <v>6123</v>
      </c>
      <c r="AD83" s="59">
        <v>6.6926210976743644E-2</v>
      </c>
      <c r="AE83" s="59">
        <v>0.10687643639164582</v>
      </c>
      <c r="AF83" s="59">
        <v>0.49679402072519063</v>
      </c>
    </row>
    <row r="84" spans="1:32" x14ac:dyDescent="0.2">
      <c r="A84" s="60" t="s">
        <v>6112</v>
      </c>
      <c r="B84" s="44" t="s">
        <v>6115</v>
      </c>
      <c r="C84" s="44"/>
      <c r="D84" s="39">
        <v>69</v>
      </c>
      <c r="E84" s="44" t="s">
        <v>3295</v>
      </c>
      <c r="F84" s="44" t="s">
        <v>3296</v>
      </c>
      <c r="G84" s="39" t="s">
        <v>6115</v>
      </c>
      <c r="H84" s="64">
        <v>40633</v>
      </c>
      <c r="I84" s="44" t="s">
        <v>6130</v>
      </c>
      <c r="J84" s="58">
        <v>1719</v>
      </c>
      <c r="K84" s="44" t="s">
        <v>6112</v>
      </c>
      <c r="L84" s="39" t="s">
        <v>6123</v>
      </c>
      <c r="M84" s="67">
        <v>848426</v>
      </c>
      <c r="N84" s="67">
        <v>848426</v>
      </c>
      <c r="O84" s="46">
        <v>3523188</v>
      </c>
      <c r="P84" s="45">
        <v>2674762</v>
      </c>
      <c r="Q84" s="45">
        <v>9261036</v>
      </c>
      <c r="R84" s="45">
        <v>771753</v>
      </c>
      <c r="S84" s="45">
        <v>3087012</v>
      </c>
      <c r="T84" s="45">
        <v>5820859</v>
      </c>
      <c r="U84" s="46">
        <v>0</v>
      </c>
      <c r="V84" s="38">
        <v>0</v>
      </c>
      <c r="W84" s="46">
        <v>0</v>
      </c>
      <c r="X84" s="38"/>
      <c r="Y84" s="38">
        <f t="shared" si="1"/>
        <v>0</v>
      </c>
      <c r="Z84" s="38">
        <v>0</v>
      </c>
      <c r="AA84" s="38">
        <v>0</v>
      </c>
      <c r="AB84" s="38">
        <v>0</v>
      </c>
      <c r="AC84" s="38" t="s">
        <v>6116</v>
      </c>
      <c r="AD84" s="59">
        <v>0</v>
      </c>
      <c r="AE84" s="59">
        <v>0</v>
      </c>
      <c r="AF84" s="59" t="s">
        <v>6138</v>
      </c>
    </row>
    <row r="85" spans="1:32" x14ac:dyDescent="0.2">
      <c r="A85" s="60" t="s">
        <v>6112</v>
      </c>
      <c r="B85" s="44" t="s">
        <v>6115</v>
      </c>
      <c r="C85" s="44"/>
      <c r="D85" s="39">
        <v>70</v>
      </c>
      <c r="E85" s="44" t="s">
        <v>3727</v>
      </c>
      <c r="F85" s="44" t="s">
        <v>6024</v>
      </c>
      <c r="G85" s="39" t="s">
        <v>6115</v>
      </c>
      <c r="H85" s="64">
        <v>40543</v>
      </c>
      <c r="I85" s="44" t="s">
        <v>6129</v>
      </c>
      <c r="J85" s="58">
        <v>1718</v>
      </c>
      <c r="K85" s="44" t="s">
        <v>6112</v>
      </c>
      <c r="L85" s="39" t="s">
        <v>6116</v>
      </c>
      <c r="M85" s="67">
        <v>0</v>
      </c>
      <c r="N85" s="67">
        <v>0</v>
      </c>
      <c r="O85" s="46">
        <v>2373403</v>
      </c>
      <c r="P85" s="45">
        <v>2373403</v>
      </c>
      <c r="Q85" s="45">
        <v>15058430</v>
      </c>
      <c r="R85" s="45">
        <v>1254869.1666666667</v>
      </c>
      <c r="S85" s="45">
        <v>5019476.666666667</v>
      </c>
      <c r="T85" s="45">
        <v>10207473</v>
      </c>
      <c r="U85" s="46">
        <v>0</v>
      </c>
      <c r="V85" s="38">
        <v>0</v>
      </c>
      <c r="W85" s="46">
        <v>0</v>
      </c>
      <c r="X85" s="38"/>
      <c r="Y85" s="38">
        <f t="shared" si="1"/>
        <v>0</v>
      </c>
      <c r="Z85" s="38">
        <v>0</v>
      </c>
      <c r="AA85" s="38">
        <v>0</v>
      </c>
      <c r="AB85" s="38">
        <v>0</v>
      </c>
      <c r="AC85" s="38" t="s">
        <v>6116</v>
      </c>
      <c r="AD85" s="59">
        <v>0</v>
      </c>
      <c r="AE85" s="59">
        <v>0</v>
      </c>
      <c r="AF85" s="59" t="s">
        <v>6138</v>
      </c>
    </row>
    <row r="86" spans="1:32" x14ac:dyDescent="0.2">
      <c r="A86" s="60" t="s">
        <v>6112</v>
      </c>
      <c r="B86" s="44" t="s">
        <v>6115</v>
      </c>
      <c r="C86" s="44"/>
      <c r="D86" s="39">
        <v>71</v>
      </c>
      <c r="E86" s="44" t="s">
        <v>3941</v>
      </c>
      <c r="F86" s="44" t="s">
        <v>3942</v>
      </c>
      <c r="G86" s="39" t="s">
        <v>6115</v>
      </c>
      <c r="H86" s="64">
        <v>40359</v>
      </c>
      <c r="I86" s="44" t="s">
        <v>6129</v>
      </c>
      <c r="J86" s="58">
        <v>1676</v>
      </c>
      <c r="K86" s="44" t="s">
        <v>6112</v>
      </c>
      <c r="L86" s="39" t="s">
        <v>6123</v>
      </c>
      <c r="M86" s="67">
        <v>681944</v>
      </c>
      <c r="N86" s="67">
        <v>0</v>
      </c>
      <c r="O86" s="46">
        <v>4895855</v>
      </c>
      <c r="P86" s="45">
        <v>4895855</v>
      </c>
      <c r="Q86" s="45">
        <v>14890288</v>
      </c>
      <c r="R86" s="45">
        <v>1240857.3333333333</v>
      </c>
      <c r="S86" s="45">
        <v>4963429.333333333</v>
      </c>
      <c r="T86" s="45">
        <v>8413023</v>
      </c>
      <c r="U86" s="46">
        <v>0</v>
      </c>
      <c r="V86" s="38">
        <v>0</v>
      </c>
      <c r="W86" s="46">
        <v>0</v>
      </c>
      <c r="X86" s="38"/>
      <c r="Y86" s="38">
        <f t="shared" si="1"/>
        <v>0</v>
      </c>
      <c r="Z86" s="38">
        <v>0</v>
      </c>
      <c r="AA86" s="38">
        <v>0</v>
      </c>
      <c r="AB86" s="38">
        <v>0</v>
      </c>
      <c r="AC86" s="38" t="s">
        <v>6116</v>
      </c>
      <c r="AD86" s="59">
        <v>0</v>
      </c>
      <c r="AE86" s="59">
        <v>0</v>
      </c>
      <c r="AF86" s="59" t="s">
        <v>6138</v>
      </c>
    </row>
    <row r="87" spans="1:32" x14ac:dyDescent="0.2">
      <c r="A87" s="60" t="s">
        <v>6112</v>
      </c>
      <c r="B87" s="44" t="s">
        <v>6115</v>
      </c>
      <c r="C87" s="44"/>
      <c r="D87" s="39">
        <v>72</v>
      </c>
      <c r="E87" s="44" t="s">
        <v>2281</v>
      </c>
      <c r="F87" s="44" t="s">
        <v>2282</v>
      </c>
      <c r="G87" s="39" t="s">
        <v>6115</v>
      </c>
      <c r="H87" s="64">
        <v>40543</v>
      </c>
      <c r="I87" s="44" t="s">
        <v>6129</v>
      </c>
      <c r="J87" s="58">
        <v>1646</v>
      </c>
      <c r="K87" s="44" t="s">
        <v>6112</v>
      </c>
      <c r="L87" s="39" t="s">
        <v>6116</v>
      </c>
      <c r="M87" s="67">
        <v>0</v>
      </c>
      <c r="N87" s="67">
        <v>0</v>
      </c>
      <c r="O87" s="46">
        <v>13885016</v>
      </c>
      <c r="P87" s="45">
        <v>13885016</v>
      </c>
      <c r="Q87" s="45">
        <v>15533764</v>
      </c>
      <c r="R87" s="45">
        <v>1294480.3333333333</v>
      </c>
      <c r="S87" s="45">
        <v>5177921.333333333</v>
      </c>
      <c r="T87" s="45">
        <v>8419426</v>
      </c>
      <c r="U87" s="46">
        <v>8707094.6666666679</v>
      </c>
      <c r="V87" s="38">
        <v>3730241.451113198</v>
      </c>
      <c r="W87" s="46">
        <v>3730241.451113198</v>
      </c>
      <c r="X87" s="38"/>
      <c r="Y87" s="38">
        <f t="shared" si="1"/>
        <v>4325632.5682881977</v>
      </c>
      <c r="Z87" s="38">
        <v>4325632.5682881977</v>
      </c>
      <c r="AA87" s="38">
        <v>0</v>
      </c>
      <c r="AB87" s="38">
        <v>4325632.5682881977</v>
      </c>
      <c r="AC87" s="38" t="s">
        <v>6123</v>
      </c>
      <c r="AD87" s="59">
        <v>0.51376810821642682</v>
      </c>
      <c r="AE87" s="59">
        <v>0.31153241510763818</v>
      </c>
      <c r="AF87" s="59">
        <v>0.49679402072519069</v>
      </c>
    </row>
    <row r="88" spans="1:32" x14ac:dyDescent="0.2">
      <c r="A88" s="60" t="s">
        <v>6112</v>
      </c>
      <c r="B88" s="44" t="s">
        <v>6115</v>
      </c>
      <c r="C88" s="44"/>
      <c r="D88" s="39">
        <v>73</v>
      </c>
      <c r="E88" s="44" t="s">
        <v>2272</v>
      </c>
      <c r="F88" s="44" t="s">
        <v>2273</v>
      </c>
      <c r="G88" s="39" t="s">
        <v>6115</v>
      </c>
      <c r="H88" s="64">
        <v>40451</v>
      </c>
      <c r="I88" s="44" t="s">
        <v>6129</v>
      </c>
      <c r="J88" s="58">
        <v>1641</v>
      </c>
      <c r="K88" s="44" t="s">
        <v>6112</v>
      </c>
      <c r="L88" s="39" t="s">
        <v>6116</v>
      </c>
      <c r="M88" s="67">
        <v>0</v>
      </c>
      <c r="N88" s="67">
        <v>0</v>
      </c>
      <c r="O88" s="46">
        <v>5040913</v>
      </c>
      <c r="P88" s="45">
        <v>5040913</v>
      </c>
      <c r="Q88" s="45">
        <v>13936783</v>
      </c>
      <c r="R88" s="45">
        <v>1161398.5833333333</v>
      </c>
      <c r="S88" s="45">
        <v>4645594.333333333</v>
      </c>
      <c r="T88" s="45">
        <v>7429557</v>
      </c>
      <c r="U88" s="46">
        <v>395318.66666666698</v>
      </c>
      <c r="V88" s="38">
        <v>169360.06018679659</v>
      </c>
      <c r="W88" s="46">
        <v>169360.06018679659</v>
      </c>
      <c r="X88" s="38"/>
      <c r="Y88" s="38">
        <f t="shared" si="1"/>
        <v>196391.9498810549</v>
      </c>
      <c r="Z88" s="38">
        <v>196391.9498810549</v>
      </c>
      <c r="AA88" s="38">
        <v>0</v>
      </c>
      <c r="AB88" s="38">
        <v>196391.9498810549</v>
      </c>
      <c r="AC88" s="38" t="s">
        <v>6123</v>
      </c>
      <c r="AD88" s="59">
        <v>2.6433870805628774E-2</v>
      </c>
      <c r="AE88" s="59">
        <v>3.8959599160123357E-2</v>
      </c>
      <c r="AF88" s="59">
        <v>0.49679402072519069</v>
      </c>
    </row>
    <row r="89" spans="1:32" x14ac:dyDescent="0.2">
      <c r="A89" s="60" t="s">
        <v>6112</v>
      </c>
      <c r="B89" s="44" t="s">
        <v>6115</v>
      </c>
      <c r="C89" s="44"/>
      <c r="D89" s="39">
        <v>74</v>
      </c>
      <c r="E89" s="44" t="s">
        <v>4437</v>
      </c>
      <c r="F89" s="44" t="s">
        <v>4438</v>
      </c>
      <c r="G89" s="39" t="s">
        <v>6115</v>
      </c>
      <c r="H89" s="64">
        <v>40633</v>
      </c>
      <c r="I89" s="44" t="s">
        <v>6130</v>
      </c>
      <c r="J89" s="58">
        <v>1610</v>
      </c>
      <c r="K89" s="44" t="s">
        <v>6112</v>
      </c>
      <c r="L89" s="39" t="s">
        <v>6123</v>
      </c>
      <c r="M89" s="67">
        <v>1200000</v>
      </c>
      <c r="N89" s="67">
        <v>1200000</v>
      </c>
      <c r="O89" s="46">
        <v>9338939</v>
      </c>
      <c r="P89" s="45">
        <v>8138939</v>
      </c>
      <c r="Q89" s="45">
        <v>10054657</v>
      </c>
      <c r="R89" s="45">
        <v>837888.08333333337</v>
      </c>
      <c r="S89" s="45">
        <v>3351552.3333333335</v>
      </c>
      <c r="T89" s="45">
        <v>5549408</v>
      </c>
      <c r="U89" s="46">
        <v>4787386.666666666</v>
      </c>
      <c r="V89" s="38">
        <v>2050983.5795024438</v>
      </c>
      <c r="W89" s="46">
        <v>2050983.5795024438</v>
      </c>
      <c r="X89" s="38"/>
      <c r="Y89" s="38">
        <f t="shared" si="1"/>
        <v>2378345.070899501</v>
      </c>
      <c r="Z89" s="38">
        <v>2378345.070899501</v>
      </c>
      <c r="AA89" s="38">
        <v>0</v>
      </c>
      <c r="AB89" s="38">
        <v>2378345.070899501</v>
      </c>
      <c r="AC89" s="38" t="s">
        <v>6123</v>
      </c>
      <c r="AD89" s="59">
        <v>0.42857635821685863</v>
      </c>
      <c r="AE89" s="59">
        <v>0.29221807300675201</v>
      </c>
      <c r="AF89" s="59">
        <v>0.49679402072519063</v>
      </c>
    </row>
    <row r="90" spans="1:32" x14ac:dyDescent="0.2">
      <c r="A90" s="60" t="s">
        <v>6112</v>
      </c>
      <c r="B90" s="44" t="s">
        <v>6115</v>
      </c>
      <c r="C90" s="44"/>
      <c r="D90" s="39">
        <v>75</v>
      </c>
      <c r="E90" s="44" t="s">
        <v>2408</v>
      </c>
      <c r="F90" s="44" t="s">
        <v>2409</v>
      </c>
      <c r="G90" s="39" t="s">
        <v>6115</v>
      </c>
      <c r="H90" s="64">
        <v>40359</v>
      </c>
      <c r="I90" s="44" t="s">
        <v>6129</v>
      </c>
      <c r="J90" s="58">
        <v>1571</v>
      </c>
      <c r="K90" s="44" t="s">
        <v>6112</v>
      </c>
      <c r="L90" s="39" t="s">
        <v>6123</v>
      </c>
      <c r="M90" s="67">
        <v>1006079</v>
      </c>
      <c r="N90" s="67">
        <v>1006079</v>
      </c>
      <c r="O90" s="46">
        <v>4312754</v>
      </c>
      <c r="P90" s="45">
        <v>3306675</v>
      </c>
      <c r="Q90" s="45">
        <v>11803631</v>
      </c>
      <c r="R90" s="45">
        <v>983635.91666666663</v>
      </c>
      <c r="S90" s="45">
        <v>3934543.6666666665</v>
      </c>
      <c r="T90" s="45">
        <v>7131243</v>
      </c>
      <c r="U90" s="46">
        <v>0</v>
      </c>
      <c r="V90" s="38">
        <v>0</v>
      </c>
      <c r="W90" s="46">
        <v>0</v>
      </c>
      <c r="X90" s="38"/>
      <c r="Y90" s="38">
        <f t="shared" si="1"/>
        <v>0</v>
      </c>
      <c r="Z90" s="38">
        <v>0</v>
      </c>
      <c r="AA90" s="38">
        <v>0</v>
      </c>
      <c r="AB90" s="38">
        <v>0</v>
      </c>
      <c r="AC90" s="38" t="s">
        <v>6116</v>
      </c>
      <c r="AD90" s="59">
        <v>0</v>
      </c>
      <c r="AE90" s="59">
        <v>0</v>
      </c>
      <c r="AF90" s="59" t="s">
        <v>6138</v>
      </c>
    </row>
    <row r="91" spans="1:32" x14ac:dyDescent="0.2">
      <c r="A91" s="60" t="s">
        <v>6112</v>
      </c>
      <c r="B91" s="44" t="s">
        <v>6115</v>
      </c>
      <c r="C91" s="44"/>
      <c r="D91" s="39">
        <v>76</v>
      </c>
      <c r="E91" s="44" t="s">
        <v>4093</v>
      </c>
      <c r="F91" s="44" t="s">
        <v>4094</v>
      </c>
      <c r="G91" s="39" t="s">
        <v>6115</v>
      </c>
      <c r="H91" s="64">
        <v>40359</v>
      </c>
      <c r="I91" s="44" t="s">
        <v>6129</v>
      </c>
      <c r="J91" s="58">
        <v>1570</v>
      </c>
      <c r="K91" s="44" t="s">
        <v>6112</v>
      </c>
      <c r="L91" s="39" t="s">
        <v>6123</v>
      </c>
      <c r="M91" s="67">
        <v>410659</v>
      </c>
      <c r="N91" s="67">
        <v>362478</v>
      </c>
      <c r="O91" s="46">
        <v>4372869</v>
      </c>
      <c r="P91" s="45">
        <v>4010391</v>
      </c>
      <c r="Q91" s="45">
        <v>9369230</v>
      </c>
      <c r="R91" s="45">
        <v>780769.16666666663</v>
      </c>
      <c r="S91" s="45">
        <v>3123076.6666666665</v>
      </c>
      <c r="T91" s="45">
        <v>6677323</v>
      </c>
      <c r="U91" s="46">
        <v>887314.33333333349</v>
      </c>
      <c r="V91" s="38">
        <v>380137.90283435606</v>
      </c>
      <c r="W91" s="46">
        <v>380137.90283435606</v>
      </c>
      <c r="X91" s="38"/>
      <c r="Y91" s="38">
        <f t="shared" si="1"/>
        <v>440812.45530375879</v>
      </c>
      <c r="Z91" s="38">
        <v>440812.45530375879</v>
      </c>
      <c r="AA91" s="38">
        <v>0</v>
      </c>
      <c r="AB91" s="38">
        <v>440812.45530375879</v>
      </c>
      <c r="AC91" s="38" t="s">
        <v>6123</v>
      </c>
      <c r="AD91" s="59">
        <v>6.6016344469746149E-2</v>
      </c>
      <c r="AE91" s="59">
        <v>0.10991757544432919</v>
      </c>
      <c r="AF91" s="59">
        <v>0.49679402072519063</v>
      </c>
    </row>
    <row r="92" spans="1:32" x14ac:dyDescent="0.2">
      <c r="A92" s="60" t="s">
        <v>6112</v>
      </c>
      <c r="B92" s="44" t="s">
        <v>6115</v>
      </c>
      <c r="C92" s="44"/>
      <c r="D92" s="39">
        <v>77</v>
      </c>
      <c r="E92" s="44" t="s">
        <v>2279</v>
      </c>
      <c r="F92" s="44" t="s">
        <v>2280</v>
      </c>
      <c r="G92" s="39" t="s">
        <v>6115</v>
      </c>
      <c r="H92" s="64">
        <v>40633</v>
      </c>
      <c r="I92" s="44" t="s">
        <v>6130</v>
      </c>
      <c r="J92" s="58">
        <v>1569</v>
      </c>
      <c r="K92" s="44" t="s">
        <v>6112</v>
      </c>
      <c r="L92" s="39" t="s">
        <v>6116</v>
      </c>
      <c r="M92" s="67">
        <v>0</v>
      </c>
      <c r="N92" s="67">
        <v>0</v>
      </c>
      <c r="O92" s="46">
        <v>3910553</v>
      </c>
      <c r="P92" s="45">
        <v>3910553</v>
      </c>
      <c r="Q92" s="45">
        <v>14517172</v>
      </c>
      <c r="R92" s="45">
        <v>1209764.3333333333</v>
      </c>
      <c r="S92" s="45">
        <v>4839057.333333333</v>
      </c>
      <c r="T92" s="45">
        <v>7763556</v>
      </c>
      <c r="U92" s="46">
        <v>0</v>
      </c>
      <c r="V92" s="38">
        <v>0</v>
      </c>
      <c r="W92" s="46">
        <v>0</v>
      </c>
      <c r="X92" s="38"/>
      <c r="Y92" s="38">
        <f t="shared" si="1"/>
        <v>0</v>
      </c>
      <c r="Z92" s="38">
        <v>0</v>
      </c>
      <c r="AA92" s="38">
        <v>0</v>
      </c>
      <c r="AB92" s="38">
        <v>0</v>
      </c>
      <c r="AC92" s="38" t="s">
        <v>6116</v>
      </c>
      <c r="AD92" s="59">
        <v>0</v>
      </c>
      <c r="AE92" s="59">
        <v>0</v>
      </c>
      <c r="AF92" s="59" t="s">
        <v>6138</v>
      </c>
    </row>
    <row r="93" spans="1:32" x14ac:dyDescent="0.2">
      <c r="A93" s="60" t="s">
        <v>6112</v>
      </c>
      <c r="B93" s="44" t="s">
        <v>6115</v>
      </c>
      <c r="C93" s="44"/>
      <c r="D93" s="39">
        <v>78</v>
      </c>
      <c r="E93" s="44" t="s">
        <v>943</v>
      </c>
      <c r="F93" s="44" t="s">
        <v>944</v>
      </c>
      <c r="G93" s="39" t="s">
        <v>6115</v>
      </c>
      <c r="H93" s="64">
        <v>40633</v>
      </c>
      <c r="I93" s="44" t="s">
        <v>6130</v>
      </c>
      <c r="J93" s="58">
        <v>1543</v>
      </c>
      <c r="K93" s="44" t="s">
        <v>6112</v>
      </c>
      <c r="L93" s="39" t="s">
        <v>6123</v>
      </c>
      <c r="M93" s="67">
        <v>7981364</v>
      </c>
      <c r="N93" s="67">
        <v>111364</v>
      </c>
      <c r="O93" s="46">
        <v>11041302</v>
      </c>
      <c r="P93" s="45">
        <v>10929938</v>
      </c>
      <c r="Q93" s="45">
        <v>8894076</v>
      </c>
      <c r="R93" s="45">
        <v>741173</v>
      </c>
      <c r="S93" s="45">
        <v>2964692</v>
      </c>
      <c r="T93" s="45">
        <v>6881643</v>
      </c>
      <c r="U93" s="46">
        <v>7965246</v>
      </c>
      <c r="V93" s="38">
        <v>3412423.0796824829</v>
      </c>
      <c r="W93" s="46">
        <v>3412423.0796824829</v>
      </c>
      <c r="X93" s="38"/>
      <c r="Y93" s="38">
        <f t="shared" si="1"/>
        <v>3957086.5864052419</v>
      </c>
      <c r="Z93" s="38">
        <v>3957086.5864052419</v>
      </c>
      <c r="AA93" s="38">
        <v>0</v>
      </c>
      <c r="AB93" s="38">
        <v>3957086.5864052419</v>
      </c>
      <c r="AC93" s="38" t="s">
        <v>6123</v>
      </c>
      <c r="AD93" s="59">
        <v>0.57502061446739416</v>
      </c>
      <c r="AE93" s="59">
        <v>0.36204108261229312</v>
      </c>
      <c r="AF93" s="59">
        <v>0.49679402072519063</v>
      </c>
    </row>
    <row r="94" spans="1:32" x14ac:dyDescent="0.2">
      <c r="A94" s="60" t="s">
        <v>6112</v>
      </c>
      <c r="B94" s="44" t="s">
        <v>6115</v>
      </c>
      <c r="C94" s="44"/>
      <c r="D94" s="39">
        <v>79</v>
      </c>
      <c r="E94" s="44" t="s">
        <v>1631</v>
      </c>
      <c r="F94" s="44" t="s">
        <v>1632</v>
      </c>
      <c r="G94" s="39" t="s">
        <v>6115</v>
      </c>
      <c r="H94" s="64">
        <v>40543</v>
      </c>
      <c r="I94" s="44" t="s">
        <v>6130</v>
      </c>
      <c r="J94" s="58">
        <v>1536</v>
      </c>
      <c r="K94" s="44" t="s">
        <v>6112</v>
      </c>
      <c r="L94" s="39" t="s">
        <v>6123</v>
      </c>
      <c r="M94" s="67">
        <v>4741991</v>
      </c>
      <c r="N94" s="67">
        <v>2227591</v>
      </c>
      <c r="O94" s="46">
        <v>6713845</v>
      </c>
      <c r="P94" s="45">
        <v>4486254</v>
      </c>
      <c r="Q94" s="45">
        <v>10553263</v>
      </c>
      <c r="R94" s="45">
        <v>879438.58333333337</v>
      </c>
      <c r="S94" s="45">
        <v>3517754.3333333335</v>
      </c>
      <c r="T94" s="45">
        <v>7251389</v>
      </c>
      <c r="U94" s="46">
        <v>968499.66666666651</v>
      </c>
      <c r="V94" s="38">
        <v>414918.83806201647</v>
      </c>
      <c r="W94" s="46">
        <v>414918.83806201647</v>
      </c>
      <c r="X94" s="38"/>
      <c r="Y94" s="38">
        <f t="shared" si="1"/>
        <v>481144.84347434016</v>
      </c>
      <c r="Z94" s="38">
        <v>481144.84347434016</v>
      </c>
      <c r="AA94" s="38">
        <v>0</v>
      </c>
      <c r="AB94" s="38">
        <v>481144.84347434016</v>
      </c>
      <c r="AC94" s="38" t="s">
        <v>6123</v>
      </c>
      <c r="AD94" s="59">
        <v>6.6352093850480257E-2</v>
      </c>
      <c r="AE94" s="59">
        <v>0.10724868531169661</v>
      </c>
      <c r="AF94" s="59">
        <v>0.49679402072519063</v>
      </c>
    </row>
    <row r="95" spans="1:32" x14ac:dyDescent="0.2">
      <c r="A95" s="60" t="s">
        <v>6112</v>
      </c>
      <c r="B95" s="44" t="s">
        <v>6115</v>
      </c>
      <c r="C95" s="44"/>
      <c r="D95" s="39">
        <v>80</v>
      </c>
      <c r="E95" s="44" t="s">
        <v>3304</v>
      </c>
      <c r="F95" s="44" t="s">
        <v>3305</v>
      </c>
      <c r="G95" s="39" t="s">
        <v>6115</v>
      </c>
      <c r="H95" s="64">
        <v>40451</v>
      </c>
      <c r="I95" s="44" t="s">
        <v>6129</v>
      </c>
      <c r="J95" s="58">
        <v>1534</v>
      </c>
      <c r="K95" s="44" t="s">
        <v>6112</v>
      </c>
      <c r="L95" s="39" t="s">
        <v>6116</v>
      </c>
      <c r="M95" s="67">
        <v>0</v>
      </c>
      <c r="N95" s="67">
        <v>0</v>
      </c>
      <c r="O95" s="46">
        <v>2901167</v>
      </c>
      <c r="P95" s="45">
        <v>2901167</v>
      </c>
      <c r="Q95" s="45">
        <v>10617306</v>
      </c>
      <c r="R95" s="45">
        <v>884775.5</v>
      </c>
      <c r="S95" s="45">
        <v>3539102</v>
      </c>
      <c r="T95" s="45">
        <v>7568276</v>
      </c>
      <c r="U95" s="46">
        <v>0</v>
      </c>
      <c r="V95" s="38">
        <v>0</v>
      </c>
      <c r="W95" s="46">
        <v>0</v>
      </c>
      <c r="X95" s="38"/>
      <c r="Y95" s="38">
        <f t="shared" si="1"/>
        <v>0</v>
      </c>
      <c r="Z95" s="38">
        <v>0</v>
      </c>
      <c r="AA95" s="38">
        <v>0</v>
      </c>
      <c r="AB95" s="38">
        <v>0</v>
      </c>
      <c r="AC95" s="38" t="s">
        <v>6116</v>
      </c>
      <c r="AD95" s="59">
        <v>0</v>
      </c>
      <c r="AE95" s="59">
        <v>0</v>
      </c>
      <c r="AF95" s="59" t="s">
        <v>6138</v>
      </c>
    </row>
    <row r="96" spans="1:32" x14ac:dyDescent="0.2">
      <c r="A96" s="60" t="s">
        <v>6112</v>
      </c>
      <c r="B96" s="44" t="s">
        <v>6115</v>
      </c>
      <c r="C96" s="44"/>
      <c r="D96" s="39">
        <v>81</v>
      </c>
      <c r="E96" s="44" t="s">
        <v>2082</v>
      </c>
      <c r="F96" s="44" t="s">
        <v>2083</v>
      </c>
      <c r="G96" s="39" t="s">
        <v>6115</v>
      </c>
      <c r="H96" s="64">
        <v>40359</v>
      </c>
      <c r="I96" s="44" t="s">
        <v>6129</v>
      </c>
      <c r="J96" s="58">
        <v>1522</v>
      </c>
      <c r="K96" s="44" t="s">
        <v>6112</v>
      </c>
      <c r="L96" s="39" t="s">
        <v>6123</v>
      </c>
      <c r="M96" s="67">
        <v>3563211</v>
      </c>
      <c r="N96" s="67">
        <v>0</v>
      </c>
      <c r="O96" s="46">
        <v>5861089</v>
      </c>
      <c r="P96" s="45">
        <v>5861089</v>
      </c>
      <c r="Q96" s="45">
        <v>8535180</v>
      </c>
      <c r="R96" s="45">
        <v>711265</v>
      </c>
      <c r="S96" s="45">
        <v>2845060</v>
      </c>
      <c r="T96" s="45">
        <v>4876875</v>
      </c>
      <c r="U96" s="46">
        <v>3016029</v>
      </c>
      <c r="V96" s="38">
        <v>1292109.1161015844</v>
      </c>
      <c r="W96" s="46">
        <v>1292109.1161015844</v>
      </c>
      <c r="X96" s="38"/>
      <c r="Y96" s="38">
        <f t="shared" si="1"/>
        <v>1498345.1735337761</v>
      </c>
      <c r="Z96" s="38">
        <v>1498345.1735337761</v>
      </c>
      <c r="AA96" s="38">
        <v>0</v>
      </c>
      <c r="AB96" s="38">
        <v>1498345.1735337761</v>
      </c>
      <c r="AC96" s="38" t="s">
        <v>6123</v>
      </c>
      <c r="AD96" s="59">
        <v>0.30723468892144584</v>
      </c>
      <c r="AE96" s="59">
        <v>0.25564279497099873</v>
      </c>
      <c r="AF96" s="59">
        <v>0.49679402072519069</v>
      </c>
    </row>
    <row r="97" spans="1:32" x14ac:dyDescent="0.2">
      <c r="A97" s="60" t="s">
        <v>6112</v>
      </c>
      <c r="B97" s="44" t="s">
        <v>6115</v>
      </c>
      <c r="C97" s="44"/>
      <c r="D97" s="39">
        <v>82</v>
      </c>
      <c r="E97" s="44" t="s">
        <v>4454</v>
      </c>
      <c r="F97" s="44" t="s">
        <v>4455</v>
      </c>
      <c r="G97" s="39" t="s">
        <v>6115</v>
      </c>
      <c r="H97" s="64">
        <v>40543</v>
      </c>
      <c r="I97" s="44" t="s">
        <v>6129</v>
      </c>
      <c r="J97" s="58">
        <v>1514</v>
      </c>
      <c r="K97" s="44" t="s">
        <v>6112</v>
      </c>
      <c r="L97" s="39" t="s">
        <v>6116</v>
      </c>
      <c r="M97" s="67">
        <v>0</v>
      </c>
      <c r="N97" s="67">
        <v>0</v>
      </c>
      <c r="O97" s="46">
        <v>8989498</v>
      </c>
      <c r="P97" s="45">
        <v>8989498</v>
      </c>
      <c r="Q97" s="45">
        <v>9508261</v>
      </c>
      <c r="R97" s="45">
        <v>792355.08333333337</v>
      </c>
      <c r="S97" s="45">
        <v>3169420.3333333335</v>
      </c>
      <c r="T97" s="45">
        <v>6439846</v>
      </c>
      <c r="U97" s="46">
        <v>5820077.666666666</v>
      </c>
      <c r="V97" s="38">
        <v>2493402.884892432</v>
      </c>
      <c r="W97" s="46">
        <v>2493402.884892432</v>
      </c>
      <c r="X97" s="38"/>
      <c r="Y97" s="38">
        <f t="shared" si="1"/>
        <v>2891379.7849562187</v>
      </c>
      <c r="Z97" s="38">
        <v>2891379.7849562187</v>
      </c>
      <c r="AA97" s="38">
        <v>0</v>
      </c>
      <c r="AB97" s="38">
        <v>2891379.7849562187</v>
      </c>
      <c r="AC97" s="38" t="s">
        <v>6123</v>
      </c>
      <c r="AD97" s="59">
        <v>0.44898275284163919</v>
      </c>
      <c r="AE97" s="59">
        <v>0.32163973838764065</v>
      </c>
      <c r="AF97" s="59">
        <v>0.49679402072519063</v>
      </c>
    </row>
    <row r="98" spans="1:32" x14ac:dyDescent="0.2">
      <c r="A98" s="60" t="s">
        <v>6112</v>
      </c>
      <c r="B98" s="44" t="s">
        <v>6115</v>
      </c>
      <c r="C98" s="44"/>
      <c r="D98" s="39">
        <v>83</v>
      </c>
      <c r="E98" s="44" t="s">
        <v>3735</v>
      </c>
      <c r="F98" s="44" t="s">
        <v>6101</v>
      </c>
      <c r="G98" s="39" t="s">
        <v>6115</v>
      </c>
      <c r="H98" s="64">
        <v>40633</v>
      </c>
      <c r="I98" s="44" t="s">
        <v>6130</v>
      </c>
      <c r="J98" s="58">
        <v>1512</v>
      </c>
      <c r="K98" s="44" t="s">
        <v>6112</v>
      </c>
      <c r="L98" s="39" t="s">
        <v>6116</v>
      </c>
      <c r="M98" s="67">
        <v>0</v>
      </c>
      <c r="N98" s="67">
        <v>0</v>
      </c>
      <c r="O98" s="46">
        <v>3576468</v>
      </c>
      <c r="P98" s="45">
        <v>3576468</v>
      </c>
      <c r="Q98" s="45">
        <v>12323435</v>
      </c>
      <c r="R98" s="45">
        <v>1026952.9166666666</v>
      </c>
      <c r="S98" s="45">
        <v>4107811.6666666665</v>
      </c>
      <c r="T98" s="45">
        <v>8101018</v>
      </c>
      <c r="U98" s="46">
        <v>0</v>
      </c>
      <c r="V98" s="38">
        <v>0</v>
      </c>
      <c r="W98" s="46">
        <v>0</v>
      </c>
      <c r="X98" s="38"/>
      <c r="Y98" s="38">
        <f t="shared" si="1"/>
        <v>0</v>
      </c>
      <c r="Z98" s="38">
        <v>0</v>
      </c>
      <c r="AA98" s="38">
        <v>0</v>
      </c>
      <c r="AB98" s="38">
        <v>0</v>
      </c>
      <c r="AC98" s="38" t="s">
        <v>6116</v>
      </c>
      <c r="AD98" s="59">
        <v>0</v>
      </c>
      <c r="AE98" s="59">
        <v>0</v>
      </c>
      <c r="AF98" s="59" t="s">
        <v>6138</v>
      </c>
    </row>
    <row r="99" spans="1:32" x14ac:dyDescent="0.2">
      <c r="A99" s="60" t="s">
        <v>6112</v>
      </c>
      <c r="B99" s="44" t="s">
        <v>6115</v>
      </c>
      <c r="C99" s="44"/>
      <c r="D99" s="39">
        <v>84</v>
      </c>
      <c r="E99" s="44" t="s">
        <v>507</v>
      </c>
      <c r="F99" s="44" t="s">
        <v>5982</v>
      </c>
      <c r="G99" s="39" t="s">
        <v>6115</v>
      </c>
      <c r="H99" s="64">
        <v>40359</v>
      </c>
      <c r="I99" s="44" t="s">
        <v>6129</v>
      </c>
      <c r="J99" s="58">
        <v>1508</v>
      </c>
      <c r="K99" s="44" t="s">
        <v>6112</v>
      </c>
      <c r="L99" s="39" t="s">
        <v>6116</v>
      </c>
      <c r="M99" s="67">
        <v>0</v>
      </c>
      <c r="N99" s="67">
        <v>0</v>
      </c>
      <c r="O99" s="46">
        <v>2681207</v>
      </c>
      <c r="P99" s="45">
        <v>2681207</v>
      </c>
      <c r="Q99" s="45">
        <v>8311387</v>
      </c>
      <c r="R99" s="45">
        <v>692615.58333333337</v>
      </c>
      <c r="S99" s="45">
        <v>2770462.3333333335</v>
      </c>
      <c r="T99" s="45">
        <v>5398714</v>
      </c>
      <c r="U99" s="46">
        <v>0</v>
      </c>
      <c r="V99" s="38">
        <v>0</v>
      </c>
      <c r="W99" s="46">
        <v>0</v>
      </c>
      <c r="X99" s="38"/>
      <c r="Y99" s="38">
        <f t="shared" si="1"/>
        <v>0</v>
      </c>
      <c r="Z99" s="38">
        <v>0</v>
      </c>
      <c r="AA99" s="38">
        <v>0</v>
      </c>
      <c r="AB99" s="38">
        <v>0</v>
      </c>
      <c r="AC99" s="38" t="s">
        <v>6116</v>
      </c>
      <c r="AD99" s="59">
        <v>0</v>
      </c>
      <c r="AE99" s="59">
        <v>0</v>
      </c>
      <c r="AF99" s="59" t="s">
        <v>6138</v>
      </c>
    </row>
    <row r="100" spans="1:32" x14ac:dyDescent="0.2">
      <c r="A100" s="60" t="s">
        <v>6112</v>
      </c>
      <c r="B100" s="44" t="s">
        <v>6115</v>
      </c>
      <c r="C100" s="44"/>
      <c r="D100" s="39">
        <v>85</v>
      </c>
      <c r="E100" s="44" t="s">
        <v>4109</v>
      </c>
      <c r="F100" s="44" t="s">
        <v>4110</v>
      </c>
      <c r="G100" s="39" t="s">
        <v>6115</v>
      </c>
      <c r="H100" s="64">
        <v>40359</v>
      </c>
      <c r="I100" s="44" t="s">
        <v>6129</v>
      </c>
      <c r="J100" s="58">
        <v>1456</v>
      </c>
      <c r="K100" s="44" t="s">
        <v>6112</v>
      </c>
      <c r="L100" s="39" t="s">
        <v>6116</v>
      </c>
      <c r="M100" s="67">
        <v>0</v>
      </c>
      <c r="N100" s="67">
        <v>0</v>
      </c>
      <c r="O100" s="46">
        <v>5119282</v>
      </c>
      <c r="P100" s="45">
        <v>5119282</v>
      </c>
      <c r="Q100" s="45">
        <v>8371774</v>
      </c>
      <c r="R100" s="45">
        <v>697647.83333333337</v>
      </c>
      <c r="S100" s="45">
        <v>2790591.3333333335</v>
      </c>
      <c r="T100" s="45">
        <v>6578420</v>
      </c>
      <c r="U100" s="46">
        <v>2328690.6666666665</v>
      </c>
      <c r="V100" s="38">
        <v>997643.73584626522</v>
      </c>
      <c r="W100" s="46">
        <v>997643.73584626522</v>
      </c>
      <c r="X100" s="38"/>
      <c r="Y100" s="38">
        <f t="shared" si="1"/>
        <v>1156879.5993185579</v>
      </c>
      <c r="Z100" s="38">
        <v>1156879.5993185579</v>
      </c>
      <c r="AA100" s="38">
        <v>0</v>
      </c>
      <c r="AB100" s="38">
        <v>1156879.5993185579</v>
      </c>
      <c r="AC100" s="38" t="s">
        <v>6123</v>
      </c>
      <c r="AD100" s="59">
        <v>0.17585979601766957</v>
      </c>
      <c r="AE100" s="59">
        <v>0.22598473757033855</v>
      </c>
      <c r="AF100" s="59">
        <v>0.49679402072519063</v>
      </c>
    </row>
    <row r="101" spans="1:32" x14ac:dyDescent="0.2">
      <c r="A101" s="60" t="s">
        <v>6112</v>
      </c>
      <c r="B101" s="44" t="s">
        <v>6115</v>
      </c>
      <c r="C101" s="44"/>
      <c r="D101" s="39">
        <v>86</v>
      </c>
      <c r="E101" s="44" t="s">
        <v>4440</v>
      </c>
      <c r="F101" s="44" t="s">
        <v>4441</v>
      </c>
      <c r="G101" s="39" t="s">
        <v>6115</v>
      </c>
      <c r="H101" s="64">
        <v>40633</v>
      </c>
      <c r="I101" s="44" t="s">
        <v>6129</v>
      </c>
      <c r="J101" s="58">
        <v>1454</v>
      </c>
      <c r="K101" s="44" t="s">
        <v>6112</v>
      </c>
      <c r="L101" s="39" t="s">
        <v>6123</v>
      </c>
      <c r="M101" s="67">
        <v>446867</v>
      </c>
      <c r="N101" s="67">
        <v>0</v>
      </c>
      <c r="O101" s="46">
        <v>8579265</v>
      </c>
      <c r="P101" s="45">
        <v>8579265</v>
      </c>
      <c r="Q101" s="45">
        <v>9027966</v>
      </c>
      <c r="R101" s="45">
        <v>752330.5</v>
      </c>
      <c r="S101" s="45">
        <v>3009322</v>
      </c>
      <c r="T101" s="45">
        <v>5158863</v>
      </c>
      <c r="U101" s="46">
        <v>5569943</v>
      </c>
      <c r="V101" s="38">
        <v>2386241.6861595847</v>
      </c>
      <c r="W101" s="46">
        <v>2386241.6861595847</v>
      </c>
      <c r="X101" s="38"/>
      <c r="Y101" s="38">
        <f t="shared" si="1"/>
        <v>2767114.3781801304</v>
      </c>
      <c r="Z101" s="38">
        <v>2767114.3781801304</v>
      </c>
      <c r="AA101" s="38">
        <v>0</v>
      </c>
      <c r="AB101" s="38">
        <v>2767114.3781801304</v>
      </c>
      <c r="AC101" s="38" t="s">
        <v>6123</v>
      </c>
      <c r="AD101" s="59">
        <v>0.53638066724782774</v>
      </c>
      <c r="AE101" s="59">
        <v>0.32253513304229797</v>
      </c>
      <c r="AF101" s="59">
        <v>0.49679402072519063</v>
      </c>
    </row>
    <row r="102" spans="1:32" x14ac:dyDescent="0.2">
      <c r="A102" s="60" t="s">
        <v>6112</v>
      </c>
      <c r="B102" s="44" t="s">
        <v>6176</v>
      </c>
      <c r="C102" s="44" t="s">
        <v>6175</v>
      </c>
      <c r="D102" s="39">
        <v>87</v>
      </c>
      <c r="E102" s="44" t="s">
        <v>5884</v>
      </c>
      <c r="F102" s="44" t="s">
        <v>5968</v>
      </c>
      <c r="G102" s="39" t="s">
        <v>6115</v>
      </c>
      <c r="H102" s="64">
        <v>40268</v>
      </c>
      <c r="I102" s="44" t="s">
        <v>6129</v>
      </c>
      <c r="J102" s="58">
        <v>1405</v>
      </c>
      <c r="K102" s="44" t="s">
        <v>6112</v>
      </c>
      <c r="L102" s="39" t="s">
        <v>6123</v>
      </c>
      <c r="M102" s="67">
        <v>2605974</v>
      </c>
      <c r="N102" s="67">
        <v>539301</v>
      </c>
      <c r="O102" s="46">
        <v>7593182</v>
      </c>
      <c r="P102" s="45">
        <v>7053881</v>
      </c>
      <c r="Q102" s="45">
        <v>7583252</v>
      </c>
      <c r="R102" s="45">
        <v>631937.66666666663</v>
      </c>
      <c r="S102" s="45">
        <v>2527750.6666666665</v>
      </c>
      <c r="T102" s="45">
        <v>4518620</v>
      </c>
      <c r="U102" s="46">
        <v>4526130.333333334</v>
      </c>
      <c r="V102" s="38">
        <v>1939057.7028151597</v>
      </c>
      <c r="W102" s="46">
        <v>1939057.7028151597</v>
      </c>
      <c r="X102" s="38"/>
      <c r="Y102" s="38">
        <f t="shared" si="1"/>
        <v>2248554.4866229142</v>
      </c>
      <c r="Z102" s="38">
        <v>2248554.4866229142</v>
      </c>
      <c r="AA102" s="38">
        <v>0</v>
      </c>
      <c r="AB102" s="38">
        <v>2248554.4866229142</v>
      </c>
      <c r="AC102" s="38" t="s">
        <v>6123</v>
      </c>
      <c r="AD102" s="59">
        <v>0.4976197349241393</v>
      </c>
      <c r="AE102" s="59">
        <v>0.31876841792807592</v>
      </c>
      <c r="AF102" s="59">
        <v>0.49679402072519063</v>
      </c>
    </row>
    <row r="103" spans="1:32" x14ac:dyDescent="0.2">
      <c r="A103" s="60" t="s">
        <v>6112</v>
      </c>
      <c r="B103" s="44" t="s">
        <v>6115</v>
      </c>
      <c r="C103" s="44"/>
      <c r="D103" s="39">
        <v>88</v>
      </c>
      <c r="E103" s="44" t="s">
        <v>4607</v>
      </c>
      <c r="F103" s="44" t="s">
        <v>2990</v>
      </c>
      <c r="G103" s="39" t="s">
        <v>6115</v>
      </c>
      <c r="H103" s="64">
        <v>40451</v>
      </c>
      <c r="I103" s="44" t="s">
        <v>6129</v>
      </c>
      <c r="J103" s="58">
        <v>1399</v>
      </c>
      <c r="K103" s="44" t="s">
        <v>6112</v>
      </c>
      <c r="L103" s="39" t="s">
        <v>6116</v>
      </c>
      <c r="M103" s="67">
        <v>0</v>
      </c>
      <c r="N103" s="67">
        <v>0</v>
      </c>
      <c r="O103" s="46">
        <v>3889062</v>
      </c>
      <c r="P103" s="45">
        <v>3889062</v>
      </c>
      <c r="Q103" s="45">
        <v>8428762</v>
      </c>
      <c r="R103" s="45">
        <v>702396.83333333337</v>
      </c>
      <c r="S103" s="45">
        <v>2809587.3333333335</v>
      </c>
      <c r="T103" s="45">
        <v>6564205</v>
      </c>
      <c r="U103" s="46">
        <v>1079474.6666666665</v>
      </c>
      <c r="V103" s="38">
        <v>462462.08421759831</v>
      </c>
      <c r="W103" s="46">
        <v>462462.08421759831</v>
      </c>
      <c r="X103" s="38"/>
      <c r="Y103" s="38">
        <f t="shared" si="1"/>
        <v>536276.55992431822</v>
      </c>
      <c r="Z103" s="38">
        <v>536276.55992431822</v>
      </c>
      <c r="AA103" s="38">
        <v>0</v>
      </c>
      <c r="AB103" s="38">
        <v>536276.55992431822</v>
      </c>
      <c r="AC103" s="38" t="s">
        <v>6123</v>
      </c>
      <c r="AD103" s="59">
        <v>8.1697107254316129E-2</v>
      </c>
      <c r="AE103" s="59">
        <v>0.13789354860486108</v>
      </c>
      <c r="AF103" s="59">
        <v>0.49679402072519069</v>
      </c>
    </row>
    <row r="104" spans="1:32" x14ac:dyDescent="0.2">
      <c r="A104" s="60" t="s">
        <v>6112</v>
      </c>
      <c r="B104" s="44" t="s">
        <v>6115</v>
      </c>
      <c r="C104" s="44"/>
      <c r="D104" s="39">
        <v>89</v>
      </c>
      <c r="E104" s="44" t="s">
        <v>4891</v>
      </c>
      <c r="F104" s="44" t="s">
        <v>4892</v>
      </c>
      <c r="G104" s="39" t="s">
        <v>6115</v>
      </c>
      <c r="H104" s="64">
        <v>40543</v>
      </c>
      <c r="I104" s="44" t="s">
        <v>6130</v>
      </c>
      <c r="J104" s="58">
        <v>1399</v>
      </c>
      <c r="K104" s="44" t="s">
        <v>6112</v>
      </c>
      <c r="L104" s="39" t="s">
        <v>6116</v>
      </c>
      <c r="M104" s="67">
        <v>0</v>
      </c>
      <c r="N104" s="67">
        <v>0</v>
      </c>
      <c r="O104" s="46">
        <v>5477690</v>
      </c>
      <c r="P104" s="45">
        <v>5477690</v>
      </c>
      <c r="Q104" s="45">
        <v>9027963</v>
      </c>
      <c r="R104" s="45">
        <v>752330.25</v>
      </c>
      <c r="S104" s="45">
        <v>3009321</v>
      </c>
      <c r="T104" s="45">
        <v>6591856</v>
      </c>
      <c r="U104" s="46">
        <v>2468369</v>
      </c>
      <c r="V104" s="38">
        <v>1057483.8924965747</v>
      </c>
      <c r="W104" s="46">
        <v>1057483.8924965747</v>
      </c>
      <c r="X104" s="38"/>
      <c r="Y104" s="38">
        <f t="shared" si="1"/>
        <v>1226270.9601434181</v>
      </c>
      <c r="Z104" s="38">
        <v>1226270.9601434181</v>
      </c>
      <c r="AA104" s="38">
        <v>0</v>
      </c>
      <c r="AB104" s="38">
        <v>1226270.9601434181</v>
      </c>
      <c r="AC104" s="38" t="s">
        <v>6123</v>
      </c>
      <c r="AD104" s="59">
        <v>0.18602817782175735</v>
      </c>
      <c r="AE104" s="59">
        <v>0.22386644007664144</v>
      </c>
      <c r="AF104" s="59">
        <v>0.49679402072519063</v>
      </c>
    </row>
    <row r="105" spans="1:32" x14ac:dyDescent="0.2">
      <c r="A105" s="60" t="s">
        <v>6112</v>
      </c>
      <c r="B105" s="44" t="s">
        <v>6115</v>
      </c>
      <c r="C105" s="44"/>
      <c r="D105" s="39">
        <v>90</v>
      </c>
      <c r="E105" s="44" t="s">
        <v>3736</v>
      </c>
      <c r="F105" s="44" t="s">
        <v>3737</v>
      </c>
      <c r="G105" s="39" t="s">
        <v>6115</v>
      </c>
      <c r="H105" s="64">
        <v>40451</v>
      </c>
      <c r="I105" s="44" t="s">
        <v>6129</v>
      </c>
      <c r="J105" s="58">
        <v>1358</v>
      </c>
      <c r="K105" s="44" t="s">
        <v>6112</v>
      </c>
      <c r="L105" s="39" t="s">
        <v>6116</v>
      </c>
      <c r="M105" s="67">
        <v>0</v>
      </c>
      <c r="N105" s="67">
        <v>0</v>
      </c>
      <c r="O105" s="46">
        <v>2807367</v>
      </c>
      <c r="P105" s="45">
        <v>2807367</v>
      </c>
      <c r="Q105" s="45">
        <v>12795545</v>
      </c>
      <c r="R105" s="45">
        <v>1066295.4166666667</v>
      </c>
      <c r="S105" s="45">
        <v>4265181.666666667</v>
      </c>
      <c r="T105" s="45">
        <v>7345936</v>
      </c>
      <c r="U105" s="46">
        <v>0</v>
      </c>
      <c r="V105" s="38">
        <v>0</v>
      </c>
      <c r="W105" s="46">
        <v>0</v>
      </c>
      <c r="X105" s="38"/>
      <c r="Y105" s="38">
        <f t="shared" si="1"/>
        <v>0</v>
      </c>
      <c r="Z105" s="38">
        <v>0</v>
      </c>
      <c r="AA105" s="38">
        <v>0</v>
      </c>
      <c r="AB105" s="38">
        <v>0</v>
      </c>
      <c r="AC105" s="38" t="s">
        <v>6116</v>
      </c>
      <c r="AD105" s="59">
        <v>0</v>
      </c>
      <c r="AE105" s="59">
        <v>0</v>
      </c>
      <c r="AF105" s="59" t="s">
        <v>6138</v>
      </c>
    </row>
    <row r="106" spans="1:32" x14ac:dyDescent="0.2">
      <c r="A106" s="60" t="s">
        <v>6112</v>
      </c>
      <c r="B106" s="44" t="s">
        <v>6115</v>
      </c>
      <c r="C106" s="44"/>
      <c r="D106" s="39">
        <v>91</v>
      </c>
      <c r="E106" s="44" t="s">
        <v>2308</v>
      </c>
      <c r="F106" s="44" t="s">
        <v>2309</v>
      </c>
      <c r="G106" s="39" t="s">
        <v>6115</v>
      </c>
      <c r="H106" s="64">
        <v>40543</v>
      </c>
      <c r="I106" s="44" t="s">
        <v>6129</v>
      </c>
      <c r="J106" s="58">
        <v>1356</v>
      </c>
      <c r="K106" s="44" t="s">
        <v>6112</v>
      </c>
      <c r="L106" s="39" t="s">
        <v>6116</v>
      </c>
      <c r="M106" s="67">
        <v>0</v>
      </c>
      <c r="N106" s="67">
        <v>0</v>
      </c>
      <c r="O106" s="46">
        <v>2513388</v>
      </c>
      <c r="P106" s="45">
        <v>2513388</v>
      </c>
      <c r="Q106" s="45">
        <v>11338583</v>
      </c>
      <c r="R106" s="45">
        <v>944881.91666666663</v>
      </c>
      <c r="S106" s="45">
        <v>3779527.6666666665</v>
      </c>
      <c r="T106" s="45">
        <v>6371003</v>
      </c>
      <c r="U106" s="46">
        <v>0</v>
      </c>
      <c r="V106" s="38">
        <v>0</v>
      </c>
      <c r="W106" s="46">
        <v>0</v>
      </c>
      <c r="X106" s="38"/>
      <c r="Y106" s="38">
        <f t="shared" si="1"/>
        <v>0</v>
      </c>
      <c r="Z106" s="38">
        <v>0</v>
      </c>
      <c r="AA106" s="38">
        <v>0</v>
      </c>
      <c r="AB106" s="38">
        <v>0</v>
      </c>
      <c r="AC106" s="38" t="s">
        <v>6116</v>
      </c>
      <c r="AD106" s="59">
        <v>0</v>
      </c>
      <c r="AE106" s="59">
        <v>0</v>
      </c>
      <c r="AF106" s="59" t="s">
        <v>6138</v>
      </c>
    </row>
    <row r="107" spans="1:32" x14ac:dyDescent="0.2">
      <c r="A107" s="60" t="s">
        <v>6112</v>
      </c>
      <c r="B107" s="44" t="s">
        <v>6115</v>
      </c>
      <c r="C107" s="44"/>
      <c r="D107" s="39">
        <v>92</v>
      </c>
      <c r="E107" s="44" t="s">
        <v>4103</v>
      </c>
      <c r="F107" s="44" t="s">
        <v>4104</v>
      </c>
      <c r="G107" s="39" t="s">
        <v>6115</v>
      </c>
      <c r="H107" s="64">
        <v>40359</v>
      </c>
      <c r="I107" s="44" t="s">
        <v>6129</v>
      </c>
      <c r="J107" s="58">
        <v>1356</v>
      </c>
      <c r="K107" s="44" t="s">
        <v>6112</v>
      </c>
      <c r="L107" s="39" t="s">
        <v>6123</v>
      </c>
      <c r="M107" s="67">
        <v>533758</v>
      </c>
      <c r="N107" s="67">
        <v>533758</v>
      </c>
      <c r="O107" s="46">
        <v>2957962</v>
      </c>
      <c r="P107" s="45">
        <v>2424204</v>
      </c>
      <c r="Q107" s="45">
        <v>6111446</v>
      </c>
      <c r="R107" s="45">
        <v>509287.16666666669</v>
      </c>
      <c r="S107" s="45">
        <v>2037148.6666666667</v>
      </c>
      <c r="T107" s="45">
        <v>4451553</v>
      </c>
      <c r="U107" s="46">
        <v>387055.33333333326</v>
      </c>
      <c r="V107" s="38">
        <v>165819.93231356109</v>
      </c>
      <c r="W107" s="46">
        <v>165819.93231356109</v>
      </c>
      <c r="X107" s="38"/>
      <c r="Y107" s="38">
        <f t="shared" si="1"/>
        <v>192286.77528979554</v>
      </c>
      <c r="Z107" s="38">
        <v>192286.77528979554</v>
      </c>
      <c r="AA107" s="38">
        <v>0</v>
      </c>
      <c r="AB107" s="38">
        <v>192286.77528979554</v>
      </c>
      <c r="AC107" s="38" t="s">
        <v>6123</v>
      </c>
      <c r="AD107" s="59">
        <v>4.3195436579053545E-2</v>
      </c>
      <c r="AE107" s="59">
        <v>7.9319552021940201E-2</v>
      </c>
      <c r="AF107" s="59">
        <v>0.49679402072519063</v>
      </c>
    </row>
    <row r="108" spans="1:32" x14ac:dyDescent="0.2">
      <c r="A108" s="60" t="s">
        <v>6112</v>
      </c>
      <c r="B108" s="44" t="s">
        <v>6115</v>
      </c>
      <c r="C108" s="44"/>
      <c r="D108" s="39">
        <v>93</v>
      </c>
      <c r="E108" s="44" t="s">
        <v>3313</v>
      </c>
      <c r="F108" s="44" t="s">
        <v>3314</v>
      </c>
      <c r="G108" s="39" t="s">
        <v>6115</v>
      </c>
      <c r="H108" s="64">
        <v>40451</v>
      </c>
      <c r="I108" s="44" t="s">
        <v>6129</v>
      </c>
      <c r="J108" s="58">
        <v>1352</v>
      </c>
      <c r="K108" s="44" t="s">
        <v>6112</v>
      </c>
      <c r="L108" s="39" t="s">
        <v>6116</v>
      </c>
      <c r="M108" s="67">
        <v>0</v>
      </c>
      <c r="N108" s="67">
        <v>0</v>
      </c>
      <c r="O108" s="46">
        <v>3117419</v>
      </c>
      <c r="P108" s="45">
        <v>3117419</v>
      </c>
      <c r="Q108" s="45">
        <v>8187895</v>
      </c>
      <c r="R108" s="45">
        <v>682324.58333333337</v>
      </c>
      <c r="S108" s="45">
        <v>2729298.3333333335</v>
      </c>
      <c r="T108" s="45">
        <v>6096892</v>
      </c>
      <c r="U108" s="46">
        <v>388120.66666666651</v>
      </c>
      <c r="V108" s="38">
        <v>166276.33605228071</v>
      </c>
      <c r="W108" s="46">
        <v>166276.33605228071</v>
      </c>
      <c r="X108" s="38"/>
      <c r="Y108" s="38">
        <f t="shared" si="1"/>
        <v>192816.02651987475</v>
      </c>
      <c r="Z108" s="38">
        <v>192816.02651987475</v>
      </c>
      <c r="AA108" s="38">
        <v>0</v>
      </c>
      <c r="AB108" s="38">
        <v>192816.02651987475</v>
      </c>
      <c r="AC108" s="38" t="s">
        <v>6123</v>
      </c>
      <c r="AD108" s="59">
        <v>3.1625298023956264E-2</v>
      </c>
      <c r="AE108" s="59">
        <v>6.185117448757281E-2</v>
      </c>
      <c r="AF108" s="59">
        <v>0.49679402072519069</v>
      </c>
    </row>
    <row r="109" spans="1:32" x14ac:dyDescent="0.2">
      <c r="A109" s="60" t="s">
        <v>6112</v>
      </c>
      <c r="B109" s="44" t="s">
        <v>6115</v>
      </c>
      <c r="C109" s="44"/>
      <c r="D109" s="39">
        <v>94</v>
      </c>
      <c r="E109" s="44" t="s">
        <v>4520</v>
      </c>
      <c r="F109" s="44" t="s">
        <v>4521</v>
      </c>
      <c r="G109" s="39" t="s">
        <v>6115</v>
      </c>
      <c r="H109" s="64">
        <v>40543</v>
      </c>
      <c r="I109" s="44" t="s">
        <v>6129</v>
      </c>
      <c r="J109" s="58">
        <v>1352</v>
      </c>
      <c r="K109" s="44" t="s">
        <v>6112</v>
      </c>
      <c r="L109" s="39" t="s">
        <v>6116</v>
      </c>
      <c r="M109" s="67">
        <v>0</v>
      </c>
      <c r="N109" s="67">
        <v>0</v>
      </c>
      <c r="O109" s="46">
        <v>4381048</v>
      </c>
      <c r="P109" s="45">
        <v>4381048</v>
      </c>
      <c r="Q109" s="45">
        <v>7015959</v>
      </c>
      <c r="R109" s="45">
        <v>584663.25</v>
      </c>
      <c r="S109" s="45">
        <v>2338653</v>
      </c>
      <c r="T109" s="45">
        <v>3553489</v>
      </c>
      <c r="U109" s="46">
        <v>2042395</v>
      </c>
      <c r="V109" s="38">
        <v>874990.65764297859</v>
      </c>
      <c r="W109" s="46">
        <v>874990.65764297859</v>
      </c>
      <c r="X109" s="38"/>
      <c r="Y109" s="38">
        <f t="shared" si="1"/>
        <v>1014649.6239590257</v>
      </c>
      <c r="Z109" s="38">
        <v>1014649.6239590257</v>
      </c>
      <c r="AA109" s="38">
        <v>0</v>
      </c>
      <c r="AB109" s="38">
        <v>1014649.6239590257</v>
      </c>
      <c r="AC109" s="38" t="s">
        <v>6123</v>
      </c>
      <c r="AD109" s="59">
        <v>0.2855361657117908</v>
      </c>
      <c r="AE109" s="59">
        <v>0.23159975055261336</v>
      </c>
      <c r="AF109" s="59">
        <v>0.49679402072519063</v>
      </c>
    </row>
    <row r="110" spans="1:32" x14ac:dyDescent="0.2">
      <c r="A110" s="60" t="s">
        <v>6112</v>
      </c>
      <c r="B110" s="44" t="s">
        <v>6115</v>
      </c>
      <c r="C110" s="44"/>
      <c r="D110" s="39">
        <v>95</v>
      </c>
      <c r="E110" s="44" t="s">
        <v>2326</v>
      </c>
      <c r="F110" s="44" t="s">
        <v>2327</v>
      </c>
      <c r="G110" s="39" t="s">
        <v>6115</v>
      </c>
      <c r="H110" s="64">
        <v>40633</v>
      </c>
      <c r="I110" s="44" t="s">
        <v>6130</v>
      </c>
      <c r="J110" s="58">
        <v>1327</v>
      </c>
      <c r="K110" s="44" t="s">
        <v>6112</v>
      </c>
      <c r="L110" s="39" t="s">
        <v>6116</v>
      </c>
      <c r="M110" s="67">
        <v>0</v>
      </c>
      <c r="N110" s="67">
        <v>0</v>
      </c>
      <c r="O110" s="46">
        <v>6088705</v>
      </c>
      <c r="P110" s="45">
        <v>6088705</v>
      </c>
      <c r="Q110" s="45">
        <v>10793217</v>
      </c>
      <c r="R110" s="45">
        <v>899434.75</v>
      </c>
      <c r="S110" s="45">
        <v>3597739</v>
      </c>
      <c r="T110" s="45">
        <v>6639034</v>
      </c>
      <c r="U110" s="46">
        <v>2490966</v>
      </c>
      <c r="V110" s="38">
        <v>1067164.7641647672</v>
      </c>
      <c r="W110" s="46">
        <v>1067164.7641647672</v>
      </c>
      <c r="X110" s="38"/>
      <c r="Y110" s="38">
        <f t="shared" si="1"/>
        <v>1237497.0146297452</v>
      </c>
      <c r="Z110" s="38">
        <v>1237497.0146297452</v>
      </c>
      <c r="AA110" s="38">
        <v>0</v>
      </c>
      <c r="AB110" s="38">
        <v>1237497.0146297452</v>
      </c>
      <c r="AC110" s="38" t="s">
        <v>6123</v>
      </c>
      <c r="AD110" s="59">
        <v>0.18639714974042085</v>
      </c>
      <c r="AE110" s="59">
        <v>0.2032446989351176</v>
      </c>
      <c r="AF110" s="59">
        <v>0.49679402072519063</v>
      </c>
    </row>
    <row r="111" spans="1:32" x14ac:dyDescent="0.2">
      <c r="A111" s="60" t="s">
        <v>6112</v>
      </c>
      <c r="B111" s="44" t="s">
        <v>6115</v>
      </c>
      <c r="C111" s="44"/>
      <c r="D111" s="39">
        <v>96</v>
      </c>
      <c r="E111" s="44" t="s">
        <v>4616</v>
      </c>
      <c r="F111" s="44" t="s">
        <v>4617</v>
      </c>
      <c r="G111" s="39" t="s">
        <v>6115</v>
      </c>
      <c r="H111" s="64">
        <v>40543</v>
      </c>
      <c r="I111" s="44" t="s">
        <v>6129</v>
      </c>
      <c r="J111" s="58">
        <v>1326</v>
      </c>
      <c r="K111" s="44" t="s">
        <v>6112</v>
      </c>
      <c r="L111" s="39" t="s">
        <v>6116</v>
      </c>
      <c r="M111" s="67">
        <v>0</v>
      </c>
      <c r="N111" s="67">
        <v>0</v>
      </c>
      <c r="O111" s="46">
        <v>6302937</v>
      </c>
      <c r="P111" s="45">
        <v>6302937</v>
      </c>
      <c r="Q111" s="45">
        <v>7655492</v>
      </c>
      <c r="R111" s="45">
        <v>637957.66666666663</v>
      </c>
      <c r="S111" s="45">
        <v>2551830.6666666665</v>
      </c>
      <c r="T111" s="45">
        <v>4834485</v>
      </c>
      <c r="U111" s="46">
        <v>3751106.3333333335</v>
      </c>
      <c r="V111" s="38">
        <v>1607026.5533807494</v>
      </c>
      <c r="W111" s="46">
        <v>1607026.5533807494</v>
      </c>
      <c r="X111" s="38"/>
      <c r="Y111" s="38">
        <f t="shared" si="1"/>
        <v>1863527.197504394</v>
      </c>
      <c r="Z111" s="38">
        <v>1863527.197504394</v>
      </c>
      <c r="AA111" s="38">
        <v>0</v>
      </c>
      <c r="AB111" s="38">
        <v>1863527.197504394</v>
      </c>
      <c r="AC111" s="38" t="s">
        <v>6123</v>
      </c>
      <c r="AD111" s="59">
        <v>0.38546550408252256</v>
      </c>
      <c r="AE111" s="59">
        <v>0.29566013391921797</v>
      </c>
      <c r="AF111" s="59">
        <v>0.49679402072519063</v>
      </c>
    </row>
    <row r="112" spans="1:32" x14ac:dyDescent="0.2">
      <c r="A112" s="60" t="s">
        <v>6112</v>
      </c>
      <c r="B112" s="44" t="s">
        <v>6115</v>
      </c>
      <c r="C112" s="44"/>
      <c r="D112" s="39">
        <v>97</v>
      </c>
      <c r="E112" s="44" t="s">
        <v>4001</v>
      </c>
      <c r="F112" s="44" t="s">
        <v>4002</v>
      </c>
      <c r="G112" s="39" t="s">
        <v>6115</v>
      </c>
      <c r="H112" s="64">
        <v>40543</v>
      </c>
      <c r="I112" s="44" t="s">
        <v>6129</v>
      </c>
      <c r="J112" s="58">
        <v>1309</v>
      </c>
      <c r="K112" s="44" t="s">
        <v>6112</v>
      </c>
      <c r="L112" s="39" t="s">
        <v>6116</v>
      </c>
      <c r="M112" s="67">
        <v>0</v>
      </c>
      <c r="N112" s="67">
        <v>0</v>
      </c>
      <c r="O112" s="46">
        <v>392146</v>
      </c>
      <c r="P112" s="45">
        <v>392146</v>
      </c>
      <c r="Q112" s="45">
        <v>8943031</v>
      </c>
      <c r="R112" s="45">
        <v>745252.58333333337</v>
      </c>
      <c r="S112" s="45">
        <v>2981010.3333333335</v>
      </c>
      <c r="T112" s="45">
        <v>2790149</v>
      </c>
      <c r="U112" s="46">
        <v>0</v>
      </c>
      <c r="V112" s="38">
        <v>0</v>
      </c>
      <c r="W112" s="46">
        <v>0</v>
      </c>
      <c r="X112" s="38"/>
      <c r="Y112" s="38">
        <f t="shared" si="1"/>
        <v>0</v>
      </c>
      <c r="Z112" s="38">
        <v>0</v>
      </c>
      <c r="AA112" s="38">
        <v>0</v>
      </c>
      <c r="AB112" s="38">
        <v>0</v>
      </c>
      <c r="AC112" s="38" t="s">
        <v>6116</v>
      </c>
      <c r="AD112" s="59">
        <v>0</v>
      </c>
      <c r="AE112" s="59">
        <v>0</v>
      </c>
      <c r="AF112" s="59" t="s">
        <v>6138</v>
      </c>
    </row>
    <row r="113" spans="1:32" x14ac:dyDescent="0.2">
      <c r="A113" s="60" t="s">
        <v>6112</v>
      </c>
      <c r="B113" s="44" t="s">
        <v>6115</v>
      </c>
      <c r="C113" s="44"/>
      <c r="D113" s="39">
        <v>98</v>
      </c>
      <c r="E113" s="44" t="s">
        <v>3714</v>
      </c>
      <c r="F113" s="44" t="s">
        <v>3715</v>
      </c>
      <c r="G113" s="39" t="s">
        <v>6115</v>
      </c>
      <c r="H113" s="64">
        <v>40359</v>
      </c>
      <c r="I113" s="44" t="s">
        <v>6129</v>
      </c>
      <c r="J113" s="58">
        <v>1306</v>
      </c>
      <c r="K113" s="44" t="s">
        <v>6112</v>
      </c>
      <c r="L113" s="39" t="s">
        <v>6123</v>
      </c>
      <c r="M113" s="67">
        <v>1141387</v>
      </c>
      <c r="N113" s="67">
        <v>0</v>
      </c>
      <c r="O113" s="46">
        <v>11683109</v>
      </c>
      <c r="P113" s="45">
        <v>11683109</v>
      </c>
      <c r="Q113" s="45">
        <v>10410504</v>
      </c>
      <c r="R113" s="45">
        <v>867542</v>
      </c>
      <c r="S113" s="45">
        <v>3470168</v>
      </c>
      <c r="T113" s="45">
        <v>6418300</v>
      </c>
      <c r="U113" s="46">
        <v>8212941</v>
      </c>
      <c r="V113" s="38">
        <v>3518539.0910049146</v>
      </c>
      <c r="W113" s="46">
        <v>3518539.0910049146</v>
      </c>
      <c r="X113" s="38"/>
      <c r="Y113" s="38">
        <f t="shared" si="1"/>
        <v>4080139.981368768</v>
      </c>
      <c r="Z113" s="38">
        <v>4080139.981368768</v>
      </c>
      <c r="AA113" s="38">
        <v>0</v>
      </c>
      <c r="AB113" s="38">
        <v>4080139.981368768</v>
      </c>
      <c r="AC113" s="38" t="s">
        <v>6123</v>
      </c>
      <c r="AD113" s="59">
        <v>0.63570415551918236</v>
      </c>
      <c r="AE113" s="59">
        <v>0.34923409354211865</v>
      </c>
      <c r="AF113" s="59">
        <v>0.49679402072519063</v>
      </c>
    </row>
    <row r="114" spans="1:32" x14ac:dyDescent="0.2">
      <c r="A114" s="60" t="s">
        <v>6112</v>
      </c>
      <c r="B114" s="44" t="s">
        <v>6115</v>
      </c>
      <c r="C114" s="44"/>
      <c r="D114" s="39">
        <v>99</v>
      </c>
      <c r="E114" s="44" t="s">
        <v>1873</v>
      </c>
      <c r="F114" s="44" t="s">
        <v>1874</v>
      </c>
      <c r="G114" s="39" t="s">
        <v>6115</v>
      </c>
      <c r="H114" s="64">
        <v>40359</v>
      </c>
      <c r="I114" s="44" t="s">
        <v>6129</v>
      </c>
      <c r="J114" s="58">
        <v>1302</v>
      </c>
      <c r="K114" s="44" t="s">
        <v>6112</v>
      </c>
      <c r="L114" s="39" t="s">
        <v>6116</v>
      </c>
      <c r="M114" s="67">
        <v>0</v>
      </c>
      <c r="N114" s="67">
        <v>0</v>
      </c>
      <c r="O114" s="46">
        <v>4495875</v>
      </c>
      <c r="P114" s="45">
        <v>4495875</v>
      </c>
      <c r="Q114" s="45">
        <v>7188731</v>
      </c>
      <c r="R114" s="45">
        <v>599060.91666666663</v>
      </c>
      <c r="S114" s="45">
        <v>2396243.6666666665</v>
      </c>
      <c r="T114" s="45">
        <v>4308675</v>
      </c>
      <c r="U114" s="46">
        <v>2099631.3333333335</v>
      </c>
      <c r="V114" s="38">
        <v>899511.50544392131</v>
      </c>
      <c r="W114" s="46">
        <v>899511.50544392131</v>
      </c>
      <c r="X114" s="38"/>
      <c r="Y114" s="38">
        <f t="shared" si="1"/>
        <v>1043084.2921272598</v>
      </c>
      <c r="Z114" s="38">
        <v>1043084.2921272598</v>
      </c>
      <c r="AA114" s="38">
        <v>0</v>
      </c>
      <c r="AB114" s="38">
        <v>1043084.2921272598</v>
      </c>
      <c r="AC114" s="38" t="s">
        <v>6123</v>
      </c>
      <c r="AD114" s="59">
        <v>0.24208934118429906</v>
      </c>
      <c r="AE114" s="59">
        <v>0.23200918444735669</v>
      </c>
      <c r="AF114" s="59">
        <v>0.49679402072519063</v>
      </c>
    </row>
    <row r="115" spans="1:32" x14ac:dyDescent="0.2">
      <c r="A115" s="60" t="s">
        <v>6112</v>
      </c>
      <c r="B115" s="44" t="s">
        <v>6115</v>
      </c>
      <c r="C115" s="44"/>
      <c r="D115" s="39">
        <v>100</v>
      </c>
      <c r="E115" s="44" t="s">
        <v>4426</v>
      </c>
      <c r="F115" s="44" t="s">
        <v>4427</v>
      </c>
      <c r="G115" s="39" t="s">
        <v>6115</v>
      </c>
      <c r="H115" s="64">
        <v>40451</v>
      </c>
      <c r="I115" s="44" t="s">
        <v>6129</v>
      </c>
      <c r="J115" s="58">
        <v>1295</v>
      </c>
      <c r="K115" s="44" t="s">
        <v>6112</v>
      </c>
      <c r="L115" s="39" t="s">
        <v>6116</v>
      </c>
      <c r="M115" s="67">
        <v>0</v>
      </c>
      <c r="N115" s="67">
        <v>0</v>
      </c>
      <c r="O115" s="46">
        <v>8447374</v>
      </c>
      <c r="P115" s="45">
        <v>8447374</v>
      </c>
      <c r="Q115" s="45">
        <v>9751555</v>
      </c>
      <c r="R115" s="45">
        <v>812629.58333333337</v>
      </c>
      <c r="S115" s="45">
        <v>3250518.3333333335</v>
      </c>
      <c r="T115" s="45">
        <v>6134715</v>
      </c>
      <c r="U115" s="46">
        <v>5196855.666666666</v>
      </c>
      <c r="V115" s="38">
        <v>2226405.8409133917</v>
      </c>
      <c r="W115" s="46">
        <v>2226405.8409133917</v>
      </c>
      <c r="X115" s="38"/>
      <c r="Y115" s="38">
        <f t="shared" si="1"/>
        <v>2581766.8217718243</v>
      </c>
      <c r="Z115" s="38">
        <v>2581766.8217718243</v>
      </c>
      <c r="AA115" s="38">
        <v>0</v>
      </c>
      <c r="AB115" s="38">
        <v>2581766.8217718243</v>
      </c>
      <c r="AC115" s="38" t="s">
        <v>6123</v>
      </c>
      <c r="AD115" s="59">
        <v>0.42084543809644365</v>
      </c>
      <c r="AE115" s="59">
        <v>0.30562951537031796</v>
      </c>
      <c r="AF115" s="59">
        <v>0.49679402072519069</v>
      </c>
    </row>
    <row r="116" spans="1:32" x14ac:dyDescent="0.2">
      <c r="A116" s="60" t="s">
        <v>6112</v>
      </c>
      <c r="B116" s="44" t="s">
        <v>6115</v>
      </c>
      <c r="C116" s="44"/>
      <c r="D116" s="39">
        <v>101</v>
      </c>
      <c r="E116" s="44" t="s">
        <v>4447</v>
      </c>
      <c r="F116" s="44" t="s">
        <v>4448</v>
      </c>
      <c r="G116" s="39" t="s">
        <v>6115</v>
      </c>
      <c r="H116" s="64">
        <v>40359</v>
      </c>
      <c r="I116" s="44" t="s">
        <v>6129</v>
      </c>
      <c r="J116" s="58">
        <v>1288</v>
      </c>
      <c r="K116" s="44" t="s">
        <v>6112</v>
      </c>
      <c r="L116" s="39" t="s">
        <v>6116</v>
      </c>
      <c r="M116" s="67">
        <v>0</v>
      </c>
      <c r="N116" s="67">
        <v>0</v>
      </c>
      <c r="O116" s="46">
        <v>2809889</v>
      </c>
      <c r="P116" s="45">
        <v>2809889</v>
      </c>
      <c r="Q116" s="45">
        <v>7196923</v>
      </c>
      <c r="R116" s="45">
        <v>599743.58333333337</v>
      </c>
      <c r="S116" s="45">
        <v>2398974.3333333335</v>
      </c>
      <c r="T116" s="45">
        <v>4806927</v>
      </c>
      <c r="U116" s="46">
        <v>410914.66666666651</v>
      </c>
      <c r="V116" s="38">
        <v>176041.60528292123</v>
      </c>
      <c r="W116" s="46">
        <v>176041.60528292123</v>
      </c>
      <c r="X116" s="38"/>
      <c r="Y116" s="38">
        <f t="shared" si="1"/>
        <v>204139.94942828474</v>
      </c>
      <c r="Z116" s="38">
        <v>204139.94942828474</v>
      </c>
      <c r="AA116" s="38">
        <v>0</v>
      </c>
      <c r="AB116" s="38">
        <v>204139.94942828474</v>
      </c>
      <c r="AC116" s="38" t="s">
        <v>6123</v>
      </c>
      <c r="AD116" s="59">
        <v>4.2467869686451394E-2</v>
      </c>
      <c r="AE116" s="59">
        <v>7.2650538661237066E-2</v>
      </c>
      <c r="AF116" s="59">
        <v>0.49679402072519069</v>
      </c>
    </row>
    <row r="117" spans="1:32" x14ac:dyDescent="0.2">
      <c r="A117" s="60" t="s">
        <v>6112</v>
      </c>
      <c r="B117" s="44" t="s">
        <v>6115</v>
      </c>
      <c r="C117" s="44"/>
      <c r="D117" s="39">
        <v>102</v>
      </c>
      <c r="E117" s="44" t="s">
        <v>3731</v>
      </c>
      <c r="F117" s="44" t="s">
        <v>3732</v>
      </c>
      <c r="G117" s="39" t="s">
        <v>6115</v>
      </c>
      <c r="H117" s="64">
        <v>40359</v>
      </c>
      <c r="I117" s="44" t="s">
        <v>6129</v>
      </c>
      <c r="J117" s="58">
        <v>1285</v>
      </c>
      <c r="K117" s="44" t="s">
        <v>6112</v>
      </c>
      <c r="L117" s="39" t="s">
        <v>6123</v>
      </c>
      <c r="M117" s="67">
        <v>7000000</v>
      </c>
      <c r="N117" s="67">
        <v>0</v>
      </c>
      <c r="O117" s="46">
        <v>9620960</v>
      </c>
      <c r="P117" s="45">
        <v>9620960</v>
      </c>
      <c r="Q117" s="45">
        <v>10428532</v>
      </c>
      <c r="R117" s="45">
        <v>869044.33333333337</v>
      </c>
      <c r="S117" s="45">
        <v>3476177.3333333335</v>
      </c>
      <c r="T117" s="45">
        <v>5765491</v>
      </c>
      <c r="U117" s="46">
        <v>6144782.666666666</v>
      </c>
      <c r="V117" s="38">
        <v>2632511.0600935873</v>
      </c>
      <c r="W117" s="46">
        <v>2632511.0600935873</v>
      </c>
      <c r="X117" s="38"/>
      <c r="Y117" s="38">
        <f t="shared" si="1"/>
        <v>3052691.2874557921</v>
      </c>
      <c r="Z117" s="38">
        <v>3052691.2874557921</v>
      </c>
      <c r="AA117" s="38">
        <v>0</v>
      </c>
      <c r="AB117" s="38">
        <v>3052691.2874557921</v>
      </c>
      <c r="AC117" s="38" t="s">
        <v>6123</v>
      </c>
      <c r="AD117" s="59">
        <v>0.52947637719940799</v>
      </c>
      <c r="AE117" s="59">
        <v>0.31729591303318921</v>
      </c>
      <c r="AF117" s="59">
        <v>0.49679402072519069</v>
      </c>
    </row>
    <row r="118" spans="1:32" x14ac:dyDescent="0.2">
      <c r="A118" s="60" t="s">
        <v>6112</v>
      </c>
      <c r="B118" s="44" t="s">
        <v>6115</v>
      </c>
      <c r="C118" s="44"/>
      <c r="D118" s="39">
        <v>103</v>
      </c>
      <c r="E118" s="44" t="s">
        <v>5601</v>
      </c>
      <c r="F118" s="44" t="s">
        <v>5602</v>
      </c>
      <c r="G118" s="39" t="s">
        <v>6115</v>
      </c>
      <c r="H118" s="64">
        <v>40451</v>
      </c>
      <c r="I118" s="44" t="s">
        <v>6129</v>
      </c>
      <c r="J118" s="58">
        <v>1263</v>
      </c>
      <c r="K118" s="44" t="s">
        <v>6112</v>
      </c>
      <c r="L118" s="39" t="s">
        <v>6116</v>
      </c>
      <c r="M118" s="67">
        <v>0</v>
      </c>
      <c r="N118" s="67">
        <v>0</v>
      </c>
      <c r="O118" s="46">
        <v>9897133</v>
      </c>
      <c r="P118" s="45">
        <v>9897133</v>
      </c>
      <c r="Q118" s="45">
        <v>8391330</v>
      </c>
      <c r="R118" s="45">
        <v>699277.5</v>
      </c>
      <c r="S118" s="45">
        <v>2797110</v>
      </c>
      <c r="T118" s="45">
        <v>5359931</v>
      </c>
      <c r="U118" s="46">
        <v>7100023</v>
      </c>
      <c r="V118" s="38">
        <v>3041749.4138255697</v>
      </c>
      <c r="W118" s="46">
        <v>3041749.4138255697</v>
      </c>
      <c r="X118" s="38"/>
      <c r="Y118" s="38">
        <f t="shared" si="1"/>
        <v>3527248.9734113305</v>
      </c>
      <c r="Z118" s="38">
        <v>3527248.9734113305</v>
      </c>
      <c r="AA118" s="38">
        <v>0</v>
      </c>
      <c r="AB118" s="38">
        <v>3527248.9734113305</v>
      </c>
      <c r="AC118" s="38" t="s">
        <v>6123</v>
      </c>
      <c r="AD118" s="59">
        <v>0.65807730984061741</v>
      </c>
      <c r="AE118" s="59">
        <v>0.35639098448119577</v>
      </c>
      <c r="AF118" s="59">
        <v>0.49679402072519069</v>
      </c>
    </row>
    <row r="119" spans="1:32" x14ac:dyDescent="0.2">
      <c r="A119" s="60" t="s">
        <v>6112</v>
      </c>
      <c r="B119" s="44" t="s">
        <v>6115</v>
      </c>
      <c r="C119" s="44"/>
      <c r="D119" s="39">
        <v>104</v>
      </c>
      <c r="E119" s="44" t="s">
        <v>3946</v>
      </c>
      <c r="F119" s="44" t="s">
        <v>3364</v>
      </c>
      <c r="G119" s="39" t="s">
        <v>6115</v>
      </c>
      <c r="H119" s="64">
        <v>40543</v>
      </c>
      <c r="I119" s="44" t="s">
        <v>6129</v>
      </c>
      <c r="J119" s="58">
        <v>1260</v>
      </c>
      <c r="K119" s="44" t="s">
        <v>6112</v>
      </c>
      <c r="L119" s="39" t="s">
        <v>6123</v>
      </c>
      <c r="M119" s="67">
        <v>4870451</v>
      </c>
      <c r="N119" s="67">
        <v>0</v>
      </c>
      <c r="O119" s="46">
        <v>3838492</v>
      </c>
      <c r="P119" s="45">
        <v>3838492</v>
      </c>
      <c r="Q119" s="45">
        <v>7734267</v>
      </c>
      <c r="R119" s="45">
        <v>644522.25</v>
      </c>
      <c r="S119" s="45">
        <v>2578089</v>
      </c>
      <c r="T119" s="45">
        <v>3891541</v>
      </c>
      <c r="U119" s="46">
        <v>1260403</v>
      </c>
      <c r="V119" s="38">
        <v>539974.31929924584</v>
      </c>
      <c r="W119" s="46">
        <v>539974.31929924584</v>
      </c>
      <c r="X119" s="38"/>
      <c r="Y119" s="38">
        <f t="shared" si="1"/>
        <v>626160.67410409241</v>
      </c>
      <c r="Z119" s="38">
        <v>626160.67410409241</v>
      </c>
      <c r="AA119" s="38">
        <v>0</v>
      </c>
      <c r="AB119" s="38">
        <v>626160.67410409241</v>
      </c>
      <c r="AC119" s="38" t="s">
        <v>6123</v>
      </c>
      <c r="AD119" s="59">
        <v>0.16090301351163777</v>
      </c>
      <c r="AE119" s="59">
        <v>0.16312673677686249</v>
      </c>
      <c r="AF119" s="59">
        <v>0.49679402072519058</v>
      </c>
    </row>
    <row r="120" spans="1:32" x14ac:dyDescent="0.2">
      <c r="A120" s="60" t="s">
        <v>6112</v>
      </c>
      <c r="B120" s="44" t="s">
        <v>6115</v>
      </c>
      <c r="C120" s="44"/>
      <c r="D120" s="39">
        <v>105</v>
      </c>
      <c r="E120" s="44" t="s">
        <v>945</v>
      </c>
      <c r="F120" s="44" t="s">
        <v>946</v>
      </c>
      <c r="G120" s="39" t="s">
        <v>6115</v>
      </c>
      <c r="H120" s="64">
        <v>40359</v>
      </c>
      <c r="I120" s="44" t="s">
        <v>6129</v>
      </c>
      <c r="J120" s="58">
        <v>1255</v>
      </c>
      <c r="K120" s="44" t="s">
        <v>6112</v>
      </c>
      <c r="L120" s="39" t="s">
        <v>6116</v>
      </c>
      <c r="M120" s="67">
        <v>0</v>
      </c>
      <c r="N120" s="67">
        <v>0</v>
      </c>
      <c r="O120" s="46">
        <v>2218035</v>
      </c>
      <c r="P120" s="45">
        <v>2218035</v>
      </c>
      <c r="Q120" s="45">
        <v>7962159</v>
      </c>
      <c r="R120" s="45">
        <v>663513.25</v>
      </c>
      <c r="S120" s="45">
        <v>2654053</v>
      </c>
      <c r="T120" s="45">
        <v>4511888</v>
      </c>
      <c r="U120" s="46">
        <v>0</v>
      </c>
      <c r="V120" s="38">
        <v>0</v>
      </c>
      <c r="W120" s="46">
        <v>0</v>
      </c>
      <c r="X120" s="38"/>
      <c r="Y120" s="38">
        <f t="shared" si="1"/>
        <v>0</v>
      </c>
      <c r="Z120" s="38">
        <v>0</v>
      </c>
      <c r="AA120" s="38">
        <v>0</v>
      </c>
      <c r="AB120" s="38">
        <v>0</v>
      </c>
      <c r="AC120" s="38" t="s">
        <v>6116</v>
      </c>
      <c r="AD120" s="59">
        <v>0</v>
      </c>
      <c r="AE120" s="59">
        <v>0</v>
      </c>
      <c r="AF120" s="59" t="s">
        <v>6138</v>
      </c>
    </row>
    <row r="121" spans="1:32" x14ac:dyDescent="0.2">
      <c r="A121" s="60" t="s">
        <v>6112</v>
      </c>
      <c r="B121" s="44" t="s">
        <v>6115</v>
      </c>
      <c r="C121" s="44"/>
      <c r="D121" s="39">
        <v>106</v>
      </c>
      <c r="E121" s="44" t="s">
        <v>727</v>
      </c>
      <c r="F121" s="44" t="s">
        <v>137</v>
      </c>
      <c r="G121" s="39" t="s">
        <v>6115</v>
      </c>
      <c r="H121" s="64">
        <v>40543</v>
      </c>
      <c r="I121" s="44" t="s">
        <v>6130</v>
      </c>
      <c r="J121" s="58">
        <v>1253</v>
      </c>
      <c r="K121" s="44" t="s">
        <v>6112</v>
      </c>
      <c r="L121" s="39" t="s">
        <v>6116</v>
      </c>
      <c r="M121" s="67">
        <v>0</v>
      </c>
      <c r="N121" s="67">
        <v>0</v>
      </c>
      <c r="O121" s="46">
        <v>3741411</v>
      </c>
      <c r="P121" s="45">
        <v>3741411</v>
      </c>
      <c r="Q121" s="45">
        <v>8927522</v>
      </c>
      <c r="R121" s="45">
        <v>743960.16666666663</v>
      </c>
      <c r="S121" s="45">
        <v>2975840.6666666665</v>
      </c>
      <c r="T121" s="45">
        <v>4984319</v>
      </c>
      <c r="U121" s="46">
        <v>765570.33333333349</v>
      </c>
      <c r="V121" s="38">
        <v>327981.06606963289</v>
      </c>
      <c r="W121" s="46">
        <v>327981.06606963289</v>
      </c>
      <c r="X121" s="38"/>
      <c r="Y121" s="38">
        <f t="shared" si="1"/>
        <v>380330.76404459123</v>
      </c>
      <c r="Z121" s="38">
        <v>380330.76404459123</v>
      </c>
      <c r="AA121" s="38">
        <v>0</v>
      </c>
      <c r="AB121" s="38">
        <v>380330.76404459123</v>
      </c>
      <c r="AC121" s="38" t="s">
        <v>6123</v>
      </c>
      <c r="AD121" s="59">
        <v>7.6305461998839003E-2</v>
      </c>
      <c r="AE121" s="59">
        <v>0.10165436623899145</v>
      </c>
      <c r="AF121" s="59">
        <v>0.49679402072519069</v>
      </c>
    </row>
    <row r="122" spans="1:32" x14ac:dyDescent="0.2">
      <c r="A122" s="60" t="s">
        <v>6125</v>
      </c>
      <c r="B122" s="44" t="s">
        <v>6115</v>
      </c>
      <c r="C122" s="44"/>
      <c r="D122" s="39">
        <v>107</v>
      </c>
      <c r="E122" s="44" t="s">
        <v>2500</v>
      </c>
      <c r="F122" s="44" t="s">
        <v>2501</v>
      </c>
      <c r="G122" s="39" t="s">
        <v>6115</v>
      </c>
      <c r="H122" s="64">
        <v>40359</v>
      </c>
      <c r="I122" s="44" t="s">
        <v>6129</v>
      </c>
      <c r="J122" s="58">
        <v>1248</v>
      </c>
      <c r="K122" s="44" t="s">
        <v>6125</v>
      </c>
      <c r="L122" s="39" t="s">
        <v>6116</v>
      </c>
      <c r="M122" s="67">
        <v>0</v>
      </c>
      <c r="N122" s="67">
        <v>0</v>
      </c>
      <c r="O122" s="46">
        <v>1357749</v>
      </c>
      <c r="P122" s="45">
        <v>1357749</v>
      </c>
      <c r="Q122" s="45">
        <v>6316033</v>
      </c>
      <c r="R122" s="45">
        <v>526336.08333333337</v>
      </c>
      <c r="S122" s="45">
        <v>2105344.3333333335</v>
      </c>
      <c r="T122" s="45">
        <v>4740069</v>
      </c>
      <c r="U122" s="46">
        <v>0</v>
      </c>
      <c r="V122" s="38">
        <v>0</v>
      </c>
      <c r="W122" s="46">
        <v>0</v>
      </c>
      <c r="X122" s="38"/>
      <c r="Y122" s="38">
        <f t="shared" si="1"/>
        <v>0</v>
      </c>
      <c r="Z122" s="38">
        <v>0</v>
      </c>
      <c r="AA122" s="38">
        <v>0</v>
      </c>
      <c r="AB122" s="38">
        <v>0</v>
      </c>
      <c r="AC122" s="38" t="s">
        <v>6116</v>
      </c>
      <c r="AD122" s="59">
        <v>0</v>
      </c>
      <c r="AE122" s="59">
        <v>0</v>
      </c>
      <c r="AF122" s="59" t="s">
        <v>6138</v>
      </c>
    </row>
    <row r="123" spans="1:32" x14ac:dyDescent="0.2">
      <c r="A123" s="60" t="s">
        <v>6125</v>
      </c>
      <c r="B123" s="44" t="s">
        <v>6115</v>
      </c>
      <c r="C123" s="44"/>
      <c r="D123" s="39">
        <v>108</v>
      </c>
      <c r="E123" s="44" t="s">
        <v>4565</v>
      </c>
      <c r="F123" s="44" t="s">
        <v>4566</v>
      </c>
      <c r="G123" s="39" t="s">
        <v>6115</v>
      </c>
      <c r="H123" s="64">
        <v>40543</v>
      </c>
      <c r="I123" s="44" t="s">
        <v>6129</v>
      </c>
      <c r="J123" s="58">
        <v>1248</v>
      </c>
      <c r="K123" s="44" t="s">
        <v>6125</v>
      </c>
      <c r="L123" s="39" t="s">
        <v>6123</v>
      </c>
      <c r="M123" s="67">
        <v>655782</v>
      </c>
      <c r="N123" s="67">
        <v>655782</v>
      </c>
      <c r="O123" s="46">
        <v>6493771</v>
      </c>
      <c r="P123" s="45">
        <v>5837989</v>
      </c>
      <c r="Q123" s="45">
        <v>9981153</v>
      </c>
      <c r="R123" s="45">
        <v>831762.75</v>
      </c>
      <c r="S123" s="45">
        <v>3327051</v>
      </c>
      <c r="T123" s="45">
        <v>5185495</v>
      </c>
      <c r="U123" s="46">
        <v>2510938</v>
      </c>
      <c r="V123" s="38">
        <v>1075721.049023693</v>
      </c>
      <c r="W123" s="46">
        <v>1075721.049023693</v>
      </c>
      <c r="X123" s="38"/>
      <c r="Y123" s="38">
        <f t="shared" si="1"/>
        <v>1247418.9848116687</v>
      </c>
      <c r="Z123" s="38">
        <v>1247418.9848116687</v>
      </c>
      <c r="AA123" s="38">
        <v>0</v>
      </c>
      <c r="AB123" s="38">
        <v>1247418.9848116687</v>
      </c>
      <c r="AC123" s="38" t="s">
        <v>6123</v>
      </c>
      <c r="AD123" s="59">
        <v>0.24055928793908177</v>
      </c>
      <c r="AE123" s="59">
        <v>0.21367271928941092</v>
      </c>
      <c r="AF123" s="59">
        <v>0.49679402072519063</v>
      </c>
    </row>
    <row r="124" spans="1:32" x14ac:dyDescent="0.2">
      <c r="A124" s="60" t="s">
        <v>6125</v>
      </c>
      <c r="B124" s="44" t="s">
        <v>6115</v>
      </c>
      <c r="C124" s="44"/>
      <c r="D124" s="39">
        <v>109</v>
      </c>
      <c r="E124" s="44" t="s">
        <v>3319</v>
      </c>
      <c r="F124" s="44" t="s">
        <v>3320</v>
      </c>
      <c r="G124" s="39" t="s">
        <v>6115</v>
      </c>
      <c r="H124" s="64">
        <v>40359</v>
      </c>
      <c r="I124" s="44" t="s">
        <v>6129</v>
      </c>
      <c r="J124" s="58">
        <v>1225</v>
      </c>
      <c r="K124" s="44" t="s">
        <v>6125</v>
      </c>
      <c r="L124" s="39" t="s">
        <v>6116</v>
      </c>
      <c r="M124" s="67">
        <v>0</v>
      </c>
      <c r="N124" s="67">
        <v>0</v>
      </c>
      <c r="O124" s="46">
        <v>5030663</v>
      </c>
      <c r="P124" s="45">
        <v>5030663</v>
      </c>
      <c r="Q124" s="45">
        <v>7727576</v>
      </c>
      <c r="R124" s="45">
        <v>643964.66666666663</v>
      </c>
      <c r="S124" s="45">
        <v>2575858.6666666665</v>
      </c>
      <c r="T124" s="45">
        <v>4922907</v>
      </c>
      <c r="U124" s="46">
        <v>2454804.3333333335</v>
      </c>
      <c r="V124" s="38">
        <v>1051672.5990849799</v>
      </c>
      <c r="W124" s="46">
        <v>1051672.5990849799</v>
      </c>
      <c r="X124" s="38"/>
      <c r="Y124" s="38">
        <f t="shared" si="1"/>
        <v>1219532.114850288</v>
      </c>
      <c r="Z124" s="38">
        <v>1219532.114850288</v>
      </c>
      <c r="AA124" s="38">
        <v>0</v>
      </c>
      <c r="AB124" s="38">
        <v>1219532.114850288</v>
      </c>
      <c r="AC124" s="38" t="s">
        <v>6123</v>
      </c>
      <c r="AD124" s="59">
        <v>0.24772601124707169</v>
      </c>
      <c r="AE124" s="59">
        <v>0.24241975955262518</v>
      </c>
      <c r="AF124" s="59">
        <v>0.49679402072519069</v>
      </c>
    </row>
    <row r="125" spans="1:32" x14ac:dyDescent="0.2">
      <c r="A125" s="60" t="s">
        <v>6125</v>
      </c>
      <c r="B125" s="44" t="s">
        <v>6115</v>
      </c>
      <c r="C125" s="44"/>
      <c r="D125" s="39">
        <v>110</v>
      </c>
      <c r="E125" s="44" t="s">
        <v>4428</v>
      </c>
      <c r="F125" s="44" t="s">
        <v>4429</v>
      </c>
      <c r="G125" s="39" t="s">
        <v>6115</v>
      </c>
      <c r="H125" s="64">
        <v>40359</v>
      </c>
      <c r="I125" s="44" t="s">
        <v>6129</v>
      </c>
      <c r="J125" s="58">
        <v>1213</v>
      </c>
      <c r="K125" s="44" t="s">
        <v>6125</v>
      </c>
      <c r="L125" s="39" t="s">
        <v>6123</v>
      </c>
      <c r="M125" s="67">
        <v>3043350</v>
      </c>
      <c r="N125" s="67">
        <v>3043350</v>
      </c>
      <c r="O125" s="46">
        <v>7006303</v>
      </c>
      <c r="P125" s="45">
        <v>3962953</v>
      </c>
      <c r="Q125" s="45">
        <v>7540389</v>
      </c>
      <c r="R125" s="45">
        <v>628365.75</v>
      </c>
      <c r="S125" s="45">
        <v>2513463</v>
      </c>
      <c r="T125" s="45">
        <v>3628919</v>
      </c>
      <c r="U125" s="46">
        <v>1449490</v>
      </c>
      <c r="V125" s="38">
        <v>620981.84158643219</v>
      </c>
      <c r="W125" s="46">
        <v>620981.84158643219</v>
      </c>
      <c r="X125" s="38"/>
      <c r="Y125" s="38">
        <f t="shared" si="1"/>
        <v>720097.96510095662</v>
      </c>
      <c r="Z125" s="38">
        <v>720097.96510095662</v>
      </c>
      <c r="AA125" s="38">
        <v>0</v>
      </c>
      <c r="AB125" s="38">
        <v>720097.96510095662</v>
      </c>
      <c r="AC125" s="38" t="s">
        <v>6123</v>
      </c>
      <c r="AD125" s="59">
        <v>0.19843318770712617</v>
      </c>
      <c r="AE125" s="59">
        <v>0.18170741997216636</v>
      </c>
      <c r="AF125" s="59">
        <v>0.49679402072519069</v>
      </c>
    </row>
    <row r="126" spans="1:32" x14ac:dyDescent="0.2">
      <c r="A126" s="60" t="s">
        <v>6125</v>
      </c>
      <c r="B126" s="44" t="s">
        <v>6115</v>
      </c>
      <c r="C126" s="44"/>
      <c r="D126" s="39">
        <v>111</v>
      </c>
      <c r="E126" s="44" t="s">
        <v>3182</v>
      </c>
      <c r="F126" s="44" t="s">
        <v>3183</v>
      </c>
      <c r="G126" s="39" t="s">
        <v>6115</v>
      </c>
      <c r="H126" s="64">
        <v>40359</v>
      </c>
      <c r="I126" s="44" t="s">
        <v>6129</v>
      </c>
      <c r="J126" s="58">
        <v>1211</v>
      </c>
      <c r="K126" s="44" t="s">
        <v>6125</v>
      </c>
      <c r="L126" s="39" t="s">
        <v>6116</v>
      </c>
      <c r="M126" s="67">
        <v>0</v>
      </c>
      <c r="N126" s="67">
        <v>0</v>
      </c>
      <c r="O126" s="46">
        <v>14385892</v>
      </c>
      <c r="P126" s="45">
        <v>14385892</v>
      </c>
      <c r="Q126" s="45">
        <v>6556093</v>
      </c>
      <c r="R126" s="45">
        <v>546341.08333333337</v>
      </c>
      <c r="S126" s="45">
        <v>2185364.3333333335</v>
      </c>
      <c r="T126" s="45">
        <v>4271006</v>
      </c>
      <c r="U126" s="46">
        <v>12200527.666666666</v>
      </c>
      <c r="V126" s="38">
        <v>5226877.1352495588</v>
      </c>
      <c r="W126" s="46">
        <v>4271006</v>
      </c>
      <c r="X126" s="38"/>
      <c r="Y126" s="38">
        <f t="shared" si="1"/>
        <v>6061149.1944922619</v>
      </c>
      <c r="Z126" s="38">
        <v>4271006</v>
      </c>
      <c r="AA126" s="38">
        <v>0</v>
      </c>
      <c r="AB126" s="38">
        <v>4271006</v>
      </c>
      <c r="AC126" s="38" t="s">
        <v>6123</v>
      </c>
      <c r="AD126" s="59">
        <v>1</v>
      </c>
      <c r="AE126" s="59">
        <v>0.29688850715687287</v>
      </c>
      <c r="AF126" s="59">
        <v>0.35006731812665043</v>
      </c>
    </row>
    <row r="127" spans="1:32" x14ac:dyDescent="0.2">
      <c r="A127" s="60" t="s">
        <v>6125</v>
      </c>
      <c r="B127" s="44" t="s">
        <v>6115</v>
      </c>
      <c r="C127" s="44"/>
      <c r="D127" s="39">
        <v>112</v>
      </c>
      <c r="E127" s="44" t="s">
        <v>178</v>
      </c>
      <c r="F127" s="44" t="s">
        <v>179</v>
      </c>
      <c r="G127" s="39" t="s">
        <v>6115</v>
      </c>
      <c r="H127" s="64">
        <v>40359</v>
      </c>
      <c r="I127" s="44" t="s">
        <v>6129</v>
      </c>
      <c r="J127" s="58">
        <v>1186</v>
      </c>
      <c r="K127" s="44" t="s">
        <v>6125</v>
      </c>
      <c r="L127" s="39" t="s">
        <v>6123</v>
      </c>
      <c r="M127" s="67">
        <v>1557124</v>
      </c>
      <c r="N127" s="67">
        <v>678641</v>
      </c>
      <c r="O127" s="46">
        <v>4141490</v>
      </c>
      <c r="P127" s="45">
        <v>3462849</v>
      </c>
      <c r="Q127" s="45">
        <v>6734938</v>
      </c>
      <c r="R127" s="45">
        <v>561244.83333333337</v>
      </c>
      <c r="S127" s="45">
        <v>2244979.3333333335</v>
      </c>
      <c r="T127" s="45">
        <v>6066890</v>
      </c>
      <c r="U127" s="46">
        <v>1217869.6666666665</v>
      </c>
      <c r="V127" s="38">
        <v>521752.44287226599</v>
      </c>
      <c r="W127" s="46">
        <v>521752.44287226599</v>
      </c>
      <c r="X127" s="38"/>
      <c r="Y127" s="38">
        <f t="shared" si="1"/>
        <v>605030.368422581</v>
      </c>
      <c r="Z127" s="38">
        <v>605030.368422581</v>
      </c>
      <c r="AA127" s="38">
        <v>0</v>
      </c>
      <c r="AB127" s="38">
        <v>605030.368422581</v>
      </c>
      <c r="AC127" s="38" t="s">
        <v>6123</v>
      </c>
      <c r="AD127" s="59">
        <v>9.9726609254919898E-2</v>
      </c>
      <c r="AE127" s="59">
        <v>0.1747204017335382</v>
      </c>
      <c r="AF127" s="59">
        <v>0.49679402072519069</v>
      </c>
    </row>
    <row r="128" spans="1:32" x14ac:dyDescent="0.2">
      <c r="A128" s="60" t="s">
        <v>6125</v>
      </c>
      <c r="B128" s="44" t="s">
        <v>6115</v>
      </c>
      <c r="C128" s="44"/>
      <c r="D128" s="39">
        <v>113</v>
      </c>
      <c r="E128" s="44" t="s">
        <v>2077</v>
      </c>
      <c r="F128" s="44" t="s">
        <v>2078</v>
      </c>
      <c r="G128" s="39" t="s">
        <v>6115</v>
      </c>
      <c r="H128" s="64">
        <v>40451</v>
      </c>
      <c r="I128" s="44" t="s">
        <v>6129</v>
      </c>
      <c r="J128" s="58">
        <v>1178</v>
      </c>
      <c r="K128" s="44" t="s">
        <v>6125</v>
      </c>
      <c r="L128" s="39" t="s">
        <v>6123</v>
      </c>
      <c r="M128" s="67">
        <v>1874772</v>
      </c>
      <c r="N128" s="67">
        <v>1667629</v>
      </c>
      <c r="O128" s="46">
        <v>2472743</v>
      </c>
      <c r="P128" s="45">
        <v>805114</v>
      </c>
      <c r="Q128" s="45">
        <v>5501282</v>
      </c>
      <c r="R128" s="45">
        <v>458440.16666666669</v>
      </c>
      <c r="S128" s="45">
        <v>1833760.6666666667</v>
      </c>
      <c r="T128" s="45">
        <v>3383655</v>
      </c>
      <c r="U128" s="46">
        <v>0</v>
      </c>
      <c r="V128" s="38">
        <v>0</v>
      </c>
      <c r="W128" s="46">
        <v>0</v>
      </c>
      <c r="X128" s="38"/>
      <c r="Y128" s="38">
        <f t="shared" si="1"/>
        <v>0</v>
      </c>
      <c r="Z128" s="38">
        <v>0</v>
      </c>
      <c r="AA128" s="38">
        <v>0</v>
      </c>
      <c r="AB128" s="38">
        <v>0</v>
      </c>
      <c r="AC128" s="38" t="s">
        <v>6116</v>
      </c>
      <c r="AD128" s="59">
        <v>0</v>
      </c>
      <c r="AE128" s="59">
        <v>0</v>
      </c>
      <c r="AF128" s="59" t="s">
        <v>6138</v>
      </c>
    </row>
    <row r="129" spans="1:32" x14ac:dyDescent="0.2">
      <c r="A129" s="60" t="s">
        <v>6125</v>
      </c>
      <c r="B129" s="44" t="s">
        <v>6115</v>
      </c>
      <c r="C129" s="44"/>
      <c r="D129" s="39">
        <v>114</v>
      </c>
      <c r="E129" s="44" t="s">
        <v>551</v>
      </c>
      <c r="F129" s="44" t="s">
        <v>552</v>
      </c>
      <c r="G129" s="39" t="s">
        <v>6115</v>
      </c>
      <c r="H129" s="64">
        <v>40633</v>
      </c>
      <c r="I129" s="44" t="s">
        <v>6130</v>
      </c>
      <c r="J129" s="58">
        <v>1174</v>
      </c>
      <c r="K129" s="44" t="s">
        <v>6125</v>
      </c>
      <c r="L129" s="39" t="s">
        <v>6116</v>
      </c>
      <c r="M129" s="67">
        <v>0</v>
      </c>
      <c r="N129" s="67">
        <v>0</v>
      </c>
      <c r="O129" s="46">
        <v>568656</v>
      </c>
      <c r="P129" s="45">
        <v>568656</v>
      </c>
      <c r="Q129" s="45">
        <v>8763955</v>
      </c>
      <c r="R129" s="45">
        <v>730329.58333333337</v>
      </c>
      <c r="S129" s="45">
        <v>2921318.3333333335</v>
      </c>
      <c r="T129" s="45">
        <v>5613025</v>
      </c>
      <c r="U129" s="46">
        <v>0</v>
      </c>
      <c r="V129" s="38">
        <v>0</v>
      </c>
      <c r="W129" s="46">
        <v>0</v>
      </c>
      <c r="X129" s="38"/>
      <c r="Y129" s="38">
        <f t="shared" si="1"/>
        <v>0</v>
      </c>
      <c r="Z129" s="38">
        <v>0</v>
      </c>
      <c r="AA129" s="38">
        <v>0</v>
      </c>
      <c r="AB129" s="38">
        <v>0</v>
      </c>
      <c r="AC129" s="38" t="s">
        <v>6116</v>
      </c>
      <c r="AD129" s="59">
        <v>0</v>
      </c>
      <c r="AE129" s="59">
        <v>0</v>
      </c>
      <c r="AF129" s="59" t="s">
        <v>6138</v>
      </c>
    </row>
    <row r="130" spans="1:32" x14ac:dyDescent="0.2">
      <c r="A130" s="60" t="s">
        <v>6125</v>
      </c>
      <c r="B130" s="44" t="s">
        <v>6115</v>
      </c>
      <c r="C130" s="44"/>
      <c r="D130" s="39">
        <v>115</v>
      </c>
      <c r="E130" s="44" t="s">
        <v>3686</v>
      </c>
      <c r="F130" s="44" t="s">
        <v>5970</v>
      </c>
      <c r="G130" s="39" t="s">
        <v>6115</v>
      </c>
      <c r="H130" s="64">
        <v>40451</v>
      </c>
      <c r="I130" s="44" t="s">
        <v>6129</v>
      </c>
      <c r="J130" s="58">
        <v>1168</v>
      </c>
      <c r="K130" s="44" t="s">
        <v>6125</v>
      </c>
      <c r="L130" s="39" t="s">
        <v>6116</v>
      </c>
      <c r="M130" s="67">
        <v>0</v>
      </c>
      <c r="N130" s="67">
        <v>0</v>
      </c>
      <c r="O130" s="46">
        <v>4984168</v>
      </c>
      <c r="P130" s="45">
        <v>4984168</v>
      </c>
      <c r="Q130" s="45">
        <v>8099921</v>
      </c>
      <c r="R130" s="45">
        <v>674993.41666666663</v>
      </c>
      <c r="S130" s="45">
        <v>2699973.6666666665</v>
      </c>
      <c r="T130" s="45">
        <v>3656426</v>
      </c>
      <c r="U130" s="46">
        <v>2284194.3333333335</v>
      </c>
      <c r="V130" s="38">
        <v>978580.88269296521</v>
      </c>
      <c r="W130" s="46">
        <v>978580.88269296521</v>
      </c>
      <c r="X130" s="38"/>
      <c r="Y130" s="38">
        <f t="shared" si="1"/>
        <v>1134774.0869743631</v>
      </c>
      <c r="Z130" s="38">
        <v>1134774.0869743631</v>
      </c>
      <c r="AA130" s="38">
        <v>0</v>
      </c>
      <c r="AB130" s="38">
        <v>1134774.0869743631</v>
      </c>
      <c r="AC130" s="38" t="s">
        <v>6123</v>
      </c>
      <c r="AD130" s="59">
        <v>0.31035062297838467</v>
      </c>
      <c r="AE130" s="59">
        <v>0.22767572982579301</v>
      </c>
      <c r="AF130" s="59">
        <v>0.49679402072519063</v>
      </c>
    </row>
    <row r="131" spans="1:32" x14ac:dyDescent="0.2">
      <c r="A131" s="60" t="s">
        <v>6125</v>
      </c>
      <c r="B131" s="44" t="s">
        <v>6115</v>
      </c>
      <c r="C131" s="44"/>
      <c r="D131" s="39">
        <v>116</v>
      </c>
      <c r="E131" s="44" t="s">
        <v>4113</v>
      </c>
      <c r="F131" s="44" t="s">
        <v>4114</v>
      </c>
      <c r="G131" s="39" t="s">
        <v>6115</v>
      </c>
      <c r="H131" s="64">
        <v>40359</v>
      </c>
      <c r="I131" s="44" t="s">
        <v>6129</v>
      </c>
      <c r="J131" s="58">
        <v>1158</v>
      </c>
      <c r="K131" s="44" t="s">
        <v>6125</v>
      </c>
      <c r="L131" s="39" t="s">
        <v>6116</v>
      </c>
      <c r="M131" s="67">
        <v>0</v>
      </c>
      <c r="N131" s="67">
        <v>0</v>
      </c>
      <c r="O131" s="46">
        <v>1805963</v>
      </c>
      <c r="P131" s="45">
        <v>1805963</v>
      </c>
      <c r="Q131" s="45">
        <v>5815581</v>
      </c>
      <c r="R131" s="45">
        <v>484631.75</v>
      </c>
      <c r="S131" s="45">
        <v>1938527</v>
      </c>
      <c r="T131" s="45">
        <v>3981171</v>
      </c>
      <c r="U131" s="46">
        <v>0</v>
      </c>
      <c r="V131" s="38">
        <v>0</v>
      </c>
      <c r="W131" s="46">
        <v>0</v>
      </c>
      <c r="X131" s="38"/>
      <c r="Y131" s="38">
        <f t="shared" si="1"/>
        <v>0</v>
      </c>
      <c r="Z131" s="38">
        <v>0</v>
      </c>
      <c r="AA131" s="38">
        <v>0</v>
      </c>
      <c r="AB131" s="38">
        <v>0</v>
      </c>
      <c r="AC131" s="38" t="s">
        <v>6116</v>
      </c>
      <c r="AD131" s="59">
        <v>0</v>
      </c>
      <c r="AE131" s="59">
        <v>0</v>
      </c>
      <c r="AF131" s="59" t="s">
        <v>6138</v>
      </c>
    </row>
    <row r="132" spans="1:32" x14ac:dyDescent="0.2">
      <c r="A132" s="60" t="s">
        <v>6125</v>
      </c>
      <c r="B132" s="44" t="s">
        <v>6115</v>
      </c>
      <c r="C132" s="44"/>
      <c r="D132" s="39">
        <v>117</v>
      </c>
      <c r="E132" s="44" t="s">
        <v>88</v>
      </c>
      <c r="F132" s="44" t="s">
        <v>89</v>
      </c>
      <c r="G132" s="39"/>
      <c r="H132" s="64">
        <v>40633</v>
      </c>
      <c r="I132" s="44" t="s">
        <v>6129</v>
      </c>
      <c r="J132" s="58">
        <v>1152</v>
      </c>
      <c r="K132" s="44" t="s">
        <v>6125</v>
      </c>
      <c r="L132" s="39" t="s">
        <v>6116</v>
      </c>
      <c r="M132" s="67">
        <v>0</v>
      </c>
      <c r="N132" s="67">
        <v>0</v>
      </c>
      <c r="O132" s="46">
        <v>8914691</v>
      </c>
      <c r="P132" s="45">
        <v>8914691</v>
      </c>
      <c r="Q132" s="45">
        <v>5996045</v>
      </c>
      <c r="R132" s="45">
        <v>499670.41666666669</v>
      </c>
      <c r="S132" s="45">
        <v>1998681.6666666667</v>
      </c>
      <c r="T132" s="45">
        <v>4859584</v>
      </c>
      <c r="U132" s="46">
        <v>6916009.333333333</v>
      </c>
      <c r="V132" s="38">
        <v>2962915.378679595</v>
      </c>
      <c r="W132" s="46">
        <v>2962915.378679595</v>
      </c>
      <c r="X132" s="38"/>
      <c r="Y132" s="38">
        <f t="shared" si="1"/>
        <v>3435832.0840796116</v>
      </c>
      <c r="Z132" s="38">
        <v>3435832.0840796116</v>
      </c>
      <c r="AA132" s="38">
        <v>0</v>
      </c>
      <c r="AB132" s="38">
        <v>3435832.0840796116</v>
      </c>
      <c r="AC132" s="38" t="s">
        <v>6123</v>
      </c>
      <c r="AD132" s="59">
        <v>0.70702185291572517</v>
      </c>
      <c r="AE132" s="59">
        <v>0.38541235855282158</v>
      </c>
      <c r="AF132" s="59">
        <v>0.49679402072519063</v>
      </c>
    </row>
    <row r="133" spans="1:32" x14ac:dyDescent="0.2">
      <c r="A133" s="60" t="s">
        <v>6125</v>
      </c>
      <c r="B133" s="44" t="s">
        <v>6115</v>
      </c>
      <c r="C133" s="44"/>
      <c r="D133" s="39">
        <v>118</v>
      </c>
      <c r="E133" s="44" t="s">
        <v>3744</v>
      </c>
      <c r="F133" s="44" t="s">
        <v>3745</v>
      </c>
      <c r="G133" s="39" t="s">
        <v>6115</v>
      </c>
      <c r="H133" s="64">
        <v>40633</v>
      </c>
      <c r="I133" s="44" t="s">
        <v>6130</v>
      </c>
      <c r="J133" s="58">
        <v>1151</v>
      </c>
      <c r="K133" s="44" t="s">
        <v>6125</v>
      </c>
      <c r="L133" s="39" t="s">
        <v>6123</v>
      </c>
      <c r="M133" s="67">
        <v>4580074</v>
      </c>
      <c r="N133" s="67">
        <v>2589169</v>
      </c>
      <c r="O133" s="46">
        <v>7704273</v>
      </c>
      <c r="P133" s="45">
        <v>5115104</v>
      </c>
      <c r="Q133" s="45">
        <v>8510964</v>
      </c>
      <c r="R133" s="45">
        <v>709247</v>
      </c>
      <c r="S133" s="45">
        <v>2836988</v>
      </c>
      <c r="T133" s="45">
        <v>4360627</v>
      </c>
      <c r="U133" s="46">
        <v>2278116</v>
      </c>
      <c r="V133" s="38">
        <v>975976.83945906244</v>
      </c>
      <c r="W133" s="46">
        <v>975976.83945906244</v>
      </c>
      <c r="X133" s="38"/>
      <c r="Y133" s="38">
        <f t="shared" si="1"/>
        <v>1131754.4073183883</v>
      </c>
      <c r="Z133" s="38">
        <v>1131754.4073183883</v>
      </c>
      <c r="AA133" s="38">
        <v>0</v>
      </c>
      <c r="AB133" s="38">
        <v>1131754.4073183883</v>
      </c>
      <c r="AC133" s="38" t="s">
        <v>6123</v>
      </c>
      <c r="AD133" s="59">
        <v>0.25953937525919746</v>
      </c>
      <c r="AE133" s="59">
        <v>0.22125736002990132</v>
      </c>
      <c r="AF133" s="59">
        <v>0.49679402072519063</v>
      </c>
    </row>
    <row r="134" spans="1:32" x14ac:dyDescent="0.2">
      <c r="A134" s="60" t="s">
        <v>6125</v>
      </c>
      <c r="B134" s="44" t="s">
        <v>6115</v>
      </c>
      <c r="C134" s="44"/>
      <c r="D134" s="39">
        <v>119</v>
      </c>
      <c r="E134" s="44" t="s">
        <v>2731</v>
      </c>
      <c r="F134" s="44" t="s">
        <v>2732</v>
      </c>
      <c r="G134" s="39" t="s">
        <v>6115</v>
      </c>
      <c r="H134" s="64">
        <v>40451</v>
      </c>
      <c r="I134" s="44" t="s">
        <v>6129</v>
      </c>
      <c r="J134" s="58">
        <v>1137</v>
      </c>
      <c r="K134" s="44" t="s">
        <v>6125</v>
      </c>
      <c r="L134" s="39" t="s">
        <v>6116</v>
      </c>
      <c r="M134" s="67">
        <v>0</v>
      </c>
      <c r="N134" s="67">
        <v>0</v>
      </c>
      <c r="O134" s="46">
        <v>2569335</v>
      </c>
      <c r="P134" s="45">
        <v>2569335</v>
      </c>
      <c r="Q134" s="45">
        <v>5833525</v>
      </c>
      <c r="R134" s="45">
        <v>486127.08333333331</v>
      </c>
      <c r="S134" s="45">
        <v>1944508.3333333333</v>
      </c>
      <c r="T134" s="45">
        <v>3091506</v>
      </c>
      <c r="U134" s="46">
        <v>624826.66666666674</v>
      </c>
      <c r="V134" s="38">
        <v>267684.50568060385</v>
      </c>
      <c r="W134" s="46">
        <v>267684.50568060385</v>
      </c>
      <c r="X134" s="38"/>
      <c r="Y134" s="38">
        <f t="shared" si="1"/>
        <v>310410.15198965179</v>
      </c>
      <c r="Z134" s="38">
        <v>310410.15198965179</v>
      </c>
      <c r="AA134" s="38">
        <v>0</v>
      </c>
      <c r="AB134" s="38">
        <v>310410.15198965179</v>
      </c>
      <c r="AC134" s="38" t="s">
        <v>6123</v>
      </c>
      <c r="AD134" s="59">
        <v>0.10040742343364424</v>
      </c>
      <c r="AE134" s="59">
        <v>0.1208134213676503</v>
      </c>
      <c r="AF134" s="59">
        <v>0.49679402072519058</v>
      </c>
    </row>
    <row r="135" spans="1:32" x14ac:dyDescent="0.2">
      <c r="A135" s="60" t="s">
        <v>6125</v>
      </c>
      <c r="B135" s="44" t="s">
        <v>6115</v>
      </c>
      <c r="C135" s="44"/>
      <c r="D135" s="39">
        <v>120</v>
      </c>
      <c r="E135" s="44" t="s">
        <v>4487</v>
      </c>
      <c r="F135" s="44" t="s">
        <v>4488</v>
      </c>
      <c r="G135" s="39" t="s">
        <v>6115</v>
      </c>
      <c r="H135" s="64">
        <v>40359</v>
      </c>
      <c r="I135" s="44" t="s">
        <v>6129</v>
      </c>
      <c r="J135" s="58">
        <v>1132</v>
      </c>
      <c r="K135" s="44" t="s">
        <v>6125</v>
      </c>
      <c r="L135" s="39" t="s">
        <v>6116</v>
      </c>
      <c r="M135" s="67">
        <v>0</v>
      </c>
      <c r="N135" s="67">
        <v>0</v>
      </c>
      <c r="O135" s="46">
        <v>1377608</v>
      </c>
      <c r="P135" s="45">
        <v>1377608</v>
      </c>
      <c r="Q135" s="45">
        <v>6611325</v>
      </c>
      <c r="R135" s="45">
        <v>550943.75</v>
      </c>
      <c r="S135" s="45">
        <v>2203775</v>
      </c>
      <c r="T135" s="45">
        <v>3525800</v>
      </c>
      <c r="U135" s="46">
        <v>0</v>
      </c>
      <c r="V135" s="38">
        <v>0</v>
      </c>
      <c r="W135" s="46">
        <v>0</v>
      </c>
      <c r="X135" s="38"/>
      <c r="Y135" s="38">
        <f t="shared" si="1"/>
        <v>0</v>
      </c>
      <c r="Z135" s="38">
        <v>0</v>
      </c>
      <c r="AA135" s="38">
        <v>0</v>
      </c>
      <c r="AB135" s="38">
        <v>0</v>
      </c>
      <c r="AC135" s="38" t="s">
        <v>6116</v>
      </c>
      <c r="AD135" s="59">
        <v>0</v>
      </c>
      <c r="AE135" s="59">
        <v>0</v>
      </c>
      <c r="AF135" s="59" t="s">
        <v>6138</v>
      </c>
    </row>
    <row r="136" spans="1:32" x14ac:dyDescent="0.2">
      <c r="A136" s="60" t="s">
        <v>6125</v>
      </c>
      <c r="B136" s="44" t="s">
        <v>6115</v>
      </c>
      <c r="C136" s="44"/>
      <c r="D136" s="39">
        <v>121</v>
      </c>
      <c r="E136" s="44" t="s">
        <v>4755</v>
      </c>
      <c r="F136" s="44" t="s">
        <v>4756</v>
      </c>
      <c r="G136" s="39" t="s">
        <v>6115</v>
      </c>
      <c r="H136" s="64">
        <v>40451</v>
      </c>
      <c r="I136" s="44" t="s">
        <v>6129</v>
      </c>
      <c r="J136" s="58">
        <v>1121</v>
      </c>
      <c r="K136" s="44" t="s">
        <v>6125</v>
      </c>
      <c r="L136" s="39" t="s">
        <v>6116</v>
      </c>
      <c r="M136" s="67">
        <v>0</v>
      </c>
      <c r="N136" s="67">
        <v>0</v>
      </c>
      <c r="O136" s="46">
        <v>2857500</v>
      </c>
      <c r="P136" s="45">
        <v>2857500</v>
      </c>
      <c r="Q136" s="45">
        <v>5600045</v>
      </c>
      <c r="R136" s="45">
        <v>466670.41666666669</v>
      </c>
      <c r="S136" s="45">
        <v>1866681.6666666667</v>
      </c>
      <c r="T136" s="45">
        <v>2955639</v>
      </c>
      <c r="U136" s="46">
        <v>990818.33333333326</v>
      </c>
      <c r="V136" s="38">
        <v>424480.46782725834</v>
      </c>
      <c r="W136" s="46">
        <v>424480.46782725834</v>
      </c>
      <c r="X136" s="38"/>
      <c r="Y136" s="38">
        <f t="shared" si="1"/>
        <v>492232.62362489884</v>
      </c>
      <c r="Z136" s="38">
        <v>492232.62362489884</v>
      </c>
      <c r="AA136" s="38">
        <v>0</v>
      </c>
      <c r="AB136" s="38">
        <v>492232.62362489884</v>
      </c>
      <c r="AC136" s="38" t="s">
        <v>6123</v>
      </c>
      <c r="AD136" s="59">
        <v>0.16654017071262722</v>
      </c>
      <c r="AE136" s="59">
        <v>0.17225988578299173</v>
      </c>
      <c r="AF136" s="59">
        <v>0.49679402072519069</v>
      </c>
    </row>
    <row r="137" spans="1:32" x14ac:dyDescent="0.2">
      <c r="A137" s="60" t="s">
        <v>6125</v>
      </c>
      <c r="B137" s="44" t="s">
        <v>6115</v>
      </c>
      <c r="C137" s="44"/>
      <c r="D137" s="39">
        <v>122</v>
      </c>
      <c r="E137" s="44" t="s">
        <v>2412</v>
      </c>
      <c r="F137" s="44" t="s">
        <v>2413</v>
      </c>
      <c r="G137" s="39" t="s">
        <v>6115</v>
      </c>
      <c r="H137" s="64">
        <v>40451</v>
      </c>
      <c r="I137" s="44" t="s">
        <v>6129</v>
      </c>
      <c r="J137" s="58">
        <v>1120</v>
      </c>
      <c r="K137" s="44" t="s">
        <v>6125</v>
      </c>
      <c r="L137" s="39" t="s">
        <v>6116</v>
      </c>
      <c r="M137" s="67">
        <v>0</v>
      </c>
      <c r="N137" s="67">
        <v>0</v>
      </c>
      <c r="O137" s="46">
        <v>4115504</v>
      </c>
      <c r="P137" s="45">
        <v>4115504</v>
      </c>
      <c r="Q137" s="45">
        <v>7251686</v>
      </c>
      <c r="R137" s="45">
        <v>604307.16666666663</v>
      </c>
      <c r="S137" s="45">
        <v>2417228.6666666665</v>
      </c>
      <c r="T137" s="45">
        <v>3982181</v>
      </c>
      <c r="U137" s="46">
        <v>1698275.3333333335</v>
      </c>
      <c r="V137" s="38">
        <v>727564.96699814789</v>
      </c>
      <c r="W137" s="46">
        <v>727564.96699814789</v>
      </c>
      <c r="X137" s="38"/>
      <c r="Y137" s="38">
        <f t="shared" si="1"/>
        <v>843693.03114508011</v>
      </c>
      <c r="Z137" s="38">
        <v>843693.03114508011</v>
      </c>
      <c r="AA137" s="38">
        <v>0</v>
      </c>
      <c r="AB137" s="38">
        <v>843693.03114508011</v>
      </c>
      <c r="AC137" s="38" t="s">
        <v>6123</v>
      </c>
      <c r="AD137" s="59">
        <v>0.21186707262805987</v>
      </c>
      <c r="AE137" s="59">
        <v>0.20500357456707127</v>
      </c>
      <c r="AF137" s="59">
        <v>0.49679402072519063</v>
      </c>
    </row>
    <row r="138" spans="1:32" x14ac:dyDescent="0.2">
      <c r="A138" s="60" t="s">
        <v>6125</v>
      </c>
      <c r="B138" s="44" t="s">
        <v>6115</v>
      </c>
      <c r="C138" s="44"/>
      <c r="D138" s="39">
        <v>123</v>
      </c>
      <c r="E138" s="44" t="s">
        <v>903</v>
      </c>
      <c r="F138" s="44" t="s">
        <v>904</v>
      </c>
      <c r="G138" s="39" t="s">
        <v>6115</v>
      </c>
      <c r="H138" s="64">
        <v>40543</v>
      </c>
      <c r="I138" s="44" t="s">
        <v>6129</v>
      </c>
      <c r="J138" s="58">
        <v>1117</v>
      </c>
      <c r="K138" s="44" t="s">
        <v>6125</v>
      </c>
      <c r="L138" s="39" t="s">
        <v>6116</v>
      </c>
      <c r="M138" s="67">
        <v>0</v>
      </c>
      <c r="N138" s="67">
        <v>0</v>
      </c>
      <c r="O138" s="46">
        <v>6155464</v>
      </c>
      <c r="P138" s="45">
        <v>6155464</v>
      </c>
      <c r="Q138" s="45">
        <v>6172350</v>
      </c>
      <c r="R138" s="45">
        <v>514362.5</v>
      </c>
      <c r="S138" s="45">
        <v>2057450</v>
      </c>
      <c r="T138" s="45">
        <v>2926249</v>
      </c>
      <c r="U138" s="46">
        <v>4098014</v>
      </c>
      <c r="V138" s="38">
        <v>1755646.6623205272</v>
      </c>
      <c r="W138" s="46">
        <v>1755646.6623205272</v>
      </c>
      <c r="X138" s="38"/>
      <c r="Y138" s="38">
        <f t="shared" si="1"/>
        <v>2035868.8520481214</v>
      </c>
      <c r="Z138" s="38">
        <v>2035868.8520481214</v>
      </c>
      <c r="AA138" s="38">
        <v>0</v>
      </c>
      <c r="AB138" s="38">
        <v>2035868.8520481214</v>
      </c>
      <c r="AC138" s="38" t="s">
        <v>6123</v>
      </c>
      <c r="AD138" s="59">
        <v>0.69572645801779731</v>
      </c>
      <c r="AE138" s="59">
        <v>0.33074173645530563</v>
      </c>
      <c r="AF138" s="59">
        <v>0.49679402072519063</v>
      </c>
    </row>
    <row r="139" spans="1:32" x14ac:dyDescent="0.2">
      <c r="A139" s="60" t="s">
        <v>6125</v>
      </c>
      <c r="B139" s="44" t="s">
        <v>6115</v>
      </c>
      <c r="C139" s="44"/>
      <c r="D139" s="39">
        <v>124</v>
      </c>
      <c r="E139" s="44" t="s">
        <v>958</v>
      </c>
      <c r="F139" s="44" t="s">
        <v>959</v>
      </c>
      <c r="G139" s="39" t="s">
        <v>6115</v>
      </c>
      <c r="H139" s="64">
        <v>40451</v>
      </c>
      <c r="I139" s="44" t="s">
        <v>6129</v>
      </c>
      <c r="J139" s="58">
        <v>1117</v>
      </c>
      <c r="K139" s="44" t="s">
        <v>6125</v>
      </c>
      <c r="L139" s="39" t="s">
        <v>6116</v>
      </c>
      <c r="M139" s="67">
        <v>0</v>
      </c>
      <c r="N139" s="67">
        <v>0</v>
      </c>
      <c r="O139" s="46">
        <v>2794800</v>
      </c>
      <c r="P139" s="45">
        <v>2794800</v>
      </c>
      <c r="Q139" s="45">
        <v>5199806</v>
      </c>
      <c r="R139" s="45">
        <v>433317.16666666669</v>
      </c>
      <c r="S139" s="45">
        <v>1733268.6666666667</v>
      </c>
      <c r="T139" s="45">
        <v>3571731</v>
      </c>
      <c r="U139" s="46">
        <v>1061531.3333333333</v>
      </c>
      <c r="V139" s="38">
        <v>454774.90860580897</v>
      </c>
      <c r="W139" s="46">
        <v>454774.90860580897</v>
      </c>
      <c r="X139" s="38"/>
      <c r="Y139" s="38">
        <f t="shared" si="1"/>
        <v>527362.41921243921</v>
      </c>
      <c r="Z139" s="38">
        <v>527362.41921243921</v>
      </c>
      <c r="AA139" s="38">
        <v>0</v>
      </c>
      <c r="AB139" s="38">
        <v>527362.41921243921</v>
      </c>
      <c r="AC139" s="38" t="s">
        <v>6123</v>
      </c>
      <c r="AD139" s="59">
        <v>0.14764897446432534</v>
      </c>
      <c r="AE139" s="59">
        <v>0.18869415314599944</v>
      </c>
      <c r="AF139" s="59">
        <v>0.49679402072519063</v>
      </c>
    </row>
    <row r="140" spans="1:32" x14ac:dyDescent="0.2">
      <c r="A140" s="60" t="s">
        <v>6125</v>
      </c>
      <c r="B140" s="44" t="s">
        <v>6115</v>
      </c>
      <c r="C140" s="44"/>
      <c r="D140" s="39">
        <v>125</v>
      </c>
      <c r="E140" s="44" t="s">
        <v>3178</v>
      </c>
      <c r="F140" s="44" t="s">
        <v>3179</v>
      </c>
      <c r="G140" s="39" t="s">
        <v>6115</v>
      </c>
      <c r="H140" s="64">
        <v>40633</v>
      </c>
      <c r="I140" s="44" t="s">
        <v>6130</v>
      </c>
      <c r="J140" s="58">
        <v>1102</v>
      </c>
      <c r="K140" s="44" t="s">
        <v>6125</v>
      </c>
      <c r="L140" s="39" t="s">
        <v>6116</v>
      </c>
      <c r="M140" s="67">
        <v>0</v>
      </c>
      <c r="N140" s="67">
        <v>0</v>
      </c>
      <c r="O140" s="46">
        <v>4710714</v>
      </c>
      <c r="P140" s="45">
        <v>4710714</v>
      </c>
      <c r="Q140" s="45">
        <v>7015303</v>
      </c>
      <c r="R140" s="45">
        <v>584608.58333333337</v>
      </c>
      <c r="S140" s="45">
        <v>2338434.3333333335</v>
      </c>
      <c r="T140" s="45">
        <v>4359070</v>
      </c>
      <c r="U140" s="46">
        <v>2372279.6666666665</v>
      </c>
      <c r="V140" s="38">
        <v>1016317.8746764131</v>
      </c>
      <c r="W140" s="46">
        <v>1016317.8746764131</v>
      </c>
      <c r="X140" s="38"/>
      <c r="Y140" s="38">
        <f t="shared" si="1"/>
        <v>1178534.3538879484</v>
      </c>
      <c r="Z140" s="38">
        <v>1178534.3538879484</v>
      </c>
      <c r="AA140" s="38">
        <v>0</v>
      </c>
      <c r="AB140" s="38">
        <v>1178534.3538879484</v>
      </c>
      <c r="AC140" s="38" t="s">
        <v>6123</v>
      </c>
      <c r="AD140" s="59">
        <v>0.27036371379398549</v>
      </c>
      <c r="AE140" s="59">
        <v>0.25018168241331323</v>
      </c>
      <c r="AF140" s="59">
        <v>0.49679402072519069</v>
      </c>
    </row>
    <row r="141" spans="1:32" x14ac:dyDescent="0.2">
      <c r="A141" s="60" t="s">
        <v>6125</v>
      </c>
      <c r="B141" s="44" t="s">
        <v>6115</v>
      </c>
      <c r="C141" s="44"/>
      <c r="D141" s="39">
        <v>126</v>
      </c>
      <c r="E141" s="44" t="s">
        <v>3302</v>
      </c>
      <c r="F141" s="44" t="s">
        <v>3303</v>
      </c>
      <c r="G141" s="39" t="s">
        <v>6115</v>
      </c>
      <c r="H141" s="64">
        <v>40543</v>
      </c>
      <c r="I141" s="44" t="s">
        <v>6130</v>
      </c>
      <c r="J141" s="58">
        <v>1098</v>
      </c>
      <c r="K141" s="44" t="s">
        <v>6125</v>
      </c>
      <c r="L141" s="39" t="s">
        <v>6116</v>
      </c>
      <c r="M141" s="67">
        <v>0</v>
      </c>
      <c r="N141" s="67">
        <v>0</v>
      </c>
      <c r="O141" s="46">
        <v>6972244</v>
      </c>
      <c r="P141" s="45">
        <v>6972244</v>
      </c>
      <c r="Q141" s="45">
        <v>7637726</v>
      </c>
      <c r="R141" s="45">
        <v>636477.16666666663</v>
      </c>
      <c r="S141" s="45">
        <v>2545908.6666666665</v>
      </c>
      <c r="T141" s="45">
        <v>5039871</v>
      </c>
      <c r="U141" s="46">
        <v>4426335.333333334</v>
      </c>
      <c r="V141" s="38">
        <v>1896304.1254319986</v>
      </c>
      <c r="W141" s="46">
        <v>1896304.1254319986</v>
      </c>
      <c r="X141" s="38"/>
      <c r="Y141" s="38">
        <f t="shared" si="1"/>
        <v>2198976.9273246438</v>
      </c>
      <c r="Z141" s="38">
        <v>2198976.9273246438</v>
      </c>
      <c r="AA141" s="38">
        <v>0</v>
      </c>
      <c r="AB141" s="38">
        <v>2198976.9273246438</v>
      </c>
      <c r="AC141" s="38" t="s">
        <v>6123</v>
      </c>
      <c r="AD141" s="59">
        <v>0.43631611351255695</v>
      </c>
      <c r="AE141" s="59">
        <v>0.31539012795946952</v>
      </c>
      <c r="AF141" s="59">
        <v>0.49679402072519063</v>
      </c>
    </row>
    <row r="142" spans="1:32" x14ac:dyDescent="0.2">
      <c r="A142" s="60" t="s">
        <v>6125</v>
      </c>
      <c r="B142" s="44" t="s">
        <v>6115</v>
      </c>
      <c r="C142" s="44"/>
      <c r="D142" s="39">
        <v>127</v>
      </c>
      <c r="E142" s="44" t="s">
        <v>4459</v>
      </c>
      <c r="F142" s="44" t="s">
        <v>4460</v>
      </c>
      <c r="G142" s="39" t="s">
        <v>6115</v>
      </c>
      <c r="H142" s="64">
        <v>40451</v>
      </c>
      <c r="I142" s="44" t="s">
        <v>6129</v>
      </c>
      <c r="J142" s="58">
        <v>1092</v>
      </c>
      <c r="K142" s="44" t="s">
        <v>6125</v>
      </c>
      <c r="L142" s="39" t="s">
        <v>6116</v>
      </c>
      <c r="M142" s="67">
        <v>0</v>
      </c>
      <c r="N142" s="67">
        <v>0</v>
      </c>
      <c r="O142" s="46">
        <v>2631366</v>
      </c>
      <c r="P142" s="45">
        <v>2631366</v>
      </c>
      <c r="Q142" s="45">
        <v>6749477</v>
      </c>
      <c r="R142" s="45">
        <v>562456.41666666663</v>
      </c>
      <c r="S142" s="45">
        <v>2249825.6666666665</v>
      </c>
      <c r="T142" s="45">
        <v>3102033</v>
      </c>
      <c r="U142" s="46">
        <v>381540.33333333349</v>
      </c>
      <c r="V142" s="38">
        <v>163457.2289790441</v>
      </c>
      <c r="W142" s="46">
        <v>163457.2289790441</v>
      </c>
      <c r="X142" s="38"/>
      <c r="Y142" s="38">
        <f t="shared" si="1"/>
        <v>189546.95626549624</v>
      </c>
      <c r="Z142" s="38">
        <v>189546.95626549624</v>
      </c>
      <c r="AA142" s="38">
        <v>0</v>
      </c>
      <c r="AB142" s="38">
        <v>189546.95626549624</v>
      </c>
      <c r="AC142" s="38" t="s">
        <v>6123</v>
      </c>
      <c r="AD142" s="59">
        <v>6.1104106972909779E-2</v>
      </c>
      <c r="AE142" s="59">
        <v>7.2033672345654776E-2</v>
      </c>
      <c r="AF142" s="59">
        <v>0.49679402072519069</v>
      </c>
    </row>
    <row r="143" spans="1:32" x14ac:dyDescent="0.2">
      <c r="A143" s="60" t="s">
        <v>6125</v>
      </c>
      <c r="B143" s="44" t="s">
        <v>6171</v>
      </c>
      <c r="C143" s="44" t="s">
        <v>6172</v>
      </c>
      <c r="D143" s="39">
        <v>128</v>
      </c>
      <c r="E143" s="44" t="s">
        <v>4563</v>
      </c>
      <c r="F143" s="44" t="s">
        <v>4564</v>
      </c>
      <c r="G143" s="39" t="s">
        <v>6115</v>
      </c>
      <c r="H143" s="64">
        <v>40633</v>
      </c>
      <c r="I143" s="44" t="s">
        <v>6129</v>
      </c>
      <c r="J143" s="58">
        <v>1087</v>
      </c>
      <c r="K143" s="44" t="s">
        <v>6125</v>
      </c>
      <c r="L143" s="39" t="s">
        <v>6116</v>
      </c>
      <c r="M143" s="67">
        <v>0</v>
      </c>
      <c r="N143" s="67">
        <v>0</v>
      </c>
      <c r="O143" s="46">
        <v>203134</v>
      </c>
      <c r="P143" s="45">
        <v>203134</v>
      </c>
      <c r="Q143" s="45">
        <v>8501938</v>
      </c>
      <c r="R143" s="45">
        <v>708494.83333333337</v>
      </c>
      <c r="S143" s="45">
        <v>2833979.3333333335</v>
      </c>
      <c r="T143" s="45">
        <v>4817887</v>
      </c>
      <c r="U143" s="46">
        <v>0</v>
      </c>
      <c r="V143" s="38">
        <v>0</v>
      </c>
      <c r="W143" s="46">
        <v>0</v>
      </c>
      <c r="X143" s="38"/>
      <c r="Y143" s="38">
        <f t="shared" si="1"/>
        <v>0</v>
      </c>
      <c r="Z143" s="38">
        <v>0</v>
      </c>
      <c r="AA143" s="38">
        <v>0</v>
      </c>
      <c r="AB143" s="38">
        <v>0</v>
      </c>
      <c r="AC143" s="38" t="s">
        <v>6116</v>
      </c>
      <c r="AD143" s="59">
        <v>0</v>
      </c>
      <c r="AE143" s="59">
        <v>0</v>
      </c>
      <c r="AF143" s="59" t="s">
        <v>6138</v>
      </c>
    </row>
    <row r="144" spans="1:32" x14ac:dyDescent="0.2">
      <c r="A144" s="60" t="s">
        <v>6125</v>
      </c>
      <c r="B144" s="44" t="s">
        <v>6115</v>
      </c>
      <c r="C144" s="44"/>
      <c r="D144" s="39">
        <v>129</v>
      </c>
      <c r="E144" s="44" t="s">
        <v>1625</v>
      </c>
      <c r="F144" s="44" t="s">
        <v>1626</v>
      </c>
      <c r="G144" s="39" t="s">
        <v>6115</v>
      </c>
      <c r="H144" s="64">
        <v>40633</v>
      </c>
      <c r="I144" s="44" t="s">
        <v>6130</v>
      </c>
      <c r="J144" s="58">
        <v>1083</v>
      </c>
      <c r="K144" s="44" t="s">
        <v>6125</v>
      </c>
      <c r="L144" s="39" t="s">
        <v>6123</v>
      </c>
      <c r="M144" s="67">
        <v>3809737</v>
      </c>
      <c r="N144" s="67">
        <v>3809737</v>
      </c>
      <c r="O144" s="46">
        <v>6404919</v>
      </c>
      <c r="P144" s="45">
        <v>2595182</v>
      </c>
      <c r="Q144" s="45">
        <v>6286130</v>
      </c>
      <c r="R144" s="45">
        <v>523844.16666666669</v>
      </c>
      <c r="S144" s="45">
        <v>2095376.6666666667</v>
      </c>
      <c r="T144" s="45">
        <v>4405374</v>
      </c>
      <c r="U144" s="46">
        <v>499805.33333333326</v>
      </c>
      <c r="V144" s="38">
        <v>214123.61335921867</v>
      </c>
      <c r="W144" s="46">
        <v>214123.61335921867</v>
      </c>
      <c r="X144" s="38"/>
      <c r="Y144" s="38">
        <f t="shared" ref="Y144:Y207" si="2">V144*(1+$X$14)</f>
        <v>248300.30112656078</v>
      </c>
      <c r="Z144" s="38">
        <v>248300.30112656078</v>
      </c>
      <c r="AA144" s="38">
        <v>0</v>
      </c>
      <c r="AB144" s="38">
        <v>248300.30112656078</v>
      </c>
      <c r="AC144" s="38" t="s">
        <v>6123</v>
      </c>
      <c r="AD144" s="59">
        <v>5.6363046843823199E-2</v>
      </c>
      <c r="AE144" s="59">
        <v>9.5677413424785154E-2</v>
      </c>
      <c r="AF144" s="59">
        <v>0.49679402072519063</v>
      </c>
    </row>
    <row r="145" spans="1:32" x14ac:dyDescent="0.2">
      <c r="A145" s="60" t="s">
        <v>6125</v>
      </c>
      <c r="B145" s="44" t="s">
        <v>6115</v>
      </c>
      <c r="C145" s="44"/>
      <c r="D145" s="39">
        <v>130</v>
      </c>
      <c r="E145" s="44" t="s">
        <v>566</v>
      </c>
      <c r="F145" s="44" t="s">
        <v>567</v>
      </c>
      <c r="G145" s="39" t="s">
        <v>6115</v>
      </c>
      <c r="H145" s="64">
        <v>40451</v>
      </c>
      <c r="I145" s="44" t="s">
        <v>6129</v>
      </c>
      <c r="J145" s="58">
        <v>1075</v>
      </c>
      <c r="K145" s="44" t="s">
        <v>6125</v>
      </c>
      <c r="L145" s="39" t="s">
        <v>6123</v>
      </c>
      <c r="M145" s="67">
        <v>9116021</v>
      </c>
      <c r="N145" s="67">
        <v>9116021</v>
      </c>
      <c r="O145" s="46">
        <v>11195517</v>
      </c>
      <c r="P145" s="45">
        <v>2079496</v>
      </c>
      <c r="Q145" s="45">
        <v>8315894</v>
      </c>
      <c r="R145" s="45">
        <v>692991.16666666663</v>
      </c>
      <c r="S145" s="45">
        <v>2771964.6666666665</v>
      </c>
      <c r="T145" s="45">
        <v>4869295</v>
      </c>
      <c r="U145" s="46">
        <v>0</v>
      </c>
      <c r="V145" s="38">
        <v>0</v>
      </c>
      <c r="W145" s="46">
        <v>0</v>
      </c>
      <c r="X145" s="38"/>
      <c r="Y145" s="38">
        <f t="shared" si="2"/>
        <v>0</v>
      </c>
      <c r="Z145" s="38">
        <v>0</v>
      </c>
      <c r="AA145" s="38">
        <v>0</v>
      </c>
      <c r="AB145" s="38">
        <v>0</v>
      </c>
      <c r="AC145" s="38" t="s">
        <v>6116</v>
      </c>
      <c r="AD145" s="59">
        <v>0</v>
      </c>
      <c r="AE145" s="59">
        <v>0</v>
      </c>
      <c r="AF145" s="59" t="s">
        <v>6138</v>
      </c>
    </row>
    <row r="146" spans="1:32" x14ac:dyDescent="0.2">
      <c r="A146" s="60" t="s">
        <v>6125</v>
      </c>
      <c r="B146" s="44" t="s">
        <v>6115</v>
      </c>
      <c r="C146" s="44"/>
      <c r="D146" s="39">
        <v>131</v>
      </c>
      <c r="E146" s="44" t="s">
        <v>1295</v>
      </c>
      <c r="F146" s="44" t="s">
        <v>1296</v>
      </c>
      <c r="G146" s="39" t="s">
        <v>6115</v>
      </c>
      <c r="H146" s="64">
        <v>40543</v>
      </c>
      <c r="I146" s="44" t="s">
        <v>6129</v>
      </c>
      <c r="J146" s="58">
        <v>1072</v>
      </c>
      <c r="K146" s="44" t="s">
        <v>6125</v>
      </c>
      <c r="L146" s="39" t="s">
        <v>6116</v>
      </c>
      <c r="M146" s="67">
        <v>0</v>
      </c>
      <c r="N146" s="67">
        <v>0</v>
      </c>
      <c r="O146" s="46">
        <v>1718834</v>
      </c>
      <c r="P146" s="45">
        <v>1718834</v>
      </c>
      <c r="Q146" s="45">
        <v>5108790</v>
      </c>
      <c r="R146" s="45">
        <v>425732.5</v>
      </c>
      <c r="S146" s="45">
        <v>1702930</v>
      </c>
      <c r="T146" s="45">
        <v>3632038</v>
      </c>
      <c r="U146" s="46">
        <v>15904</v>
      </c>
      <c r="V146" s="38">
        <v>6813.4966150788323</v>
      </c>
      <c r="W146" s="46">
        <v>6813.4966150788323</v>
      </c>
      <c r="X146" s="38"/>
      <c r="Y146" s="38">
        <f t="shared" si="2"/>
        <v>7901.0121056134312</v>
      </c>
      <c r="Z146" s="38">
        <v>7901.0121056134312</v>
      </c>
      <c r="AA146" s="38">
        <v>0</v>
      </c>
      <c r="AB146" s="38">
        <v>7901.0121056134312</v>
      </c>
      <c r="AC146" s="38" t="s">
        <v>6123</v>
      </c>
      <c r="AD146" s="59">
        <v>2.1753660357114743E-3</v>
      </c>
      <c r="AE146" s="59">
        <v>4.596727843185224E-3</v>
      </c>
      <c r="AF146" s="59">
        <v>0.49679402072519058</v>
      </c>
    </row>
    <row r="147" spans="1:32" x14ac:dyDescent="0.2">
      <c r="A147" s="60" t="s">
        <v>6125</v>
      </c>
      <c r="B147" s="44" t="s">
        <v>6115</v>
      </c>
      <c r="C147" s="44"/>
      <c r="D147" s="39">
        <v>132</v>
      </c>
      <c r="E147" s="44" t="s">
        <v>5615</v>
      </c>
      <c r="F147" s="44" t="s">
        <v>5616</v>
      </c>
      <c r="G147" s="39" t="s">
        <v>6115</v>
      </c>
      <c r="H147" s="64">
        <v>40359</v>
      </c>
      <c r="I147" s="44" t="s">
        <v>6129</v>
      </c>
      <c r="J147" s="58">
        <v>1065</v>
      </c>
      <c r="K147" s="44" t="s">
        <v>6125</v>
      </c>
      <c r="L147" s="39" t="s">
        <v>6123</v>
      </c>
      <c r="M147" s="67">
        <v>1866215</v>
      </c>
      <c r="N147" s="67">
        <v>0</v>
      </c>
      <c r="O147" s="46">
        <v>5977440</v>
      </c>
      <c r="P147" s="45">
        <v>5977440</v>
      </c>
      <c r="Q147" s="45">
        <v>8811311</v>
      </c>
      <c r="R147" s="45">
        <v>734275.91666666663</v>
      </c>
      <c r="S147" s="45">
        <v>2937103.6666666665</v>
      </c>
      <c r="T147" s="45">
        <v>3145027</v>
      </c>
      <c r="U147" s="46">
        <v>3040336.3333333335</v>
      </c>
      <c r="V147" s="38">
        <v>1302522.7185530595</v>
      </c>
      <c r="W147" s="46">
        <v>1302522.7185530595</v>
      </c>
      <c r="X147" s="38"/>
      <c r="Y147" s="38">
        <f t="shared" si="2"/>
        <v>1510420.9113935502</v>
      </c>
      <c r="Z147" s="38">
        <v>1510420.9113935502</v>
      </c>
      <c r="AA147" s="38">
        <v>0</v>
      </c>
      <c r="AB147" s="38">
        <v>1510420.9113935502</v>
      </c>
      <c r="AC147" s="38" t="s">
        <v>6123</v>
      </c>
      <c r="AD147" s="59">
        <v>0.48025689807863342</v>
      </c>
      <c r="AE147" s="59">
        <v>0.25268692139001819</v>
      </c>
      <c r="AF147" s="59">
        <v>0.49679402072519063</v>
      </c>
    </row>
    <row r="148" spans="1:32" x14ac:dyDescent="0.2">
      <c r="A148" s="60" t="s">
        <v>6125</v>
      </c>
      <c r="B148" s="44" t="s">
        <v>6115</v>
      </c>
      <c r="C148" s="44"/>
      <c r="D148" s="39">
        <v>133</v>
      </c>
      <c r="E148" s="44" t="s">
        <v>2285</v>
      </c>
      <c r="F148" s="44" t="s">
        <v>2286</v>
      </c>
      <c r="G148" s="39" t="s">
        <v>6115</v>
      </c>
      <c r="H148" s="64">
        <v>40633</v>
      </c>
      <c r="I148" s="44" t="s">
        <v>6130</v>
      </c>
      <c r="J148" s="58">
        <v>1056</v>
      </c>
      <c r="K148" s="44" t="s">
        <v>6125</v>
      </c>
      <c r="L148" s="39" t="s">
        <v>6116</v>
      </c>
      <c r="M148" s="67">
        <v>0</v>
      </c>
      <c r="N148" s="67">
        <v>0</v>
      </c>
      <c r="O148" s="46">
        <v>6911013</v>
      </c>
      <c r="P148" s="45">
        <v>6911013</v>
      </c>
      <c r="Q148" s="45">
        <v>8657534</v>
      </c>
      <c r="R148" s="45">
        <v>721461.16666666663</v>
      </c>
      <c r="S148" s="45">
        <v>2885844.6666666665</v>
      </c>
      <c r="T148" s="45">
        <v>4299624</v>
      </c>
      <c r="U148" s="46">
        <v>4025168.3333333335</v>
      </c>
      <c r="V148" s="38">
        <v>1724438.5572364924</v>
      </c>
      <c r="W148" s="46">
        <v>1724438.5572364924</v>
      </c>
      <c r="X148" s="38"/>
      <c r="Y148" s="38">
        <f t="shared" si="2"/>
        <v>1999679.5604123813</v>
      </c>
      <c r="Z148" s="38">
        <v>1999679.5604123813</v>
      </c>
      <c r="AA148" s="38">
        <v>0</v>
      </c>
      <c r="AB148" s="38">
        <v>1999679.5604123813</v>
      </c>
      <c r="AC148" s="38" t="s">
        <v>6123</v>
      </c>
      <c r="AD148" s="59">
        <v>0.46508242590802856</v>
      </c>
      <c r="AE148" s="59">
        <v>0.28934680927562739</v>
      </c>
      <c r="AF148" s="59">
        <v>0.49679402072519069</v>
      </c>
    </row>
    <row r="149" spans="1:32" x14ac:dyDescent="0.2">
      <c r="A149" s="60" t="s">
        <v>6125</v>
      </c>
      <c r="B149" s="44" t="s">
        <v>6115</v>
      </c>
      <c r="C149" s="44"/>
      <c r="D149" s="39">
        <v>134</v>
      </c>
      <c r="E149" s="44" t="s">
        <v>296</v>
      </c>
      <c r="F149" s="44" t="s">
        <v>297</v>
      </c>
      <c r="G149" s="39" t="s">
        <v>6115</v>
      </c>
      <c r="H149" s="64">
        <v>40359</v>
      </c>
      <c r="I149" s="44" t="s">
        <v>6129</v>
      </c>
      <c r="J149" s="58">
        <v>1042</v>
      </c>
      <c r="K149" s="44" t="s">
        <v>6125</v>
      </c>
      <c r="L149" s="39" t="s">
        <v>6123</v>
      </c>
      <c r="M149" s="67">
        <v>453494</v>
      </c>
      <c r="N149" s="67">
        <v>453494</v>
      </c>
      <c r="O149" s="46">
        <v>4478862</v>
      </c>
      <c r="P149" s="45">
        <v>4025368</v>
      </c>
      <c r="Q149" s="45">
        <v>5983537</v>
      </c>
      <c r="R149" s="45">
        <v>498628.08333333331</v>
      </c>
      <c r="S149" s="45">
        <v>1994512.3333333333</v>
      </c>
      <c r="T149" s="45">
        <v>4046361</v>
      </c>
      <c r="U149" s="46">
        <v>2030855.6666666667</v>
      </c>
      <c r="V149" s="38">
        <v>870047.04543177818</v>
      </c>
      <c r="W149" s="46">
        <v>870047.04543177818</v>
      </c>
      <c r="X149" s="38"/>
      <c r="Y149" s="38">
        <f t="shared" si="2"/>
        <v>1008916.952155871</v>
      </c>
      <c r="Z149" s="38">
        <v>1008916.952155871</v>
      </c>
      <c r="AA149" s="38">
        <v>0</v>
      </c>
      <c r="AB149" s="38">
        <v>1008916.952155871</v>
      </c>
      <c r="AC149" s="38" t="s">
        <v>6123</v>
      </c>
      <c r="AD149" s="59">
        <v>0.24933933283655882</v>
      </c>
      <c r="AE149" s="59">
        <v>0.25063968118091834</v>
      </c>
      <c r="AF149" s="59">
        <v>0.49679402072519069</v>
      </c>
    </row>
    <row r="150" spans="1:32" x14ac:dyDescent="0.2">
      <c r="A150" s="60" t="s">
        <v>6125</v>
      </c>
      <c r="B150" s="44" t="s">
        <v>6115</v>
      </c>
      <c r="C150" s="44"/>
      <c r="D150" s="39">
        <v>135</v>
      </c>
      <c r="E150" s="44" t="s">
        <v>2403</v>
      </c>
      <c r="F150" s="44" t="s">
        <v>2404</v>
      </c>
      <c r="G150" s="39" t="s">
        <v>6115</v>
      </c>
      <c r="H150" s="64">
        <v>40359</v>
      </c>
      <c r="I150" s="44" t="s">
        <v>6129</v>
      </c>
      <c r="J150" s="58">
        <v>1032</v>
      </c>
      <c r="K150" s="44" t="s">
        <v>6125</v>
      </c>
      <c r="L150" s="39" t="s">
        <v>6116</v>
      </c>
      <c r="M150" s="67">
        <v>0</v>
      </c>
      <c r="N150" s="67">
        <v>0</v>
      </c>
      <c r="O150" s="46">
        <v>658275</v>
      </c>
      <c r="P150" s="45">
        <v>658275</v>
      </c>
      <c r="Q150" s="45">
        <v>5868683</v>
      </c>
      <c r="R150" s="45">
        <v>489056.91666666669</v>
      </c>
      <c r="S150" s="45">
        <v>1956227.6666666667</v>
      </c>
      <c r="T150" s="45">
        <v>3608989</v>
      </c>
      <c r="U150" s="46">
        <v>0</v>
      </c>
      <c r="V150" s="38">
        <v>0</v>
      </c>
      <c r="W150" s="46">
        <v>0</v>
      </c>
      <c r="X150" s="38"/>
      <c r="Y150" s="38">
        <f t="shared" si="2"/>
        <v>0</v>
      </c>
      <c r="Z150" s="38">
        <v>0</v>
      </c>
      <c r="AA150" s="38">
        <v>0</v>
      </c>
      <c r="AB150" s="38">
        <v>0</v>
      </c>
      <c r="AC150" s="38" t="s">
        <v>6116</v>
      </c>
      <c r="AD150" s="59">
        <v>0</v>
      </c>
      <c r="AE150" s="59">
        <v>0</v>
      </c>
      <c r="AF150" s="59" t="s">
        <v>6138</v>
      </c>
    </row>
    <row r="151" spans="1:32" x14ac:dyDescent="0.2">
      <c r="A151" s="60" t="s">
        <v>6125</v>
      </c>
      <c r="B151" s="44" t="s">
        <v>6115</v>
      </c>
      <c r="C151" s="44"/>
      <c r="D151" s="39">
        <v>136</v>
      </c>
      <c r="E151" s="44" t="s">
        <v>2434</v>
      </c>
      <c r="F151" s="44" t="s">
        <v>2435</v>
      </c>
      <c r="G151" s="39" t="s">
        <v>6115</v>
      </c>
      <c r="H151" s="64">
        <v>40359</v>
      </c>
      <c r="I151" s="44" t="s">
        <v>6129</v>
      </c>
      <c r="J151" s="58">
        <v>1026</v>
      </c>
      <c r="K151" s="44" t="s">
        <v>6125</v>
      </c>
      <c r="L151" s="39" t="s">
        <v>6116</v>
      </c>
      <c r="M151" s="67">
        <v>0</v>
      </c>
      <c r="N151" s="67">
        <v>0</v>
      </c>
      <c r="O151" s="46">
        <v>302713</v>
      </c>
      <c r="P151" s="45">
        <v>302713</v>
      </c>
      <c r="Q151" s="45">
        <v>6419939</v>
      </c>
      <c r="R151" s="45">
        <v>534994.91666666663</v>
      </c>
      <c r="S151" s="45">
        <v>2139979.6666666665</v>
      </c>
      <c r="T151" s="45">
        <v>3295520</v>
      </c>
      <c r="U151" s="46">
        <v>0</v>
      </c>
      <c r="V151" s="38">
        <v>0</v>
      </c>
      <c r="W151" s="46">
        <v>0</v>
      </c>
      <c r="X151" s="38"/>
      <c r="Y151" s="38">
        <f t="shared" si="2"/>
        <v>0</v>
      </c>
      <c r="Z151" s="38">
        <v>0</v>
      </c>
      <c r="AA151" s="38">
        <v>0</v>
      </c>
      <c r="AB151" s="38">
        <v>0</v>
      </c>
      <c r="AC151" s="38" t="s">
        <v>6116</v>
      </c>
      <c r="AD151" s="59">
        <v>0</v>
      </c>
      <c r="AE151" s="59">
        <v>0</v>
      </c>
      <c r="AF151" s="59" t="s">
        <v>6138</v>
      </c>
    </row>
    <row r="152" spans="1:32" x14ac:dyDescent="0.2">
      <c r="A152" s="60" t="s">
        <v>6125</v>
      </c>
      <c r="B152" s="44" t="s">
        <v>6115</v>
      </c>
      <c r="C152" s="44"/>
      <c r="D152" s="39">
        <v>137</v>
      </c>
      <c r="E152" s="44" t="s">
        <v>2454</v>
      </c>
      <c r="F152" s="44" t="s">
        <v>776</v>
      </c>
      <c r="G152" s="39" t="s">
        <v>6115</v>
      </c>
      <c r="H152" s="64">
        <v>40359</v>
      </c>
      <c r="I152" s="44" t="s">
        <v>6129</v>
      </c>
      <c r="J152" s="58">
        <v>1006</v>
      </c>
      <c r="K152" s="44" t="s">
        <v>6125</v>
      </c>
      <c r="L152" s="39" t="s">
        <v>6116</v>
      </c>
      <c r="M152" s="67">
        <v>0</v>
      </c>
      <c r="N152" s="67">
        <v>0</v>
      </c>
      <c r="O152" s="46">
        <v>1355087</v>
      </c>
      <c r="P152" s="45">
        <v>1355087</v>
      </c>
      <c r="Q152" s="45">
        <v>8197908</v>
      </c>
      <c r="R152" s="45">
        <v>683159</v>
      </c>
      <c r="S152" s="45">
        <v>2732636</v>
      </c>
      <c r="T152" s="45">
        <v>4517795</v>
      </c>
      <c r="U152" s="46">
        <v>0</v>
      </c>
      <c r="V152" s="38">
        <v>0</v>
      </c>
      <c r="W152" s="46">
        <v>0</v>
      </c>
      <c r="X152" s="38"/>
      <c r="Y152" s="38">
        <f t="shared" si="2"/>
        <v>0</v>
      </c>
      <c r="Z152" s="38">
        <v>0</v>
      </c>
      <c r="AA152" s="38">
        <v>0</v>
      </c>
      <c r="AB152" s="38">
        <v>0</v>
      </c>
      <c r="AC152" s="38" t="s">
        <v>6116</v>
      </c>
      <c r="AD152" s="59">
        <v>0</v>
      </c>
      <c r="AE152" s="59">
        <v>0</v>
      </c>
      <c r="AF152" s="59" t="s">
        <v>6138</v>
      </c>
    </row>
    <row r="153" spans="1:32" x14ac:dyDescent="0.2">
      <c r="A153" s="60" t="s">
        <v>6125</v>
      </c>
      <c r="B153" s="44" t="s">
        <v>6115</v>
      </c>
      <c r="C153" s="44"/>
      <c r="D153" s="39">
        <v>138</v>
      </c>
      <c r="E153" s="44" t="s">
        <v>34</v>
      </c>
      <c r="F153" s="44" t="s">
        <v>5981</v>
      </c>
      <c r="G153" s="39" t="s">
        <v>6115</v>
      </c>
      <c r="H153" s="64">
        <v>40359</v>
      </c>
      <c r="I153" s="44" t="s">
        <v>6129</v>
      </c>
      <c r="J153" s="58">
        <v>1004</v>
      </c>
      <c r="K153" s="44" t="s">
        <v>6125</v>
      </c>
      <c r="L153" s="39" t="s">
        <v>6123</v>
      </c>
      <c r="M153" s="67">
        <v>235146</v>
      </c>
      <c r="N153" s="67">
        <v>0</v>
      </c>
      <c r="O153" s="46">
        <v>2827945</v>
      </c>
      <c r="P153" s="45">
        <v>2827945</v>
      </c>
      <c r="Q153" s="45">
        <v>5638617</v>
      </c>
      <c r="R153" s="45">
        <v>469884.75</v>
      </c>
      <c r="S153" s="45">
        <v>1879539</v>
      </c>
      <c r="T153" s="45">
        <v>3681238</v>
      </c>
      <c r="U153" s="46">
        <v>948406</v>
      </c>
      <c r="V153" s="38">
        <v>406310.42949701054</v>
      </c>
      <c r="W153" s="46">
        <v>406310.42949701054</v>
      </c>
      <c r="X153" s="38"/>
      <c r="Y153" s="38">
        <f t="shared" si="2"/>
        <v>471162.4300198952</v>
      </c>
      <c r="Z153" s="38">
        <v>471162.4300198952</v>
      </c>
      <c r="AA153" s="38">
        <v>0</v>
      </c>
      <c r="AB153" s="38">
        <v>471162.4300198952</v>
      </c>
      <c r="AC153" s="38" t="s">
        <v>6123</v>
      </c>
      <c r="AD153" s="59">
        <v>0.12799021145057593</v>
      </c>
      <c r="AE153" s="59">
        <v>0.16660947437800069</v>
      </c>
      <c r="AF153" s="59">
        <v>0.49679402072519069</v>
      </c>
    </row>
    <row r="154" spans="1:32" x14ac:dyDescent="0.2">
      <c r="A154" s="60" t="s">
        <v>6125</v>
      </c>
      <c r="B154" s="44" t="s">
        <v>6115</v>
      </c>
      <c r="C154" s="44"/>
      <c r="D154" s="39">
        <v>139</v>
      </c>
      <c r="E154" s="44" t="s">
        <v>1457</v>
      </c>
      <c r="F154" s="44" t="s">
        <v>1458</v>
      </c>
      <c r="G154" s="39" t="s">
        <v>6115</v>
      </c>
      <c r="H154" s="64">
        <v>40359</v>
      </c>
      <c r="I154" s="44" t="s">
        <v>6129</v>
      </c>
      <c r="J154" s="58">
        <v>1002</v>
      </c>
      <c r="K154" s="44" t="s">
        <v>6125</v>
      </c>
      <c r="L154" s="39" t="s">
        <v>6116</v>
      </c>
      <c r="M154" s="67">
        <v>0</v>
      </c>
      <c r="N154" s="67">
        <v>0</v>
      </c>
      <c r="O154" s="46">
        <v>3136665</v>
      </c>
      <c r="P154" s="45">
        <v>3136665</v>
      </c>
      <c r="Q154" s="45">
        <v>5300058</v>
      </c>
      <c r="R154" s="45">
        <v>441671.5</v>
      </c>
      <c r="S154" s="45">
        <v>1766686</v>
      </c>
      <c r="T154" s="45">
        <v>3693017</v>
      </c>
      <c r="U154" s="46">
        <v>1369979</v>
      </c>
      <c r="V154" s="38">
        <v>586918.21423724119</v>
      </c>
      <c r="W154" s="46">
        <v>586918.21423724119</v>
      </c>
      <c r="X154" s="38"/>
      <c r="Y154" s="38">
        <f t="shared" si="2"/>
        <v>680597.37571907591</v>
      </c>
      <c r="Z154" s="38">
        <v>680597.37571907591</v>
      </c>
      <c r="AA154" s="38">
        <v>0</v>
      </c>
      <c r="AB154" s="38">
        <v>680597.37571907591</v>
      </c>
      <c r="AC154" s="38" t="s">
        <v>6123</v>
      </c>
      <c r="AD154" s="59">
        <v>0.18429305246065097</v>
      </c>
      <c r="AE154" s="59">
        <v>0.21698121275911705</v>
      </c>
      <c r="AF154" s="59">
        <v>0.49679402072519063</v>
      </c>
    </row>
    <row r="155" spans="1:32" x14ac:dyDescent="0.2">
      <c r="A155" s="60" t="s">
        <v>6125</v>
      </c>
      <c r="B155" s="44" t="s">
        <v>6115</v>
      </c>
      <c r="C155" s="44"/>
      <c r="D155" s="39">
        <v>140</v>
      </c>
      <c r="E155" s="44" t="s">
        <v>4904</v>
      </c>
      <c r="F155" s="44" t="s">
        <v>4905</v>
      </c>
      <c r="G155" s="39" t="s">
        <v>6115</v>
      </c>
      <c r="H155" s="64">
        <v>40633</v>
      </c>
      <c r="I155" s="44" t="s">
        <v>6130</v>
      </c>
      <c r="J155" s="58">
        <v>994</v>
      </c>
      <c r="K155" s="44" t="s">
        <v>6125</v>
      </c>
      <c r="L155" s="39" t="s">
        <v>6123</v>
      </c>
      <c r="M155" s="67">
        <v>2290000</v>
      </c>
      <c r="N155" s="67">
        <v>2290000</v>
      </c>
      <c r="O155" s="46">
        <v>4638591</v>
      </c>
      <c r="P155" s="45">
        <v>2348591</v>
      </c>
      <c r="Q155" s="45">
        <v>5137671</v>
      </c>
      <c r="R155" s="45">
        <v>428139.25</v>
      </c>
      <c r="S155" s="45">
        <v>1712557</v>
      </c>
      <c r="T155" s="45">
        <v>3644225</v>
      </c>
      <c r="U155" s="46">
        <v>636034</v>
      </c>
      <c r="V155" s="38">
        <v>272485.88443630846</v>
      </c>
      <c r="W155" s="46">
        <v>272485.88443630846</v>
      </c>
      <c r="X155" s="38"/>
      <c r="Y155" s="38">
        <f t="shared" si="2"/>
        <v>315977.8881779259</v>
      </c>
      <c r="Z155" s="38">
        <v>315977.8881779259</v>
      </c>
      <c r="AA155" s="38">
        <v>0</v>
      </c>
      <c r="AB155" s="38">
        <v>315977.8881779259</v>
      </c>
      <c r="AC155" s="38" t="s">
        <v>6123</v>
      </c>
      <c r="AD155" s="59">
        <v>8.6706470697590271E-2</v>
      </c>
      <c r="AE155" s="59">
        <v>0.13453934217491503</v>
      </c>
      <c r="AF155" s="59">
        <v>0.49679402072519063</v>
      </c>
    </row>
    <row r="156" spans="1:32" x14ac:dyDescent="0.2">
      <c r="A156" s="60" t="s">
        <v>6125</v>
      </c>
      <c r="B156" s="44" t="s">
        <v>6115</v>
      </c>
      <c r="C156" s="44"/>
      <c r="D156" s="39">
        <v>141</v>
      </c>
      <c r="E156" s="44" t="s">
        <v>4430</v>
      </c>
      <c r="F156" s="44" t="s">
        <v>6023</v>
      </c>
      <c r="G156" s="39" t="s">
        <v>6115</v>
      </c>
      <c r="H156" s="64">
        <v>40633</v>
      </c>
      <c r="I156" s="44" t="s">
        <v>6130</v>
      </c>
      <c r="J156" s="58">
        <v>993</v>
      </c>
      <c r="K156" s="44" t="s">
        <v>6125</v>
      </c>
      <c r="L156" s="39" t="s">
        <v>6116</v>
      </c>
      <c r="M156" s="67">
        <v>0</v>
      </c>
      <c r="N156" s="67">
        <v>0</v>
      </c>
      <c r="O156" s="46">
        <v>201799</v>
      </c>
      <c r="P156" s="45">
        <v>201799</v>
      </c>
      <c r="Q156" s="45">
        <v>6079770</v>
      </c>
      <c r="R156" s="45">
        <v>506647.5</v>
      </c>
      <c r="S156" s="45">
        <v>2026590</v>
      </c>
      <c r="T156" s="45">
        <v>3216409</v>
      </c>
      <c r="U156" s="46">
        <v>0</v>
      </c>
      <c r="V156" s="38">
        <v>0</v>
      </c>
      <c r="W156" s="46">
        <v>0</v>
      </c>
      <c r="X156" s="38"/>
      <c r="Y156" s="38">
        <f t="shared" si="2"/>
        <v>0</v>
      </c>
      <c r="Z156" s="38">
        <v>0</v>
      </c>
      <c r="AA156" s="38">
        <v>0</v>
      </c>
      <c r="AB156" s="38">
        <v>0</v>
      </c>
      <c r="AC156" s="38" t="s">
        <v>6116</v>
      </c>
      <c r="AD156" s="59">
        <v>0</v>
      </c>
      <c r="AE156" s="59">
        <v>0</v>
      </c>
      <c r="AF156" s="59" t="s">
        <v>6138</v>
      </c>
    </row>
    <row r="157" spans="1:32" x14ac:dyDescent="0.2">
      <c r="A157" s="60" t="s">
        <v>6125</v>
      </c>
      <c r="B157" s="44" t="s">
        <v>6115</v>
      </c>
      <c r="C157" s="44"/>
      <c r="D157" s="39">
        <v>142</v>
      </c>
      <c r="E157" s="44" t="s">
        <v>1445</v>
      </c>
      <c r="F157" s="44" t="s">
        <v>1446</v>
      </c>
      <c r="G157" s="39" t="s">
        <v>6115</v>
      </c>
      <c r="H157" s="64">
        <v>40359</v>
      </c>
      <c r="I157" s="44" t="s">
        <v>6129</v>
      </c>
      <c r="J157" s="58">
        <v>991</v>
      </c>
      <c r="K157" s="44" t="s">
        <v>6125</v>
      </c>
      <c r="L157" s="39" t="s">
        <v>6116</v>
      </c>
      <c r="M157" s="67">
        <v>0</v>
      </c>
      <c r="N157" s="67">
        <v>0</v>
      </c>
      <c r="O157" s="46">
        <v>1810646</v>
      </c>
      <c r="P157" s="45">
        <v>1810646</v>
      </c>
      <c r="Q157" s="45">
        <v>6276668</v>
      </c>
      <c r="R157" s="45">
        <v>523055.66666666669</v>
      </c>
      <c r="S157" s="45">
        <v>2092222.6666666667</v>
      </c>
      <c r="T157" s="45">
        <v>3677432</v>
      </c>
      <c r="U157" s="46">
        <v>0</v>
      </c>
      <c r="V157" s="38">
        <v>0</v>
      </c>
      <c r="W157" s="46">
        <v>0</v>
      </c>
      <c r="X157" s="38"/>
      <c r="Y157" s="38">
        <f t="shared" si="2"/>
        <v>0</v>
      </c>
      <c r="Z157" s="38">
        <v>0</v>
      </c>
      <c r="AA157" s="38">
        <v>0</v>
      </c>
      <c r="AB157" s="38">
        <v>0</v>
      </c>
      <c r="AC157" s="38" t="s">
        <v>6116</v>
      </c>
      <c r="AD157" s="59">
        <v>0</v>
      </c>
      <c r="AE157" s="59">
        <v>0</v>
      </c>
      <c r="AF157" s="59" t="s">
        <v>6138</v>
      </c>
    </row>
    <row r="158" spans="1:32" x14ac:dyDescent="0.2">
      <c r="A158" s="60" t="s">
        <v>6125</v>
      </c>
      <c r="B158" s="44" t="s">
        <v>6115</v>
      </c>
      <c r="C158" s="44"/>
      <c r="D158" s="39">
        <v>143</v>
      </c>
      <c r="E158" s="44" t="s">
        <v>2304</v>
      </c>
      <c r="F158" s="44" t="s">
        <v>2305</v>
      </c>
      <c r="G158" s="39" t="s">
        <v>6115</v>
      </c>
      <c r="H158" s="64">
        <v>40451</v>
      </c>
      <c r="I158" s="44" t="s">
        <v>6129</v>
      </c>
      <c r="J158" s="58">
        <v>987</v>
      </c>
      <c r="K158" s="44" t="s">
        <v>6125</v>
      </c>
      <c r="L158" s="39" t="s">
        <v>6116</v>
      </c>
      <c r="M158" s="67">
        <v>0</v>
      </c>
      <c r="N158" s="67">
        <v>0</v>
      </c>
      <c r="O158" s="46">
        <v>7123725</v>
      </c>
      <c r="P158" s="45">
        <v>7123725</v>
      </c>
      <c r="Q158" s="45">
        <v>8137432</v>
      </c>
      <c r="R158" s="45">
        <v>678119.33333333337</v>
      </c>
      <c r="S158" s="45">
        <v>2712477.3333333335</v>
      </c>
      <c r="T158" s="45">
        <v>3801974</v>
      </c>
      <c r="U158" s="46">
        <v>4411247.666666666</v>
      </c>
      <c r="V158" s="38">
        <v>1889840.3574640171</v>
      </c>
      <c r="W158" s="46">
        <v>1889840.3574640171</v>
      </c>
      <c r="X158" s="38"/>
      <c r="Y158" s="38">
        <f t="shared" si="2"/>
        <v>2191481.4647379485</v>
      </c>
      <c r="Z158" s="38">
        <v>2191481.4647379485</v>
      </c>
      <c r="AA158" s="38">
        <v>0</v>
      </c>
      <c r="AB158" s="38">
        <v>2191481.4647379485</v>
      </c>
      <c r="AC158" s="38" t="s">
        <v>6123</v>
      </c>
      <c r="AD158" s="59">
        <v>0.57640622075215364</v>
      </c>
      <c r="AE158" s="59">
        <v>0.3076313957568475</v>
      </c>
      <c r="AF158" s="59">
        <v>0.49679402072519063</v>
      </c>
    </row>
    <row r="159" spans="1:32" x14ac:dyDescent="0.2">
      <c r="A159" s="60" t="s">
        <v>6125</v>
      </c>
      <c r="B159" s="44" t="s">
        <v>6115</v>
      </c>
      <c r="C159" s="44"/>
      <c r="D159" s="39">
        <v>144</v>
      </c>
      <c r="E159" s="44" t="s">
        <v>3716</v>
      </c>
      <c r="F159" s="44" t="s">
        <v>3717</v>
      </c>
      <c r="G159" s="39" t="s">
        <v>6115</v>
      </c>
      <c r="H159" s="64">
        <v>40359</v>
      </c>
      <c r="I159" s="44" t="s">
        <v>6129</v>
      </c>
      <c r="J159" s="58">
        <v>985</v>
      </c>
      <c r="K159" s="44" t="s">
        <v>6125</v>
      </c>
      <c r="L159" s="39" t="s">
        <v>6123</v>
      </c>
      <c r="M159" s="67">
        <v>2523121</v>
      </c>
      <c r="N159" s="67">
        <v>0</v>
      </c>
      <c r="O159" s="46">
        <v>6519922</v>
      </c>
      <c r="P159" s="45">
        <v>6519922</v>
      </c>
      <c r="Q159" s="45">
        <v>7228536</v>
      </c>
      <c r="R159" s="45">
        <v>602378</v>
      </c>
      <c r="S159" s="45">
        <v>2409512</v>
      </c>
      <c r="T159" s="45">
        <v>3449557</v>
      </c>
      <c r="U159" s="46">
        <v>4110410</v>
      </c>
      <c r="V159" s="38">
        <v>1760957.2825444029</v>
      </c>
      <c r="W159" s="46">
        <v>1760957.2825444029</v>
      </c>
      <c r="X159" s="38"/>
      <c r="Y159" s="38">
        <f t="shared" si="2"/>
        <v>2042027.1107290308</v>
      </c>
      <c r="Z159" s="38">
        <v>2042027.1107290308</v>
      </c>
      <c r="AA159" s="38">
        <v>0</v>
      </c>
      <c r="AB159" s="38">
        <v>2042027.1107290308</v>
      </c>
      <c r="AC159" s="38" t="s">
        <v>6123</v>
      </c>
      <c r="AD159" s="59">
        <v>0.59196792826702993</v>
      </c>
      <c r="AE159" s="59">
        <v>0.31319808898465823</v>
      </c>
      <c r="AF159" s="59">
        <v>0.49679402072519063</v>
      </c>
    </row>
    <row r="160" spans="1:32" x14ac:dyDescent="0.2">
      <c r="A160" s="60" t="s">
        <v>6125</v>
      </c>
      <c r="B160" s="44" t="s">
        <v>6115</v>
      </c>
      <c r="C160" s="44"/>
      <c r="D160" s="39">
        <v>145</v>
      </c>
      <c r="E160" s="44" t="s">
        <v>3293</v>
      </c>
      <c r="F160" s="44" t="s">
        <v>3294</v>
      </c>
      <c r="G160" s="39" t="s">
        <v>6115</v>
      </c>
      <c r="H160" s="64">
        <v>40633</v>
      </c>
      <c r="I160" s="44" t="s">
        <v>6130</v>
      </c>
      <c r="J160" s="58">
        <v>974</v>
      </c>
      <c r="K160" s="44" t="s">
        <v>6125</v>
      </c>
      <c r="L160" s="39" t="s">
        <v>6123</v>
      </c>
      <c r="M160" s="67">
        <v>1539813</v>
      </c>
      <c r="N160" s="67">
        <v>1539813</v>
      </c>
      <c r="O160" s="46">
        <v>4205405</v>
      </c>
      <c r="P160" s="45">
        <v>2665592</v>
      </c>
      <c r="Q160" s="45">
        <v>7897518</v>
      </c>
      <c r="R160" s="45">
        <v>658126.5</v>
      </c>
      <c r="S160" s="45">
        <v>2632506</v>
      </c>
      <c r="T160" s="45">
        <v>5368427</v>
      </c>
      <c r="U160" s="46">
        <v>33086</v>
      </c>
      <c r="V160" s="38">
        <v>14174.506351012215</v>
      </c>
      <c r="W160" s="46">
        <v>14174.506351012215</v>
      </c>
      <c r="X160" s="38"/>
      <c r="Y160" s="38">
        <f t="shared" si="2"/>
        <v>16436.926969713659</v>
      </c>
      <c r="Z160" s="38">
        <v>16436.926969713659</v>
      </c>
      <c r="AA160" s="38">
        <v>0</v>
      </c>
      <c r="AB160" s="38">
        <v>16436.926969713659</v>
      </c>
      <c r="AC160" s="38" t="s">
        <v>6123</v>
      </c>
      <c r="AD160" s="59">
        <v>3.0617771219974975E-3</v>
      </c>
      <c r="AE160" s="59">
        <v>6.1663326456988391E-3</v>
      </c>
      <c r="AF160" s="59">
        <v>0.49679402072519069</v>
      </c>
    </row>
    <row r="161" spans="1:32" x14ac:dyDescent="0.2">
      <c r="A161" s="60" t="s">
        <v>6125</v>
      </c>
      <c r="B161" s="44" t="s">
        <v>6115</v>
      </c>
      <c r="C161" s="44"/>
      <c r="D161" s="39">
        <v>146</v>
      </c>
      <c r="E161" s="44" t="s">
        <v>574</v>
      </c>
      <c r="F161" s="44" t="s">
        <v>575</v>
      </c>
      <c r="G161" s="39" t="s">
        <v>6115</v>
      </c>
      <c r="H161" s="64">
        <v>40543</v>
      </c>
      <c r="I161" s="44" t="s">
        <v>6130</v>
      </c>
      <c r="J161" s="58">
        <v>972</v>
      </c>
      <c r="K161" s="44" t="s">
        <v>6125</v>
      </c>
      <c r="L161" s="39" t="s">
        <v>6123</v>
      </c>
      <c r="M161" s="67">
        <v>1284260</v>
      </c>
      <c r="N161" s="67">
        <v>408251</v>
      </c>
      <c r="O161" s="46">
        <v>4260195</v>
      </c>
      <c r="P161" s="45">
        <v>3851944</v>
      </c>
      <c r="Q161" s="45">
        <v>6636686</v>
      </c>
      <c r="R161" s="45">
        <v>553057.16666666663</v>
      </c>
      <c r="S161" s="45">
        <v>2212228.6666666665</v>
      </c>
      <c r="T161" s="45">
        <v>3211439</v>
      </c>
      <c r="U161" s="46">
        <v>1639715.3333333335</v>
      </c>
      <c r="V161" s="38">
        <v>702477.04183598643</v>
      </c>
      <c r="W161" s="46">
        <v>702477.04183598643</v>
      </c>
      <c r="X161" s="38"/>
      <c r="Y161" s="38">
        <f t="shared" si="2"/>
        <v>814600.77329141297</v>
      </c>
      <c r="Z161" s="38">
        <v>814600.77329141297</v>
      </c>
      <c r="AA161" s="38">
        <v>0</v>
      </c>
      <c r="AB161" s="38">
        <v>814600.77329141297</v>
      </c>
      <c r="AC161" s="38" t="s">
        <v>6123</v>
      </c>
      <c r="AD161" s="59">
        <v>0.25365600071849814</v>
      </c>
      <c r="AE161" s="59">
        <v>0.21147783386555283</v>
      </c>
      <c r="AF161" s="59">
        <v>0.49679402072519063</v>
      </c>
    </row>
    <row r="162" spans="1:32" x14ac:dyDescent="0.2">
      <c r="A162" s="60" t="s">
        <v>6125</v>
      </c>
      <c r="B162" s="44" t="s">
        <v>6115</v>
      </c>
      <c r="C162" s="44"/>
      <c r="D162" s="39">
        <v>147</v>
      </c>
      <c r="E162" s="44" t="s">
        <v>3859</v>
      </c>
      <c r="F162" s="44" t="s">
        <v>3860</v>
      </c>
      <c r="G162" s="39" t="s">
        <v>6115</v>
      </c>
      <c r="H162" s="64">
        <v>40359</v>
      </c>
      <c r="I162" s="44" t="s">
        <v>6130</v>
      </c>
      <c r="J162" s="58">
        <v>953</v>
      </c>
      <c r="K162" s="44" t="s">
        <v>6125</v>
      </c>
      <c r="L162" s="39" t="s">
        <v>6116</v>
      </c>
      <c r="M162" s="67">
        <v>0</v>
      </c>
      <c r="N162" s="67">
        <v>0</v>
      </c>
      <c r="O162" s="46">
        <v>3839431</v>
      </c>
      <c r="P162" s="45">
        <v>3839431</v>
      </c>
      <c r="Q162" s="45">
        <v>5358858</v>
      </c>
      <c r="R162" s="45">
        <v>446571.5</v>
      </c>
      <c r="S162" s="45">
        <v>1786286</v>
      </c>
      <c r="T162" s="45">
        <v>3196073</v>
      </c>
      <c r="U162" s="46">
        <v>2053145</v>
      </c>
      <c r="V162" s="38">
        <v>879596.10838569095</v>
      </c>
      <c r="W162" s="46">
        <v>879596.10838569095</v>
      </c>
      <c r="X162" s="38"/>
      <c r="Y162" s="38">
        <f t="shared" si="2"/>
        <v>1019990.1596818215</v>
      </c>
      <c r="Z162" s="38">
        <v>1019990.1596818215</v>
      </c>
      <c r="AA162" s="38">
        <v>0</v>
      </c>
      <c r="AB162" s="38">
        <v>1019990.1596818215</v>
      </c>
      <c r="AC162" s="38" t="s">
        <v>6123</v>
      </c>
      <c r="AD162" s="59">
        <v>0.31913856776169425</v>
      </c>
      <c r="AE162" s="59">
        <v>0.26566180240817494</v>
      </c>
      <c r="AF162" s="59">
        <v>0.49679402072519063</v>
      </c>
    </row>
    <row r="163" spans="1:32" x14ac:dyDescent="0.2">
      <c r="A163" s="60" t="s">
        <v>6125</v>
      </c>
      <c r="B163" s="44" t="s">
        <v>6115</v>
      </c>
      <c r="C163" s="44"/>
      <c r="D163" s="39">
        <v>148</v>
      </c>
      <c r="E163" s="44" t="s">
        <v>300</v>
      </c>
      <c r="F163" s="44" t="s">
        <v>301</v>
      </c>
      <c r="G163" s="39" t="s">
        <v>6115</v>
      </c>
      <c r="H163" s="64">
        <v>40543</v>
      </c>
      <c r="I163" s="44" t="s">
        <v>6129</v>
      </c>
      <c r="J163" s="58">
        <v>950</v>
      </c>
      <c r="K163" s="44" t="s">
        <v>6125</v>
      </c>
      <c r="L163" s="39" t="s">
        <v>6123</v>
      </c>
      <c r="M163" s="67">
        <v>1384989</v>
      </c>
      <c r="N163" s="67">
        <v>1384989</v>
      </c>
      <c r="O163" s="46">
        <v>2938298</v>
      </c>
      <c r="P163" s="45">
        <v>1553309</v>
      </c>
      <c r="Q163" s="45">
        <v>4313379</v>
      </c>
      <c r="R163" s="45">
        <v>359448.25</v>
      </c>
      <c r="S163" s="45">
        <v>1437793</v>
      </c>
      <c r="T163" s="45">
        <v>2219617</v>
      </c>
      <c r="U163" s="46">
        <v>115516</v>
      </c>
      <c r="V163" s="38">
        <v>49488.674232108053</v>
      </c>
      <c r="W163" s="46">
        <v>49488.674232108053</v>
      </c>
      <c r="X163" s="38"/>
      <c r="Y163" s="38">
        <f t="shared" si="2"/>
        <v>57387.658098091124</v>
      </c>
      <c r="Z163" s="38">
        <v>57387.658098091124</v>
      </c>
      <c r="AA163" s="38">
        <v>0</v>
      </c>
      <c r="AB163" s="38">
        <v>57387.658098091124</v>
      </c>
      <c r="AC163" s="38" t="s">
        <v>6123</v>
      </c>
      <c r="AD163" s="59">
        <v>2.5854756968472996E-2</v>
      </c>
      <c r="AE163" s="59">
        <v>3.6945423027930129E-2</v>
      </c>
      <c r="AF163" s="59">
        <v>0.49679402072519063</v>
      </c>
    </row>
    <row r="164" spans="1:32" x14ac:dyDescent="0.2">
      <c r="A164" s="60" t="s">
        <v>6125</v>
      </c>
      <c r="B164" s="44" t="s">
        <v>6115</v>
      </c>
      <c r="C164" s="44"/>
      <c r="D164" s="39">
        <v>149</v>
      </c>
      <c r="E164" s="44" t="s">
        <v>1629</v>
      </c>
      <c r="F164" s="44" t="s">
        <v>1630</v>
      </c>
      <c r="G164" s="39" t="s">
        <v>6115</v>
      </c>
      <c r="H164" s="64">
        <v>40543</v>
      </c>
      <c r="I164" s="44" t="s">
        <v>6130</v>
      </c>
      <c r="J164" s="58">
        <v>950</v>
      </c>
      <c r="K164" s="44" t="s">
        <v>6125</v>
      </c>
      <c r="L164" s="39" t="s">
        <v>6123</v>
      </c>
      <c r="M164" s="67">
        <v>2876805</v>
      </c>
      <c r="N164" s="67">
        <v>0</v>
      </c>
      <c r="O164" s="46">
        <v>6403900</v>
      </c>
      <c r="P164" s="45">
        <v>6403900</v>
      </c>
      <c r="Q164" s="45">
        <v>4350178</v>
      </c>
      <c r="R164" s="45">
        <v>362514.83333333331</v>
      </c>
      <c r="S164" s="45">
        <v>1450059.3333333333</v>
      </c>
      <c r="T164" s="45">
        <v>2130556</v>
      </c>
      <c r="U164" s="46">
        <v>4953840.666666667</v>
      </c>
      <c r="V164" s="38">
        <v>2122294.8072166247</v>
      </c>
      <c r="W164" s="46">
        <v>2122294.8072166247</v>
      </c>
      <c r="X164" s="38"/>
      <c r="Y164" s="38">
        <f t="shared" si="2"/>
        <v>2461038.4228252922</v>
      </c>
      <c r="Z164" s="38">
        <v>2130556</v>
      </c>
      <c r="AA164" s="38">
        <v>0</v>
      </c>
      <c r="AB164" s="38">
        <v>2130556</v>
      </c>
      <c r="AC164" s="38" t="s">
        <v>6123</v>
      </c>
      <c r="AD164" s="59">
        <v>1</v>
      </c>
      <c r="AE164" s="59">
        <v>0.33269663798622712</v>
      </c>
      <c r="AF164" s="59">
        <v>0.43008165650866714</v>
      </c>
    </row>
    <row r="165" spans="1:32" x14ac:dyDescent="0.2">
      <c r="A165" s="60" t="s">
        <v>6125</v>
      </c>
      <c r="B165" s="44" t="s">
        <v>6115</v>
      </c>
      <c r="C165" s="44"/>
      <c r="D165" s="39">
        <v>150</v>
      </c>
      <c r="E165" s="44" t="s">
        <v>1433</v>
      </c>
      <c r="F165" s="44" t="s">
        <v>1434</v>
      </c>
      <c r="G165" s="39" t="s">
        <v>6115</v>
      </c>
      <c r="H165" s="64">
        <v>40359</v>
      </c>
      <c r="I165" s="44" t="s">
        <v>6129</v>
      </c>
      <c r="J165" s="58">
        <v>948</v>
      </c>
      <c r="K165" s="44" t="s">
        <v>6125</v>
      </c>
      <c r="L165" s="39" t="s">
        <v>6116</v>
      </c>
      <c r="M165" s="67">
        <v>0</v>
      </c>
      <c r="N165" s="67">
        <v>0</v>
      </c>
      <c r="O165" s="46">
        <v>3716245</v>
      </c>
      <c r="P165" s="45">
        <v>3716245</v>
      </c>
      <c r="Q165" s="45">
        <v>4562019</v>
      </c>
      <c r="R165" s="45">
        <v>380168.25</v>
      </c>
      <c r="S165" s="45">
        <v>1520673</v>
      </c>
      <c r="T165" s="45">
        <v>2486529</v>
      </c>
      <c r="U165" s="46">
        <v>2195572</v>
      </c>
      <c r="V165" s="38">
        <v>940613.83237939281</v>
      </c>
      <c r="W165" s="46">
        <v>940613.83237939281</v>
      </c>
      <c r="X165" s="38"/>
      <c r="Y165" s="38">
        <f t="shared" si="2"/>
        <v>1090747.0416716484</v>
      </c>
      <c r="Z165" s="38">
        <v>1090747.0416716484</v>
      </c>
      <c r="AA165" s="38">
        <v>0</v>
      </c>
      <c r="AB165" s="38">
        <v>1090747.0416716484</v>
      </c>
      <c r="AC165" s="38" t="s">
        <v>6123</v>
      </c>
      <c r="AD165" s="59">
        <v>0.43866250571445109</v>
      </c>
      <c r="AE165" s="59">
        <v>0.29350783968001259</v>
      </c>
      <c r="AF165" s="59">
        <v>0.49679402072519069</v>
      </c>
    </row>
    <row r="166" spans="1:32" x14ac:dyDescent="0.2">
      <c r="A166" s="60" t="s">
        <v>6125</v>
      </c>
      <c r="B166" s="44" t="s">
        <v>6115</v>
      </c>
      <c r="C166" s="44"/>
      <c r="D166" s="39">
        <v>151</v>
      </c>
      <c r="E166" s="44" t="s">
        <v>11</v>
      </c>
      <c r="F166" s="44" t="s">
        <v>12</v>
      </c>
      <c r="G166" s="39" t="s">
        <v>6115</v>
      </c>
      <c r="H166" s="64">
        <v>40451</v>
      </c>
      <c r="I166" s="44" t="s">
        <v>6129</v>
      </c>
      <c r="J166" s="58">
        <v>928</v>
      </c>
      <c r="K166" s="44" t="s">
        <v>6125</v>
      </c>
      <c r="L166" s="39" t="s">
        <v>6116</v>
      </c>
      <c r="M166" s="67">
        <v>0</v>
      </c>
      <c r="N166" s="67">
        <v>0</v>
      </c>
      <c r="O166" s="46">
        <v>2477963</v>
      </c>
      <c r="P166" s="45">
        <v>2477963</v>
      </c>
      <c r="Q166" s="45">
        <v>4739358</v>
      </c>
      <c r="R166" s="45">
        <v>394946.5</v>
      </c>
      <c r="S166" s="45">
        <v>1579786</v>
      </c>
      <c r="T166" s="45">
        <v>3317852</v>
      </c>
      <c r="U166" s="46">
        <v>898177</v>
      </c>
      <c r="V166" s="38">
        <v>384791.62155694544</v>
      </c>
      <c r="W166" s="46">
        <v>384791.62155694544</v>
      </c>
      <c r="X166" s="38"/>
      <c r="Y166" s="38">
        <f t="shared" si="2"/>
        <v>446208.96315288951</v>
      </c>
      <c r="Z166" s="38">
        <v>446208.96315288951</v>
      </c>
      <c r="AA166" s="38">
        <v>0</v>
      </c>
      <c r="AB166" s="38">
        <v>446208.96315288951</v>
      </c>
      <c r="AC166" s="38" t="s">
        <v>6123</v>
      </c>
      <c r="AD166" s="59">
        <v>0.1344873017702084</v>
      </c>
      <c r="AE166" s="59">
        <v>0.18007087400130248</v>
      </c>
      <c r="AF166" s="59">
        <v>0.49679402072519058</v>
      </c>
    </row>
    <row r="167" spans="1:32" x14ac:dyDescent="0.2">
      <c r="A167" s="60" t="s">
        <v>6125</v>
      </c>
      <c r="B167" s="44" t="s">
        <v>6115</v>
      </c>
      <c r="C167" s="44"/>
      <c r="D167" s="39">
        <v>152</v>
      </c>
      <c r="E167" s="44" t="s">
        <v>1419</v>
      </c>
      <c r="F167" s="44" t="s">
        <v>2327</v>
      </c>
      <c r="G167" s="39" t="s">
        <v>6115</v>
      </c>
      <c r="H167" s="64">
        <v>40543</v>
      </c>
      <c r="I167" s="44" t="s">
        <v>6129</v>
      </c>
      <c r="J167" s="58">
        <v>924</v>
      </c>
      <c r="K167" s="44" t="s">
        <v>6125</v>
      </c>
      <c r="L167" s="39" t="s">
        <v>6123</v>
      </c>
      <c r="M167" s="67">
        <v>2683500</v>
      </c>
      <c r="N167" s="67">
        <v>2683500</v>
      </c>
      <c r="O167" s="46">
        <v>4910409</v>
      </c>
      <c r="P167" s="45">
        <v>2226909</v>
      </c>
      <c r="Q167" s="45">
        <v>4695794</v>
      </c>
      <c r="R167" s="45">
        <v>391316.16666666669</v>
      </c>
      <c r="S167" s="45">
        <v>1565264.6666666667</v>
      </c>
      <c r="T167" s="45">
        <v>3271514</v>
      </c>
      <c r="U167" s="46">
        <v>661644.33333333326</v>
      </c>
      <c r="V167" s="38">
        <v>283457.71035920252</v>
      </c>
      <c r="W167" s="46">
        <v>283457.71035920252</v>
      </c>
      <c r="X167" s="38"/>
      <c r="Y167" s="38">
        <f t="shared" si="2"/>
        <v>328700.9486467049</v>
      </c>
      <c r="Z167" s="38">
        <v>328700.9486467049</v>
      </c>
      <c r="AA167" s="38">
        <v>0</v>
      </c>
      <c r="AB167" s="38">
        <v>328700.9486467049</v>
      </c>
      <c r="AC167" s="38" t="s">
        <v>6123</v>
      </c>
      <c r="AD167" s="59">
        <v>0.10047364878973616</v>
      </c>
      <c r="AE167" s="59">
        <v>0.1476041224166344</v>
      </c>
      <c r="AF167" s="59">
        <v>0.49679402072519063</v>
      </c>
    </row>
    <row r="168" spans="1:32" x14ac:dyDescent="0.2">
      <c r="A168" s="60" t="s">
        <v>6125</v>
      </c>
      <c r="B168" s="44" t="s">
        <v>6115</v>
      </c>
      <c r="C168" s="44"/>
      <c r="D168" s="39">
        <v>153</v>
      </c>
      <c r="E168" s="44" t="s">
        <v>4015</v>
      </c>
      <c r="F168" s="44" t="s">
        <v>4016</v>
      </c>
      <c r="G168" s="39" t="s">
        <v>6115</v>
      </c>
      <c r="H168" s="64">
        <v>40451</v>
      </c>
      <c r="I168" s="44" t="s">
        <v>6129</v>
      </c>
      <c r="J168" s="58">
        <v>911</v>
      </c>
      <c r="K168" s="44" t="s">
        <v>6125</v>
      </c>
      <c r="L168" s="39" t="s">
        <v>6116</v>
      </c>
      <c r="M168" s="67">
        <v>0</v>
      </c>
      <c r="N168" s="67">
        <v>0</v>
      </c>
      <c r="O168" s="46">
        <v>8817133</v>
      </c>
      <c r="P168" s="45">
        <v>8817133</v>
      </c>
      <c r="Q168" s="45">
        <v>6049383</v>
      </c>
      <c r="R168" s="45">
        <v>504115.25</v>
      </c>
      <c r="S168" s="45">
        <v>2016461</v>
      </c>
      <c r="T168" s="45">
        <v>1937628</v>
      </c>
      <c r="U168" s="46">
        <v>6800672</v>
      </c>
      <c r="V168" s="38">
        <v>2913503.2477528541</v>
      </c>
      <c r="W168" s="46">
        <v>1937628</v>
      </c>
      <c r="X168" s="38"/>
      <c r="Y168" s="38">
        <f t="shared" si="2"/>
        <v>3378533.1865132237</v>
      </c>
      <c r="Z168" s="38">
        <v>1937628</v>
      </c>
      <c r="AA168" s="38">
        <v>0</v>
      </c>
      <c r="AB168" s="38">
        <v>1937628</v>
      </c>
      <c r="AC168" s="38" t="s">
        <v>6123</v>
      </c>
      <c r="AD168" s="59">
        <v>1</v>
      </c>
      <c r="AE168" s="59">
        <v>0.21975714781664291</v>
      </c>
      <c r="AF168" s="59">
        <v>0.28491713760051945</v>
      </c>
    </row>
    <row r="169" spans="1:32" x14ac:dyDescent="0.2">
      <c r="A169" s="60" t="s">
        <v>6125</v>
      </c>
      <c r="B169" s="44" t="s">
        <v>6115</v>
      </c>
      <c r="C169" s="44"/>
      <c r="D169" s="39">
        <v>154</v>
      </c>
      <c r="E169" s="44" t="s">
        <v>4902</v>
      </c>
      <c r="F169" s="44" t="s">
        <v>4903</v>
      </c>
      <c r="G169" s="39" t="s">
        <v>6115</v>
      </c>
      <c r="H169" s="64">
        <v>40451</v>
      </c>
      <c r="I169" s="44" t="s">
        <v>6129</v>
      </c>
      <c r="J169" s="58">
        <v>902</v>
      </c>
      <c r="K169" s="44" t="s">
        <v>6125</v>
      </c>
      <c r="L169" s="39" t="s">
        <v>6123</v>
      </c>
      <c r="M169" s="67">
        <v>1227862</v>
      </c>
      <c r="N169" s="67">
        <v>0</v>
      </c>
      <c r="O169" s="46">
        <v>3876317</v>
      </c>
      <c r="P169" s="45">
        <v>3876317</v>
      </c>
      <c r="Q169" s="45">
        <v>5683422</v>
      </c>
      <c r="R169" s="45">
        <v>473618.5</v>
      </c>
      <c r="S169" s="45">
        <v>1894474</v>
      </c>
      <c r="T169" s="45">
        <v>3798531</v>
      </c>
      <c r="U169" s="46">
        <v>1981843</v>
      </c>
      <c r="V169" s="38">
        <v>849049.33174784202</v>
      </c>
      <c r="W169" s="46">
        <v>849049.33174784202</v>
      </c>
      <c r="X169" s="38"/>
      <c r="Y169" s="38">
        <f t="shared" si="2"/>
        <v>984567.75241607404</v>
      </c>
      <c r="Z169" s="38">
        <v>984567.75241607404</v>
      </c>
      <c r="AA169" s="38">
        <v>0</v>
      </c>
      <c r="AB169" s="38">
        <v>984567.75241607404</v>
      </c>
      <c r="AC169" s="38" t="s">
        <v>6123</v>
      </c>
      <c r="AD169" s="59">
        <v>0.25919697704614603</v>
      </c>
      <c r="AE169" s="59">
        <v>0.25399567486768343</v>
      </c>
      <c r="AF169" s="59">
        <v>0.49679402072519069</v>
      </c>
    </row>
    <row r="170" spans="1:32" x14ac:dyDescent="0.2">
      <c r="A170" s="35" t="s">
        <v>6125</v>
      </c>
      <c r="B170" s="26" t="s">
        <v>6173</v>
      </c>
      <c r="C170" s="26" t="s">
        <v>6174</v>
      </c>
      <c r="D170" s="25">
        <v>155</v>
      </c>
      <c r="E170" s="26" t="s">
        <v>638</v>
      </c>
      <c r="F170" s="26" t="s">
        <v>639</v>
      </c>
      <c r="G170" s="25" t="s">
        <v>6134</v>
      </c>
      <c r="H170" s="63">
        <v>40268</v>
      </c>
      <c r="I170" s="26" t="s">
        <v>6130</v>
      </c>
      <c r="J170" s="57">
        <v>901</v>
      </c>
      <c r="K170" s="26" t="s">
        <v>6125</v>
      </c>
      <c r="L170" s="25" t="s">
        <v>6116</v>
      </c>
      <c r="M170" s="25"/>
      <c r="N170" s="25"/>
      <c r="O170" s="40">
        <v>-348618</v>
      </c>
      <c r="P170" s="27">
        <v>-348618</v>
      </c>
      <c r="Q170" s="27">
        <v>0</v>
      </c>
      <c r="R170" s="27">
        <v>0</v>
      </c>
      <c r="S170" s="27">
        <v>0</v>
      </c>
      <c r="T170" s="27">
        <v>2961150</v>
      </c>
      <c r="U170" s="27">
        <v>0</v>
      </c>
      <c r="V170" s="40">
        <v>699707.58007892431</v>
      </c>
      <c r="W170" s="40">
        <v>699707.58007892431</v>
      </c>
      <c r="X170" s="28"/>
      <c r="Y170" s="38">
        <v>0</v>
      </c>
      <c r="Z170" s="28">
        <v>699707.58007892431</v>
      </c>
      <c r="AA170" s="28">
        <v>699707.58007892431</v>
      </c>
      <c r="AB170" s="28">
        <v>0</v>
      </c>
      <c r="AC170" s="28" t="s">
        <v>6123</v>
      </c>
      <c r="AD170" s="37">
        <v>0</v>
      </c>
      <c r="AE170" s="37">
        <v>0</v>
      </c>
      <c r="AF170" s="37" t="s">
        <v>6138</v>
      </c>
    </row>
    <row r="171" spans="1:32" x14ac:dyDescent="0.2">
      <c r="A171" s="60" t="s">
        <v>6125</v>
      </c>
      <c r="B171" s="44" t="s">
        <v>6115</v>
      </c>
      <c r="C171" s="44"/>
      <c r="D171" s="39">
        <v>156</v>
      </c>
      <c r="E171" s="44" t="s">
        <v>545</v>
      </c>
      <c r="F171" s="44" t="s">
        <v>546</v>
      </c>
      <c r="G171" s="39" t="s">
        <v>6115</v>
      </c>
      <c r="H171" s="64">
        <v>40359</v>
      </c>
      <c r="I171" s="44" t="s">
        <v>6129</v>
      </c>
      <c r="J171" s="58">
        <v>899</v>
      </c>
      <c r="K171" s="44" t="s">
        <v>6125</v>
      </c>
      <c r="L171" s="39" t="s">
        <v>6116</v>
      </c>
      <c r="M171" s="67">
        <v>0</v>
      </c>
      <c r="N171" s="67">
        <v>0</v>
      </c>
      <c r="O171" s="46">
        <v>2594863</v>
      </c>
      <c r="P171" s="45">
        <v>2594863</v>
      </c>
      <c r="Q171" s="45">
        <v>6787066</v>
      </c>
      <c r="R171" s="45">
        <v>565588.83333333337</v>
      </c>
      <c r="S171" s="45">
        <v>2262355.3333333335</v>
      </c>
      <c r="T171" s="45">
        <v>3896100</v>
      </c>
      <c r="U171" s="46">
        <v>332507.66666666651</v>
      </c>
      <c r="V171" s="38">
        <v>142450.94701465627</v>
      </c>
      <c r="W171" s="46">
        <v>142450.94701465627</v>
      </c>
      <c r="X171" s="38"/>
      <c r="Y171" s="38">
        <f t="shared" si="2"/>
        <v>165187.82064528472</v>
      </c>
      <c r="Z171" s="38">
        <v>165187.82064528472</v>
      </c>
      <c r="AA171" s="38">
        <v>0</v>
      </c>
      <c r="AB171" s="38">
        <v>165187.82064528472</v>
      </c>
      <c r="AC171" s="38" t="s">
        <v>6123</v>
      </c>
      <c r="AD171" s="59">
        <v>4.2398249697206111E-2</v>
      </c>
      <c r="AE171" s="59">
        <v>6.3659553758824539E-2</v>
      </c>
      <c r="AF171" s="59">
        <v>0.49679402072519069</v>
      </c>
    </row>
    <row r="172" spans="1:32" x14ac:dyDescent="0.2">
      <c r="A172" s="60" t="s">
        <v>6125</v>
      </c>
      <c r="B172" s="44" t="s">
        <v>6115</v>
      </c>
      <c r="C172" s="44"/>
      <c r="D172" s="39">
        <v>157</v>
      </c>
      <c r="E172" s="44" t="s">
        <v>1875</v>
      </c>
      <c r="F172" s="44" t="s">
        <v>1876</v>
      </c>
      <c r="G172" s="39" t="s">
        <v>6115</v>
      </c>
      <c r="H172" s="64">
        <v>40633</v>
      </c>
      <c r="I172" s="44" t="s">
        <v>6130</v>
      </c>
      <c r="J172" s="58">
        <v>893</v>
      </c>
      <c r="K172" s="44" t="s">
        <v>6125</v>
      </c>
      <c r="L172" s="39" t="s">
        <v>6123</v>
      </c>
      <c r="M172" s="67">
        <v>425596.8</v>
      </c>
      <c r="N172" s="67">
        <v>425597</v>
      </c>
      <c r="O172" s="46">
        <v>1977473</v>
      </c>
      <c r="P172" s="45">
        <v>1551876</v>
      </c>
      <c r="Q172" s="45">
        <v>4181823</v>
      </c>
      <c r="R172" s="45">
        <v>348485.25</v>
      </c>
      <c r="S172" s="45">
        <v>1393941</v>
      </c>
      <c r="T172" s="45">
        <v>2170119</v>
      </c>
      <c r="U172" s="46">
        <v>157935</v>
      </c>
      <c r="V172" s="38">
        <v>67661.568655839757</v>
      </c>
      <c r="W172" s="46">
        <v>67661.568655839757</v>
      </c>
      <c r="X172" s="38"/>
      <c r="Y172" s="38">
        <f t="shared" si="2"/>
        <v>78461.16366323299</v>
      </c>
      <c r="Z172" s="38">
        <v>78461.16366323299</v>
      </c>
      <c r="AA172" s="38">
        <v>0</v>
      </c>
      <c r="AB172" s="38">
        <v>78461.16366323299</v>
      </c>
      <c r="AC172" s="38" t="s">
        <v>6123</v>
      </c>
      <c r="AD172" s="59">
        <v>3.6155235571520727E-2</v>
      </c>
      <c r="AE172" s="59">
        <v>5.055891299513169E-2</v>
      </c>
      <c r="AF172" s="59">
        <v>0.49679402072519069</v>
      </c>
    </row>
    <row r="173" spans="1:32" x14ac:dyDescent="0.2">
      <c r="A173" s="60" t="s">
        <v>6125</v>
      </c>
      <c r="B173" s="44" t="s">
        <v>6115</v>
      </c>
      <c r="C173" s="44"/>
      <c r="D173" s="39">
        <v>158</v>
      </c>
      <c r="E173" s="44" t="s">
        <v>4451</v>
      </c>
      <c r="F173" s="44" t="s">
        <v>163</v>
      </c>
      <c r="G173" s="39" t="s">
        <v>6115</v>
      </c>
      <c r="H173" s="64">
        <v>40451</v>
      </c>
      <c r="I173" s="44" t="s">
        <v>6129</v>
      </c>
      <c r="J173" s="58">
        <v>893</v>
      </c>
      <c r="K173" s="44" t="s">
        <v>6125</v>
      </c>
      <c r="L173" s="39" t="s">
        <v>6116</v>
      </c>
      <c r="M173" s="67">
        <v>0</v>
      </c>
      <c r="N173" s="67">
        <v>0</v>
      </c>
      <c r="O173" s="46">
        <v>841016</v>
      </c>
      <c r="P173" s="45">
        <v>841016</v>
      </c>
      <c r="Q173" s="45">
        <v>5059115</v>
      </c>
      <c r="R173" s="45">
        <v>421592.91666666669</v>
      </c>
      <c r="S173" s="45">
        <v>1686371.6666666667</v>
      </c>
      <c r="T173" s="45">
        <v>2843939</v>
      </c>
      <c r="U173" s="46">
        <v>0</v>
      </c>
      <c r="V173" s="38">
        <v>0</v>
      </c>
      <c r="W173" s="46">
        <v>0</v>
      </c>
      <c r="X173" s="38"/>
      <c r="Y173" s="38">
        <f t="shared" si="2"/>
        <v>0</v>
      </c>
      <c r="Z173" s="38">
        <v>0</v>
      </c>
      <c r="AA173" s="38">
        <v>0</v>
      </c>
      <c r="AB173" s="38">
        <v>0</v>
      </c>
      <c r="AC173" s="38" t="s">
        <v>6116</v>
      </c>
      <c r="AD173" s="59">
        <v>0</v>
      </c>
      <c r="AE173" s="59">
        <v>0</v>
      </c>
      <c r="AF173" s="59" t="s">
        <v>6138</v>
      </c>
    </row>
    <row r="174" spans="1:32" x14ac:dyDescent="0.2">
      <c r="A174" s="60" t="s">
        <v>6125</v>
      </c>
      <c r="B174" s="44" t="s">
        <v>6115</v>
      </c>
      <c r="C174" s="44"/>
      <c r="D174" s="39">
        <v>159</v>
      </c>
      <c r="E174" s="44" t="s">
        <v>3944</v>
      </c>
      <c r="F174" s="44" t="s">
        <v>3945</v>
      </c>
      <c r="G174" s="39" t="s">
        <v>6115</v>
      </c>
      <c r="H174" s="64">
        <v>40633</v>
      </c>
      <c r="I174" s="44" t="s">
        <v>6130</v>
      </c>
      <c r="J174" s="58">
        <v>887</v>
      </c>
      <c r="K174" s="44" t="s">
        <v>6125</v>
      </c>
      <c r="L174" s="39" t="s">
        <v>6123</v>
      </c>
      <c r="M174" s="67">
        <v>1078770</v>
      </c>
      <c r="N174" s="67">
        <v>24588</v>
      </c>
      <c r="O174" s="46">
        <v>7521411</v>
      </c>
      <c r="P174" s="45">
        <v>7496823</v>
      </c>
      <c r="Q174" s="45">
        <v>7018912</v>
      </c>
      <c r="R174" s="45">
        <v>584909.33333333337</v>
      </c>
      <c r="S174" s="45">
        <v>2339637.3333333335</v>
      </c>
      <c r="T174" s="45">
        <v>4299581</v>
      </c>
      <c r="U174" s="46">
        <v>5157185.666666666</v>
      </c>
      <c r="V174" s="38">
        <v>2209410.6566377264</v>
      </c>
      <c r="W174" s="46">
        <v>2209410.6566377264</v>
      </c>
      <c r="X174" s="38"/>
      <c r="Y174" s="38">
        <f t="shared" si="2"/>
        <v>2562059.0029696557</v>
      </c>
      <c r="Z174" s="38">
        <v>2562059.0029696557</v>
      </c>
      <c r="AA174" s="38">
        <v>0</v>
      </c>
      <c r="AB174" s="38">
        <v>2562059.0029696557</v>
      </c>
      <c r="AC174" s="38" t="s">
        <v>6123</v>
      </c>
      <c r="AD174" s="59">
        <v>0.59588573932428668</v>
      </c>
      <c r="AE174" s="59">
        <v>0.34175263347816209</v>
      </c>
      <c r="AF174" s="59">
        <v>0.49679402072519063</v>
      </c>
    </row>
    <row r="175" spans="1:32" x14ac:dyDescent="0.2">
      <c r="A175" s="60" t="s">
        <v>6125</v>
      </c>
      <c r="B175" s="44" t="s">
        <v>6115</v>
      </c>
      <c r="C175" s="44"/>
      <c r="D175" s="39">
        <v>160</v>
      </c>
      <c r="E175" s="44" t="s">
        <v>4107</v>
      </c>
      <c r="F175" s="44" t="s">
        <v>4108</v>
      </c>
      <c r="G175" s="39" t="s">
        <v>6115</v>
      </c>
      <c r="H175" s="64">
        <v>40359</v>
      </c>
      <c r="I175" s="44" t="s">
        <v>6129</v>
      </c>
      <c r="J175" s="58">
        <v>886</v>
      </c>
      <c r="K175" s="44" t="s">
        <v>6125</v>
      </c>
      <c r="L175" s="39" t="s">
        <v>6116</v>
      </c>
      <c r="M175" s="67">
        <v>0</v>
      </c>
      <c r="N175" s="67">
        <v>0</v>
      </c>
      <c r="O175" s="46">
        <v>1522744</v>
      </c>
      <c r="P175" s="45">
        <v>1522744</v>
      </c>
      <c r="Q175" s="45">
        <v>4957015</v>
      </c>
      <c r="R175" s="45">
        <v>413084.58333333331</v>
      </c>
      <c r="S175" s="45">
        <v>1652338.3333333333</v>
      </c>
      <c r="T175" s="45">
        <v>3299833</v>
      </c>
      <c r="U175" s="46">
        <v>0</v>
      </c>
      <c r="V175" s="38">
        <v>0</v>
      </c>
      <c r="W175" s="46">
        <v>0</v>
      </c>
      <c r="X175" s="38"/>
      <c r="Y175" s="38">
        <f t="shared" si="2"/>
        <v>0</v>
      </c>
      <c r="Z175" s="38">
        <v>0</v>
      </c>
      <c r="AA175" s="38">
        <v>0</v>
      </c>
      <c r="AB175" s="38">
        <v>0</v>
      </c>
      <c r="AC175" s="38" t="s">
        <v>6116</v>
      </c>
      <c r="AD175" s="59">
        <v>0</v>
      </c>
      <c r="AE175" s="59">
        <v>0</v>
      </c>
      <c r="AF175" s="59" t="s">
        <v>6138</v>
      </c>
    </row>
    <row r="176" spans="1:32" x14ac:dyDescent="0.2">
      <c r="A176" s="60" t="s">
        <v>6125</v>
      </c>
      <c r="B176" s="44" t="s">
        <v>6115</v>
      </c>
      <c r="C176" s="44"/>
      <c r="D176" s="39">
        <v>161</v>
      </c>
      <c r="E176" s="44" t="s">
        <v>5887</v>
      </c>
      <c r="F176" s="44" t="s">
        <v>5888</v>
      </c>
      <c r="G176" s="39" t="s">
        <v>6115</v>
      </c>
      <c r="H176" s="64">
        <v>40359</v>
      </c>
      <c r="I176" s="44" t="s">
        <v>6129</v>
      </c>
      <c r="J176" s="58">
        <v>885</v>
      </c>
      <c r="K176" s="44" t="s">
        <v>6125</v>
      </c>
      <c r="L176" s="39" t="s">
        <v>6116</v>
      </c>
      <c r="M176" s="67">
        <v>0</v>
      </c>
      <c r="N176" s="67">
        <v>0</v>
      </c>
      <c r="O176" s="46">
        <v>2158310</v>
      </c>
      <c r="P176" s="45">
        <v>2158310</v>
      </c>
      <c r="Q176" s="45">
        <v>4576949</v>
      </c>
      <c r="R176" s="45">
        <v>381412.41666666669</v>
      </c>
      <c r="S176" s="45">
        <v>1525649.6666666667</v>
      </c>
      <c r="T176" s="45">
        <v>2797432</v>
      </c>
      <c r="U176" s="46">
        <v>632660.33333333326</v>
      </c>
      <c r="V176" s="38">
        <v>271040.55832880485</v>
      </c>
      <c r="W176" s="46">
        <v>271040.55832880485</v>
      </c>
      <c r="X176" s="38"/>
      <c r="Y176" s="38">
        <f t="shared" si="2"/>
        <v>314301.870750006</v>
      </c>
      <c r="Z176" s="38">
        <v>314301.870750006</v>
      </c>
      <c r="AA176" s="38">
        <v>0</v>
      </c>
      <c r="AB176" s="38">
        <v>314301.870750006</v>
      </c>
      <c r="AC176" s="38" t="s">
        <v>6123</v>
      </c>
      <c r="AD176" s="59">
        <v>0.11235371252992245</v>
      </c>
      <c r="AE176" s="59">
        <v>0.14562406269257241</v>
      </c>
      <c r="AF176" s="59">
        <v>0.49679402072519069</v>
      </c>
    </row>
    <row r="177" spans="1:32" x14ac:dyDescent="0.2">
      <c r="A177" s="60" t="s">
        <v>6125</v>
      </c>
      <c r="B177" s="44" t="s">
        <v>6115</v>
      </c>
      <c r="C177" s="44"/>
      <c r="D177" s="39">
        <v>162</v>
      </c>
      <c r="E177" s="44" t="s">
        <v>5591</v>
      </c>
      <c r="F177" s="44" t="s">
        <v>5592</v>
      </c>
      <c r="G177" s="39" t="s">
        <v>6115</v>
      </c>
      <c r="H177" s="64">
        <v>40543</v>
      </c>
      <c r="I177" s="44" t="s">
        <v>6130</v>
      </c>
      <c r="J177" s="58">
        <v>883</v>
      </c>
      <c r="K177" s="44" t="s">
        <v>6125</v>
      </c>
      <c r="L177" s="39" t="s">
        <v>6116</v>
      </c>
      <c r="M177" s="67">
        <v>0</v>
      </c>
      <c r="N177" s="67">
        <v>0</v>
      </c>
      <c r="O177" s="46">
        <v>3620007</v>
      </c>
      <c r="P177" s="45">
        <v>3620007</v>
      </c>
      <c r="Q177" s="45">
        <v>6545940</v>
      </c>
      <c r="R177" s="45">
        <v>545495</v>
      </c>
      <c r="S177" s="45">
        <v>2181980</v>
      </c>
      <c r="T177" s="45">
        <v>4879447</v>
      </c>
      <c r="U177" s="46">
        <v>1438027</v>
      </c>
      <c r="V177" s="38">
        <v>616070.93164562178</v>
      </c>
      <c r="W177" s="46">
        <v>616070.93164562178</v>
      </c>
      <c r="X177" s="38"/>
      <c r="Y177" s="38">
        <f t="shared" si="2"/>
        <v>714403.21524138376</v>
      </c>
      <c r="Z177" s="38">
        <v>714403.21524138376</v>
      </c>
      <c r="AA177" s="38">
        <v>0</v>
      </c>
      <c r="AB177" s="38">
        <v>714403.21524138376</v>
      </c>
      <c r="AC177" s="38" t="s">
        <v>6123</v>
      </c>
      <c r="AD177" s="59">
        <v>0.14641069269558288</v>
      </c>
      <c r="AE177" s="59">
        <v>0.19734857287330765</v>
      </c>
      <c r="AF177" s="59">
        <v>0.49679402072519069</v>
      </c>
    </row>
    <row r="178" spans="1:32" x14ac:dyDescent="0.2">
      <c r="A178" s="60" t="s">
        <v>6125</v>
      </c>
      <c r="B178" s="44" t="s">
        <v>6115</v>
      </c>
      <c r="C178" s="44"/>
      <c r="D178" s="39">
        <v>163</v>
      </c>
      <c r="E178" s="44" t="s">
        <v>4503</v>
      </c>
      <c r="F178" s="44" t="s">
        <v>4504</v>
      </c>
      <c r="G178" s="39" t="s">
        <v>6115</v>
      </c>
      <c r="H178" s="64">
        <v>40543</v>
      </c>
      <c r="I178" s="44" t="s">
        <v>6129</v>
      </c>
      <c r="J178" s="58">
        <v>878</v>
      </c>
      <c r="K178" s="44" t="s">
        <v>6125</v>
      </c>
      <c r="L178" s="39" t="s">
        <v>6116</v>
      </c>
      <c r="M178" s="67">
        <v>0</v>
      </c>
      <c r="N178" s="67">
        <v>0</v>
      </c>
      <c r="O178" s="46">
        <v>2796184</v>
      </c>
      <c r="P178" s="45">
        <v>2796184</v>
      </c>
      <c r="Q178" s="45">
        <v>5075429</v>
      </c>
      <c r="R178" s="45">
        <v>422952.41666666669</v>
      </c>
      <c r="S178" s="45">
        <v>1691809.6666666667</v>
      </c>
      <c r="T178" s="45">
        <v>2463258</v>
      </c>
      <c r="U178" s="46">
        <v>1104374.3333333333</v>
      </c>
      <c r="V178" s="38">
        <v>473129.4505751137</v>
      </c>
      <c r="W178" s="46">
        <v>473129.4505751137</v>
      </c>
      <c r="X178" s="38"/>
      <c r="Y178" s="38">
        <f t="shared" si="2"/>
        <v>548646.5654423685</v>
      </c>
      <c r="Z178" s="38">
        <v>548646.5654423685</v>
      </c>
      <c r="AA178" s="38">
        <v>0</v>
      </c>
      <c r="AB178" s="38">
        <v>548646.5654423685</v>
      </c>
      <c r="AC178" s="38" t="s">
        <v>6123</v>
      </c>
      <c r="AD178" s="59">
        <v>0.22273207493586483</v>
      </c>
      <c r="AE178" s="59">
        <v>0.19621261170308124</v>
      </c>
      <c r="AF178" s="59">
        <v>0.49679402072519058</v>
      </c>
    </row>
    <row r="179" spans="1:32" x14ac:dyDescent="0.2">
      <c r="A179" s="60" t="s">
        <v>6125</v>
      </c>
      <c r="B179" s="44" t="s">
        <v>6115</v>
      </c>
      <c r="C179" s="44"/>
      <c r="D179" s="39">
        <v>164</v>
      </c>
      <c r="E179" s="44" t="s">
        <v>3938</v>
      </c>
      <c r="F179" s="44" t="s">
        <v>5975</v>
      </c>
      <c r="G179" s="39" t="s">
        <v>6115</v>
      </c>
      <c r="H179" s="64">
        <v>40543</v>
      </c>
      <c r="I179" s="44" t="s">
        <v>6129</v>
      </c>
      <c r="J179" s="58">
        <v>871</v>
      </c>
      <c r="K179" s="44" t="s">
        <v>6125</v>
      </c>
      <c r="L179" s="39" t="s">
        <v>6123</v>
      </c>
      <c r="M179" s="67">
        <v>11323213</v>
      </c>
      <c r="N179" s="67">
        <v>0</v>
      </c>
      <c r="O179" s="46">
        <v>4598392</v>
      </c>
      <c r="P179" s="45">
        <v>4598392</v>
      </c>
      <c r="Q179" s="45">
        <v>5696067</v>
      </c>
      <c r="R179" s="45">
        <v>474672.25</v>
      </c>
      <c r="S179" s="45">
        <v>1898689</v>
      </c>
      <c r="T179" s="45">
        <v>3009112</v>
      </c>
      <c r="U179" s="46">
        <v>2699703</v>
      </c>
      <c r="V179" s="38">
        <v>1156590.6219956093</v>
      </c>
      <c r="W179" s="46">
        <v>1156590.6219956093</v>
      </c>
      <c r="X179" s="38"/>
      <c r="Y179" s="38">
        <f t="shared" si="2"/>
        <v>1341196.3081338594</v>
      </c>
      <c r="Z179" s="38">
        <v>1341196.3081338594</v>
      </c>
      <c r="AA179" s="38">
        <v>0</v>
      </c>
      <c r="AB179" s="38">
        <v>1341196.3081338594</v>
      </c>
      <c r="AC179" s="38" t="s">
        <v>6123</v>
      </c>
      <c r="AD179" s="59">
        <v>0.4457116611591258</v>
      </c>
      <c r="AE179" s="59">
        <v>0.29166637123017336</v>
      </c>
      <c r="AF179" s="59">
        <v>0.49679402072519069</v>
      </c>
    </row>
    <row r="180" spans="1:32" x14ac:dyDescent="0.2">
      <c r="A180" s="60" t="s">
        <v>6125</v>
      </c>
      <c r="B180" s="44" t="s">
        <v>6115</v>
      </c>
      <c r="C180" s="44"/>
      <c r="D180" s="39">
        <v>165</v>
      </c>
      <c r="E180" s="44" t="s">
        <v>1639</v>
      </c>
      <c r="F180" s="44" t="s">
        <v>1640</v>
      </c>
      <c r="G180" s="39" t="s">
        <v>6115</v>
      </c>
      <c r="H180" s="64">
        <v>40451</v>
      </c>
      <c r="I180" s="44" t="s">
        <v>6129</v>
      </c>
      <c r="J180" s="58">
        <v>868</v>
      </c>
      <c r="K180" s="44" t="s">
        <v>6125</v>
      </c>
      <c r="L180" s="39" t="s">
        <v>6116</v>
      </c>
      <c r="M180" s="67">
        <v>0</v>
      </c>
      <c r="N180" s="67">
        <v>0</v>
      </c>
      <c r="O180" s="46">
        <v>1714744</v>
      </c>
      <c r="P180" s="45">
        <v>1714744</v>
      </c>
      <c r="Q180" s="45">
        <v>4387523</v>
      </c>
      <c r="R180" s="45">
        <v>365626.91666666669</v>
      </c>
      <c r="S180" s="45">
        <v>1462507.6666666667</v>
      </c>
      <c r="T180" s="45">
        <v>2906126</v>
      </c>
      <c r="U180" s="46">
        <v>252236.33333333326</v>
      </c>
      <c r="V180" s="38">
        <v>108061.58220363193</v>
      </c>
      <c r="W180" s="46">
        <v>108061.58220363193</v>
      </c>
      <c r="X180" s="38"/>
      <c r="Y180" s="38">
        <f t="shared" si="2"/>
        <v>125309.50220964606</v>
      </c>
      <c r="Z180" s="38">
        <v>125309.50220964606</v>
      </c>
      <c r="AA180" s="38">
        <v>0</v>
      </c>
      <c r="AB180" s="38">
        <v>125309.50220964606</v>
      </c>
      <c r="AC180" s="38" t="s">
        <v>6123</v>
      </c>
      <c r="AD180" s="59">
        <v>4.3119087819883259E-2</v>
      </c>
      <c r="AE180" s="59">
        <v>7.3077673524238052E-2</v>
      </c>
      <c r="AF180" s="59">
        <v>0.49679402072519063</v>
      </c>
    </row>
    <row r="181" spans="1:32" x14ac:dyDescent="0.2">
      <c r="A181" s="60" t="s">
        <v>6125</v>
      </c>
      <c r="B181" s="44" t="s">
        <v>6115</v>
      </c>
      <c r="C181" s="44"/>
      <c r="D181" s="39">
        <v>166</v>
      </c>
      <c r="E181" s="44" t="s">
        <v>4897</v>
      </c>
      <c r="F181" s="44" t="s">
        <v>4758</v>
      </c>
      <c r="G181" s="39" t="s">
        <v>6115</v>
      </c>
      <c r="H181" s="64">
        <v>40359</v>
      </c>
      <c r="I181" s="44" t="s">
        <v>6129</v>
      </c>
      <c r="J181" s="58">
        <v>858</v>
      </c>
      <c r="K181" s="44" t="s">
        <v>6125</v>
      </c>
      <c r="L181" s="39" t="s">
        <v>6123</v>
      </c>
      <c r="M181" s="67">
        <v>903502</v>
      </c>
      <c r="N181" s="67">
        <v>0</v>
      </c>
      <c r="O181" s="46">
        <v>2677139</v>
      </c>
      <c r="P181" s="45">
        <v>2677139</v>
      </c>
      <c r="Q181" s="45">
        <v>4586617</v>
      </c>
      <c r="R181" s="45">
        <v>382218.08333333331</v>
      </c>
      <c r="S181" s="45">
        <v>1528872.3333333333</v>
      </c>
      <c r="T181" s="45">
        <v>2963368</v>
      </c>
      <c r="U181" s="46">
        <v>1148266.6666666667</v>
      </c>
      <c r="V181" s="38">
        <v>491933.54165877693</v>
      </c>
      <c r="W181" s="46">
        <v>491933.54165877693</v>
      </c>
      <c r="X181" s="38"/>
      <c r="Y181" s="38">
        <f t="shared" si="2"/>
        <v>570452.0141980456</v>
      </c>
      <c r="Z181" s="38">
        <v>570452.0141980456</v>
      </c>
      <c r="AA181" s="38">
        <v>0</v>
      </c>
      <c r="AB181" s="38">
        <v>570452.0141980456</v>
      </c>
      <c r="AC181" s="38" t="s">
        <v>6123</v>
      </c>
      <c r="AD181" s="59">
        <v>0.19250123987234985</v>
      </c>
      <c r="AE181" s="59">
        <v>0.21308270291458367</v>
      </c>
      <c r="AF181" s="59">
        <v>0.49679402072519063</v>
      </c>
    </row>
    <row r="182" spans="1:32" x14ac:dyDescent="0.2">
      <c r="A182" s="60" t="s">
        <v>6125</v>
      </c>
      <c r="B182" s="44" t="s">
        <v>6115</v>
      </c>
      <c r="C182" s="44"/>
      <c r="D182" s="39">
        <v>167</v>
      </c>
      <c r="E182" s="44" t="s">
        <v>1869</v>
      </c>
      <c r="F182" s="44" t="s">
        <v>1870</v>
      </c>
      <c r="G182" s="39" t="s">
        <v>6115</v>
      </c>
      <c r="H182" s="64">
        <v>40359</v>
      </c>
      <c r="I182" s="44" t="s">
        <v>6129</v>
      </c>
      <c r="J182" s="58">
        <v>854</v>
      </c>
      <c r="K182" s="44" t="s">
        <v>6125</v>
      </c>
      <c r="L182" s="39" t="s">
        <v>6123</v>
      </c>
      <c r="M182" s="67">
        <v>2000000</v>
      </c>
      <c r="N182" s="67">
        <v>2000000</v>
      </c>
      <c r="O182" s="46">
        <v>4053410</v>
      </c>
      <c r="P182" s="45">
        <v>2053410</v>
      </c>
      <c r="Q182" s="45">
        <v>5318465</v>
      </c>
      <c r="R182" s="45">
        <v>443205.41666666669</v>
      </c>
      <c r="S182" s="45">
        <v>1772821.6666666667</v>
      </c>
      <c r="T182" s="45">
        <v>3747520</v>
      </c>
      <c r="U182" s="46">
        <v>280588.33333333326</v>
      </c>
      <c r="V182" s="38">
        <v>120207.97657176039</v>
      </c>
      <c r="W182" s="46">
        <v>120207.97657176039</v>
      </c>
      <c r="X182" s="38"/>
      <c r="Y182" s="38">
        <f t="shared" si="2"/>
        <v>139394.60628524664</v>
      </c>
      <c r="Z182" s="38">
        <v>139394.60628524664</v>
      </c>
      <c r="AA182" s="38">
        <v>0</v>
      </c>
      <c r="AB182" s="38">
        <v>139394.60628524664</v>
      </c>
      <c r="AC182" s="38" t="s">
        <v>6123</v>
      </c>
      <c r="AD182" s="59">
        <v>3.7196494290956859E-2</v>
      </c>
      <c r="AE182" s="59">
        <v>6.7884448933844987E-2</v>
      </c>
      <c r="AF182" s="59">
        <v>0.49679402072519058</v>
      </c>
    </row>
    <row r="183" spans="1:32" x14ac:dyDescent="0.2">
      <c r="A183" s="60" t="s">
        <v>6125</v>
      </c>
      <c r="B183" s="44" t="s">
        <v>6115</v>
      </c>
      <c r="C183" s="44"/>
      <c r="D183" s="39">
        <v>168</v>
      </c>
      <c r="E183" s="44" t="s">
        <v>725</v>
      </c>
      <c r="F183" s="44" t="s">
        <v>726</v>
      </c>
      <c r="G183" s="39" t="s">
        <v>6115</v>
      </c>
      <c r="H183" s="64">
        <v>40633</v>
      </c>
      <c r="I183" s="44" t="s">
        <v>6130</v>
      </c>
      <c r="J183" s="58">
        <v>853</v>
      </c>
      <c r="K183" s="44" t="s">
        <v>6125</v>
      </c>
      <c r="L183" s="39" t="s">
        <v>6116</v>
      </c>
      <c r="M183" s="67">
        <v>0</v>
      </c>
      <c r="N183" s="67">
        <v>0</v>
      </c>
      <c r="O183" s="46">
        <v>949906</v>
      </c>
      <c r="P183" s="45">
        <v>949906</v>
      </c>
      <c r="Q183" s="45">
        <v>6474682</v>
      </c>
      <c r="R183" s="45">
        <v>539556.83333333337</v>
      </c>
      <c r="S183" s="45">
        <v>2158227.3333333335</v>
      </c>
      <c r="T183" s="45">
        <v>3889597</v>
      </c>
      <c r="U183" s="46">
        <v>0</v>
      </c>
      <c r="V183" s="38">
        <v>0</v>
      </c>
      <c r="W183" s="46">
        <v>0</v>
      </c>
      <c r="X183" s="38"/>
      <c r="Y183" s="38">
        <f t="shared" si="2"/>
        <v>0</v>
      </c>
      <c r="Z183" s="38">
        <v>0</v>
      </c>
      <c r="AA183" s="38">
        <v>0</v>
      </c>
      <c r="AB183" s="38">
        <v>0</v>
      </c>
      <c r="AC183" s="38" t="s">
        <v>6116</v>
      </c>
      <c r="AD183" s="59">
        <v>0</v>
      </c>
      <c r="AE183" s="59">
        <v>0</v>
      </c>
      <c r="AF183" s="59" t="s">
        <v>6138</v>
      </c>
    </row>
    <row r="184" spans="1:32" x14ac:dyDescent="0.2">
      <c r="A184" s="60" t="s">
        <v>6125</v>
      </c>
      <c r="B184" s="44" t="s">
        <v>6115</v>
      </c>
      <c r="C184" s="44"/>
      <c r="D184" s="39">
        <v>169</v>
      </c>
      <c r="E184" s="44" t="s">
        <v>4467</v>
      </c>
      <c r="F184" s="44" t="s">
        <v>4468</v>
      </c>
      <c r="G184" s="39" t="s">
        <v>6115</v>
      </c>
      <c r="H184" s="64">
        <v>40543</v>
      </c>
      <c r="I184" s="44" t="s">
        <v>6130</v>
      </c>
      <c r="J184" s="58">
        <v>842</v>
      </c>
      <c r="K184" s="44" t="s">
        <v>6125</v>
      </c>
      <c r="L184" s="39" t="s">
        <v>6116</v>
      </c>
      <c r="M184" s="67">
        <v>0</v>
      </c>
      <c r="N184" s="67">
        <v>0</v>
      </c>
      <c r="O184" s="46">
        <v>1216920</v>
      </c>
      <c r="P184" s="45">
        <v>1216920</v>
      </c>
      <c r="Q184" s="45">
        <v>5396032</v>
      </c>
      <c r="R184" s="45">
        <v>449669.33333333331</v>
      </c>
      <c r="S184" s="45">
        <v>1798677.3333333333</v>
      </c>
      <c r="T184" s="45">
        <v>3515892</v>
      </c>
      <c r="U184" s="46">
        <v>0</v>
      </c>
      <c r="V184" s="38">
        <v>0</v>
      </c>
      <c r="W184" s="46">
        <v>0</v>
      </c>
      <c r="X184" s="38"/>
      <c r="Y184" s="38">
        <f t="shared" si="2"/>
        <v>0</v>
      </c>
      <c r="Z184" s="38">
        <v>0</v>
      </c>
      <c r="AA184" s="38">
        <v>0</v>
      </c>
      <c r="AB184" s="38">
        <v>0</v>
      </c>
      <c r="AC184" s="38" t="s">
        <v>6116</v>
      </c>
      <c r="AD184" s="59">
        <v>0</v>
      </c>
      <c r="AE184" s="59">
        <v>0</v>
      </c>
      <c r="AF184" s="59" t="s">
        <v>6138</v>
      </c>
    </row>
    <row r="185" spans="1:32" x14ac:dyDescent="0.2">
      <c r="A185" s="60" t="s">
        <v>6125</v>
      </c>
      <c r="B185" s="44" t="s">
        <v>6115</v>
      </c>
      <c r="C185" s="44"/>
      <c r="D185" s="39">
        <v>170</v>
      </c>
      <c r="E185" s="44" t="s">
        <v>4611</v>
      </c>
      <c r="F185" s="44" t="s">
        <v>2050</v>
      </c>
      <c r="G185" s="39" t="s">
        <v>6115</v>
      </c>
      <c r="H185" s="64">
        <v>40543</v>
      </c>
      <c r="I185" s="44" t="s">
        <v>6129</v>
      </c>
      <c r="J185" s="58">
        <v>836</v>
      </c>
      <c r="K185" s="44" t="s">
        <v>6125</v>
      </c>
      <c r="L185" s="39" t="s">
        <v>6123</v>
      </c>
      <c r="M185" s="67">
        <v>1350000</v>
      </c>
      <c r="N185" s="67">
        <v>0</v>
      </c>
      <c r="O185" s="46">
        <v>3455274</v>
      </c>
      <c r="P185" s="45">
        <v>3455274</v>
      </c>
      <c r="Q185" s="45">
        <v>4266228</v>
      </c>
      <c r="R185" s="45">
        <v>355519</v>
      </c>
      <c r="S185" s="45">
        <v>1422076</v>
      </c>
      <c r="T185" s="45">
        <v>2669147</v>
      </c>
      <c r="U185" s="46">
        <v>2033198</v>
      </c>
      <c r="V185" s="38">
        <v>871050.53387732978</v>
      </c>
      <c r="W185" s="46">
        <v>871050.53387732978</v>
      </c>
      <c r="X185" s="38"/>
      <c r="Y185" s="38">
        <f t="shared" si="2"/>
        <v>1010080.6093504162</v>
      </c>
      <c r="Z185" s="38">
        <v>1010080.6093504162</v>
      </c>
      <c r="AA185" s="38">
        <v>0</v>
      </c>
      <c r="AB185" s="38">
        <v>1010080.6093504162</v>
      </c>
      <c r="AC185" s="38" t="s">
        <v>6123</v>
      </c>
      <c r="AD185" s="59">
        <v>0.37842824293694438</v>
      </c>
      <c r="AE185" s="59">
        <v>0.2923301044578277</v>
      </c>
      <c r="AF185" s="59">
        <v>0.49679402072519069</v>
      </c>
    </row>
    <row r="186" spans="1:32" x14ac:dyDescent="0.2">
      <c r="A186" s="60" t="s">
        <v>6125</v>
      </c>
      <c r="B186" s="44" t="s">
        <v>6115</v>
      </c>
      <c r="C186" s="44"/>
      <c r="D186" s="39">
        <v>171</v>
      </c>
      <c r="E186" s="44" t="s">
        <v>2079</v>
      </c>
      <c r="F186" s="44" t="s">
        <v>2080</v>
      </c>
      <c r="G186" s="39" t="s">
        <v>6115</v>
      </c>
      <c r="H186" s="64">
        <v>40451</v>
      </c>
      <c r="I186" s="44" t="s">
        <v>6129</v>
      </c>
      <c r="J186" s="58">
        <v>833</v>
      </c>
      <c r="K186" s="44" t="s">
        <v>6125</v>
      </c>
      <c r="L186" s="39" t="s">
        <v>6123</v>
      </c>
      <c r="M186" s="67">
        <v>1328138</v>
      </c>
      <c r="N186" s="67">
        <v>1328138</v>
      </c>
      <c r="O186" s="46">
        <v>2738413</v>
      </c>
      <c r="P186" s="45">
        <v>1410275</v>
      </c>
      <c r="Q186" s="45">
        <v>4444631</v>
      </c>
      <c r="R186" s="45">
        <v>370385.91666666669</v>
      </c>
      <c r="S186" s="45">
        <v>1481543.6666666667</v>
      </c>
      <c r="T186" s="45">
        <v>2740909</v>
      </c>
      <c r="U186" s="46">
        <v>0</v>
      </c>
      <c r="V186" s="38">
        <v>0</v>
      </c>
      <c r="W186" s="46">
        <v>0</v>
      </c>
      <c r="X186" s="38"/>
      <c r="Y186" s="38">
        <f t="shared" si="2"/>
        <v>0</v>
      </c>
      <c r="Z186" s="38">
        <v>0</v>
      </c>
      <c r="AA186" s="38">
        <v>0</v>
      </c>
      <c r="AB186" s="38">
        <v>0</v>
      </c>
      <c r="AC186" s="38" t="s">
        <v>6116</v>
      </c>
      <c r="AD186" s="59">
        <v>0</v>
      </c>
      <c r="AE186" s="59">
        <v>0</v>
      </c>
      <c r="AF186" s="59" t="s">
        <v>6138</v>
      </c>
    </row>
    <row r="187" spans="1:32" x14ac:dyDescent="0.2">
      <c r="A187" s="60" t="s">
        <v>6125</v>
      </c>
      <c r="B187" s="44" t="s">
        <v>6115</v>
      </c>
      <c r="C187" s="44"/>
      <c r="D187" s="39">
        <v>172</v>
      </c>
      <c r="E187" s="44" t="s">
        <v>2591</v>
      </c>
      <c r="F187" s="44" t="s">
        <v>2592</v>
      </c>
      <c r="G187" s="39" t="s">
        <v>6115</v>
      </c>
      <c r="H187" s="64">
        <v>40359</v>
      </c>
      <c r="I187" s="44" t="s">
        <v>6129</v>
      </c>
      <c r="J187" s="58">
        <v>833</v>
      </c>
      <c r="K187" s="44" t="s">
        <v>6125</v>
      </c>
      <c r="L187" s="39" t="s">
        <v>6116</v>
      </c>
      <c r="M187" s="67">
        <v>0</v>
      </c>
      <c r="N187" s="67">
        <v>0</v>
      </c>
      <c r="O187" s="46">
        <v>169391</v>
      </c>
      <c r="P187" s="45">
        <v>169391</v>
      </c>
      <c r="Q187" s="45">
        <v>5170741</v>
      </c>
      <c r="R187" s="45">
        <v>430895.08333333331</v>
      </c>
      <c r="S187" s="45">
        <v>1723580.3333333333</v>
      </c>
      <c r="T187" s="45">
        <v>3514521</v>
      </c>
      <c r="U187" s="46">
        <v>0</v>
      </c>
      <c r="V187" s="38">
        <v>0</v>
      </c>
      <c r="W187" s="46">
        <v>0</v>
      </c>
      <c r="X187" s="38"/>
      <c r="Y187" s="38">
        <f t="shared" si="2"/>
        <v>0</v>
      </c>
      <c r="Z187" s="38">
        <v>0</v>
      </c>
      <c r="AA187" s="38">
        <v>0</v>
      </c>
      <c r="AB187" s="38">
        <v>0</v>
      </c>
      <c r="AC187" s="38" t="s">
        <v>6116</v>
      </c>
      <c r="AD187" s="59">
        <v>0</v>
      </c>
      <c r="AE187" s="59">
        <v>0</v>
      </c>
      <c r="AF187" s="59" t="s">
        <v>6138</v>
      </c>
    </row>
    <row r="188" spans="1:32" x14ac:dyDescent="0.2">
      <c r="A188" s="60" t="s">
        <v>6125</v>
      </c>
      <c r="B188" s="44" t="s">
        <v>6115</v>
      </c>
      <c r="C188" s="44"/>
      <c r="D188" s="39">
        <v>173</v>
      </c>
      <c r="E188" s="44" t="s">
        <v>1418</v>
      </c>
      <c r="F188" s="44" t="s">
        <v>529</v>
      </c>
      <c r="G188" s="39" t="s">
        <v>6115</v>
      </c>
      <c r="H188" s="64">
        <v>40543</v>
      </c>
      <c r="I188" s="44" t="s">
        <v>6129</v>
      </c>
      <c r="J188" s="58">
        <v>826</v>
      </c>
      <c r="K188" s="44" t="s">
        <v>6125</v>
      </c>
      <c r="L188" s="39" t="s">
        <v>6116</v>
      </c>
      <c r="M188" s="67">
        <v>0</v>
      </c>
      <c r="N188" s="67">
        <v>0</v>
      </c>
      <c r="O188" s="46">
        <v>4102372</v>
      </c>
      <c r="P188" s="45">
        <v>4102372</v>
      </c>
      <c r="Q188" s="45">
        <v>4922894</v>
      </c>
      <c r="R188" s="45">
        <v>410241.16666666669</v>
      </c>
      <c r="S188" s="45">
        <v>1640964.6666666667</v>
      </c>
      <c r="T188" s="45">
        <v>3175574</v>
      </c>
      <c r="U188" s="46">
        <v>2461407.333333333</v>
      </c>
      <c r="V188" s="38">
        <v>1054501.4168760614</v>
      </c>
      <c r="W188" s="46">
        <v>1054501.4168760614</v>
      </c>
      <c r="X188" s="38"/>
      <c r="Y188" s="38">
        <f t="shared" si="2"/>
        <v>1222812.4457691361</v>
      </c>
      <c r="Z188" s="38">
        <v>1222812.4457691361</v>
      </c>
      <c r="AA188" s="38">
        <v>0</v>
      </c>
      <c r="AB188" s="38">
        <v>1222812.4457691361</v>
      </c>
      <c r="AC188" s="38" t="s">
        <v>6123</v>
      </c>
      <c r="AD188" s="59">
        <v>0.38506816272243571</v>
      </c>
      <c r="AE188" s="59">
        <v>0.29807449099426775</v>
      </c>
      <c r="AF188" s="59">
        <v>0.49679402072519063</v>
      </c>
    </row>
    <row r="189" spans="1:32" x14ac:dyDescent="0.2">
      <c r="A189" s="60" t="s">
        <v>6125</v>
      </c>
      <c r="B189" s="44" t="s">
        <v>6115</v>
      </c>
      <c r="C189" s="44"/>
      <c r="D189" s="39">
        <v>174</v>
      </c>
      <c r="E189" s="44" t="s">
        <v>865</v>
      </c>
      <c r="F189" s="44" t="s">
        <v>866</v>
      </c>
      <c r="G189" s="39" t="s">
        <v>6115</v>
      </c>
      <c r="H189" s="64">
        <v>40359</v>
      </c>
      <c r="I189" s="44" t="s">
        <v>6129</v>
      </c>
      <c r="J189" s="58">
        <v>823</v>
      </c>
      <c r="K189" s="44" t="s">
        <v>6125</v>
      </c>
      <c r="L189" s="39" t="s">
        <v>6123</v>
      </c>
      <c r="M189" s="67">
        <v>4685911</v>
      </c>
      <c r="N189" s="67">
        <v>0</v>
      </c>
      <c r="O189" s="46">
        <v>6559329</v>
      </c>
      <c r="P189" s="45">
        <v>6559329</v>
      </c>
      <c r="Q189" s="45">
        <v>6407132</v>
      </c>
      <c r="R189" s="45">
        <v>533927.66666666663</v>
      </c>
      <c r="S189" s="45">
        <v>2135710.6666666665</v>
      </c>
      <c r="T189" s="45">
        <v>4759144</v>
      </c>
      <c r="U189" s="46">
        <v>4423618.333333334</v>
      </c>
      <c r="V189" s="38">
        <v>1895140.1245326546</v>
      </c>
      <c r="W189" s="46">
        <v>1895140.1245326546</v>
      </c>
      <c r="X189" s="38"/>
      <c r="Y189" s="38">
        <f t="shared" si="2"/>
        <v>2197627.1379703339</v>
      </c>
      <c r="Z189" s="38">
        <v>2197627.1379703339</v>
      </c>
      <c r="AA189" s="38">
        <v>0</v>
      </c>
      <c r="AB189" s="38">
        <v>2197627.1379703339</v>
      </c>
      <c r="AC189" s="38" t="s">
        <v>6123</v>
      </c>
      <c r="AD189" s="59">
        <v>0.46176941440946817</v>
      </c>
      <c r="AE189" s="59">
        <v>0.33503840682032171</v>
      </c>
      <c r="AF189" s="59">
        <v>0.49679402072519069</v>
      </c>
    </row>
    <row r="190" spans="1:32" x14ac:dyDescent="0.2">
      <c r="A190" s="60" t="s">
        <v>6125</v>
      </c>
      <c r="B190" s="44" t="s">
        <v>6115</v>
      </c>
      <c r="C190" s="44"/>
      <c r="D190" s="39">
        <v>175</v>
      </c>
      <c r="E190" s="44" t="s">
        <v>4569</v>
      </c>
      <c r="F190" s="44" t="s">
        <v>4570</v>
      </c>
      <c r="G190" s="39" t="s">
        <v>6115</v>
      </c>
      <c r="H190" s="64">
        <v>40633</v>
      </c>
      <c r="I190" s="44" t="s">
        <v>6130</v>
      </c>
      <c r="J190" s="58">
        <v>821</v>
      </c>
      <c r="K190" s="44" t="s">
        <v>6125</v>
      </c>
      <c r="L190" s="39" t="s">
        <v>6116</v>
      </c>
      <c r="M190" s="67">
        <v>0</v>
      </c>
      <c r="N190" s="67">
        <v>0</v>
      </c>
      <c r="O190" s="46">
        <v>4562006</v>
      </c>
      <c r="P190" s="45">
        <v>4562006</v>
      </c>
      <c r="Q190" s="45">
        <v>5539211</v>
      </c>
      <c r="R190" s="45">
        <v>461600.91666666669</v>
      </c>
      <c r="S190" s="45">
        <v>1846403.6666666667</v>
      </c>
      <c r="T190" s="45">
        <v>3181959</v>
      </c>
      <c r="U190" s="46">
        <v>2715602.333333333</v>
      </c>
      <c r="V190" s="38">
        <v>1163402.1193452494</v>
      </c>
      <c r="W190" s="46">
        <v>1163402.1193452494</v>
      </c>
      <c r="X190" s="38"/>
      <c r="Y190" s="38">
        <f t="shared" si="2"/>
        <v>1349095.001867376</v>
      </c>
      <c r="Z190" s="38">
        <v>1349095.001867376</v>
      </c>
      <c r="AA190" s="38">
        <v>0</v>
      </c>
      <c r="AB190" s="38">
        <v>1349095.001867376</v>
      </c>
      <c r="AC190" s="38" t="s">
        <v>6123</v>
      </c>
      <c r="AD190" s="59">
        <v>0.42398252204612819</v>
      </c>
      <c r="AE190" s="59">
        <v>0.29572407442414061</v>
      </c>
      <c r="AF190" s="59">
        <v>0.49679402072519069</v>
      </c>
    </row>
    <row r="191" spans="1:32" x14ac:dyDescent="0.2">
      <c r="A191" s="60" t="s">
        <v>6125</v>
      </c>
      <c r="B191" s="44" t="s">
        <v>6115</v>
      </c>
      <c r="C191" s="44"/>
      <c r="D191" s="39">
        <v>176</v>
      </c>
      <c r="E191" s="44" t="s">
        <v>1501</v>
      </c>
      <c r="F191" s="44" t="s">
        <v>1502</v>
      </c>
      <c r="G191" s="39" t="s">
        <v>6115</v>
      </c>
      <c r="H191" s="64">
        <v>40359</v>
      </c>
      <c r="I191" s="44" t="s">
        <v>6129</v>
      </c>
      <c r="J191" s="58">
        <v>820</v>
      </c>
      <c r="K191" s="44" t="s">
        <v>6125</v>
      </c>
      <c r="L191" s="39" t="s">
        <v>6116</v>
      </c>
      <c r="M191" s="67">
        <v>0</v>
      </c>
      <c r="N191" s="67">
        <v>0</v>
      </c>
      <c r="O191" s="46">
        <v>3028183</v>
      </c>
      <c r="P191" s="45">
        <v>3028183</v>
      </c>
      <c r="Q191" s="45">
        <v>3421528</v>
      </c>
      <c r="R191" s="45">
        <v>285127.33333333331</v>
      </c>
      <c r="S191" s="45">
        <v>1140509.3333333333</v>
      </c>
      <c r="T191" s="45">
        <v>1767309</v>
      </c>
      <c r="U191" s="46">
        <v>1887673.6666666667</v>
      </c>
      <c r="V191" s="38">
        <v>808705.86885103013</v>
      </c>
      <c r="W191" s="46">
        <v>808705.86885103013</v>
      </c>
      <c r="X191" s="38"/>
      <c r="Y191" s="38">
        <f t="shared" si="2"/>
        <v>937784.99068039667</v>
      </c>
      <c r="Z191" s="38">
        <v>937784.99068039667</v>
      </c>
      <c r="AA191" s="38">
        <v>0</v>
      </c>
      <c r="AB191" s="38">
        <v>937784.99068039667</v>
      </c>
      <c r="AC191" s="38" t="s">
        <v>6123</v>
      </c>
      <c r="AD191" s="59">
        <v>0.53062876422877758</v>
      </c>
      <c r="AE191" s="59">
        <v>0.3096857061414045</v>
      </c>
      <c r="AF191" s="59">
        <v>0.49679402072519063</v>
      </c>
    </row>
    <row r="192" spans="1:32" x14ac:dyDescent="0.2">
      <c r="A192" s="60" t="s">
        <v>6125</v>
      </c>
      <c r="B192" s="44" t="s">
        <v>6115</v>
      </c>
      <c r="C192" s="44"/>
      <c r="D192" s="39">
        <v>177</v>
      </c>
      <c r="E192" s="44" t="s">
        <v>512</v>
      </c>
      <c r="F192" s="44" t="s">
        <v>513</v>
      </c>
      <c r="G192" s="39" t="s">
        <v>6115</v>
      </c>
      <c r="H192" s="64">
        <v>40359</v>
      </c>
      <c r="I192" s="44" t="s">
        <v>6129</v>
      </c>
      <c r="J192" s="58">
        <v>812</v>
      </c>
      <c r="K192" s="44" t="s">
        <v>6125</v>
      </c>
      <c r="L192" s="39" t="s">
        <v>6123</v>
      </c>
      <c r="M192" s="67">
        <v>1638965</v>
      </c>
      <c r="N192" s="67">
        <v>0</v>
      </c>
      <c r="O192" s="46">
        <v>2748889</v>
      </c>
      <c r="P192" s="45">
        <v>2748889</v>
      </c>
      <c r="Q192" s="45">
        <v>4546724</v>
      </c>
      <c r="R192" s="45">
        <v>378893.66666666669</v>
      </c>
      <c r="S192" s="45">
        <v>1515574.6666666667</v>
      </c>
      <c r="T192" s="45">
        <v>3176114</v>
      </c>
      <c r="U192" s="46">
        <v>1233314.3333333333</v>
      </c>
      <c r="V192" s="38">
        <v>528369.15464630746</v>
      </c>
      <c r="W192" s="46">
        <v>528369.15464630746</v>
      </c>
      <c r="X192" s="38"/>
      <c r="Y192" s="38">
        <f t="shared" si="2"/>
        <v>612703.18647467473</v>
      </c>
      <c r="Z192" s="38">
        <v>612703.18647467473</v>
      </c>
      <c r="AA192" s="38">
        <v>0</v>
      </c>
      <c r="AB192" s="38">
        <v>612703.18647467473</v>
      </c>
      <c r="AC192" s="38" t="s">
        <v>6123</v>
      </c>
      <c r="AD192" s="59">
        <v>0.19290969608605824</v>
      </c>
      <c r="AE192" s="59">
        <v>0.22289120676559684</v>
      </c>
      <c r="AF192" s="59">
        <v>0.49679402072519069</v>
      </c>
    </row>
    <row r="193" spans="1:32" x14ac:dyDescent="0.2">
      <c r="A193" s="60" t="s">
        <v>6125</v>
      </c>
      <c r="B193" s="44" t="s">
        <v>6115</v>
      </c>
      <c r="C193" s="44"/>
      <c r="D193" s="39">
        <v>178</v>
      </c>
      <c r="E193" s="44" t="s">
        <v>4646</v>
      </c>
      <c r="F193" s="44" t="s">
        <v>4647</v>
      </c>
      <c r="G193" s="39" t="s">
        <v>6115</v>
      </c>
      <c r="H193" s="64">
        <v>40451</v>
      </c>
      <c r="I193" s="44" t="s">
        <v>6129</v>
      </c>
      <c r="J193" s="58">
        <v>809</v>
      </c>
      <c r="K193" s="44" t="s">
        <v>6125</v>
      </c>
      <c r="L193" s="39" t="s">
        <v>6123</v>
      </c>
      <c r="M193" s="67">
        <v>383214</v>
      </c>
      <c r="N193" s="67">
        <v>383214</v>
      </c>
      <c r="O193" s="46">
        <v>4632658</v>
      </c>
      <c r="P193" s="45">
        <v>4249444</v>
      </c>
      <c r="Q193" s="45">
        <v>4171517</v>
      </c>
      <c r="R193" s="45">
        <v>347626.41666666669</v>
      </c>
      <c r="S193" s="45">
        <v>1390505.6666666667</v>
      </c>
      <c r="T193" s="45">
        <v>2733617</v>
      </c>
      <c r="U193" s="46">
        <v>2858938.333333333</v>
      </c>
      <c r="V193" s="38">
        <v>1224809.2716854743</v>
      </c>
      <c r="W193" s="46">
        <v>1224809.2716854743</v>
      </c>
      <c r="X193" s="38"/>
      <c r="Y193" s="38">
        <f t="shared" si="2"/>
        <v>1420303.4696220418</v>
      </c>
      <c r="Z193" s="38">
        <v>1420303.4696220418</v>
      </c>
      <c r="AA193" s="38">
        <v>0</v>
      </c>
      <c r="AB193" s="38">
        <v>1420303.4696220418</v>
      </c>
      <c r="AC193" s="38" t="s">
        <v>6123</v>
      </c>
      <c r="AD193" s="59">
        <v>0.51956929943808583</v>
      </c>
      <c r="AE193" s="59">
        <v>0.3342327771873313</v>
      </c>
      <c r="AF193" s="59">
        <v>0.49679402072519063</v>
      </c>
    </row>
    <row r="194" spans="1:32" x14ac:dyDescent="0.2">
      <c r="A194" s="60" t="s">
        <v>6125</v>
      </c>
      <c r="B194" s="44" t="s">
        <v>6115</v>
      </c>
      <c r="C194" s="44"/>
      <c r="D194" s="39">
        <v>179</v>
      </c>
      <c r="E194" s="44" t="s">
        <v>1653</v>
      </c>
      <c r="F194" s="44" t="s">
        <v>1654</v>
      </c>
      <c r="G194" s="39" t="s">
        <v>6115</v>
      </c>
      <c r="H194" s="64">
        <v>40543</v>
      </c>
      <c r="I194" s="44" t="s">
        <v>6129</v>
      </c>
      <c r="J194" s="58">
        <v>806</v>
      </c>
      <c r="K194" s="44" t="s">
        <v>6125</v>
      </c>
      <c r="L194" s="39" t="s">
        <v>6116</v>
      </c>
      <c r="M194" s="67">
        <v>0</v>
      </c>
      <c r="N194" s="67">
        <v>0</v>
      </c>
      <c r="O194" s="46">
        <v>1979084</v>
      </c>
      <c r="P194" s="45">
        <v>1979084</v>
      </c>
      <c r="Q194" s="45">
        <v>4462639</v>
      </c>
      <c r="R194" s="45">
        <v>371886.58333333331</v>
      </c>
      <c r="S194" s="45">
        <v>1487546.3333333333</v>
      </c>
      <c r="T194" s="45">
        <v>2759662</v>
      </c>
      <c r="U194" s="46">
        <v>491537.66666666674</v>
      </c>
      <c r="V194" s="38">
        <v>210581.62902521889</v>
      </c>
      <c r="W194" s="46">
        <v>210581.62902521889</v>
      </c>
      <c r="X194" s="38"/>
      <c r="Y194" s="38">
        <f t="shared" si="2"/>
        <v>244192.97376121188</v>
      </c>
      <c r="Z194" s="38">
        <v>244192.97376121188</v>
      </c>
      <c r="AA194" s="38">
        <v>0</v>
      </c>
      <c r="AB194" s="38">
        <v>244192.97376121188</v>
      </c>
      <c r="AC194" s="38" t="s">
        <v>6123</v>
      </c>
      <c r="AD194" s="59">
        <v>8.8486551527401494E-2</v>
      </c>
      <c r="AE194" s="59">
        <v>0.12338686673289859</v>
      </c>
      <c r="AF194" s="59">
        <v>0.49679402072519063</v>
      </c>
    </row>
    <row r="195" spans="1:32" x14ac:dyDescent="0.2">
      <c r="A195" s="60" t="s">
        <v>6125</v>
      </c>
      <c r="B195" s="44" t="s">
        <v>6115</v>
      </c>
      <c r="C195" s="44"/>
      <c r="D195" s="39">
        <v>180</v>
      </c>
      <c r="E195" s="44" t="s">
        <v>730</v>
      </c>
      <c r="F195" s="44" t="s">
        <v>731</v>
      </c>
      <c r="G195" s="39" t="s">
        <v>6115</v>
      </c>
      <c r="H195" s="64">
        <v>40543</v>
      </c>
      <c r="I195" s="44" t="s">
        <v>6129</v>
      </c>
      <c r="J195" s="58">
        <v>804</v>
      </c>
      <c r="K195" s="44" t="s">
        <v>6125</v>
      </c>
      <c r="L195" s="39" t="s">
        <v>6116</v>
      </c>
      <c r="M195" s="67">
        <v>0</v>
      </c>
      <c r="N195" s="67">
        <v>0</v>
      </c>
      <c r="O195" s="46">
        <v>5318992</v>
      </c>
      <c r="P195" s="45">
        <v>5318992</v>
      </c>
      <c r="Q195" s="45">
        <v>5746946</v>
      </c>
      <c r="R195" s="45">
        <v>478912.16666666669</v>
      </c>
      <c r="S195" s="45">
        <v>1915648.6666666667</v>
      </c>
      <c r="T195" s="45">
        <v>3391820</v>
      </c>
      <c r="U195" s="46">
        <v>3403343.333333333</v>
      </c>
      <c r="V195" s="38">
        <v>1458040.007646993</v>
      </c>
      <c r="W195" s="46">
        <v>1458040.007646993</v>
      </c>
      <c r="X195" s="38"/>
      <c r="Y195" s="38">
        <f t="shared" si="2"/>
        <v>1690760.6184749394</v>
      </c>
      <c r="Z195" s="38">
        <v>1690760.6184749394</v>
      </c>
      <c r="AA195" s="38">
        <v>0</v>
      </c>
      <c r="AB195" s="38">
        <v>1690760.6184749394</v>
      </c>
      <c r="AC195" s="38" t="s">
        <v>6123</v>
      </c>
      <c r="AD195" s="59">
        <v>0.49848182346791381</v>
      </c>
      <c r="AE195" s="59">
        <v>0.3178723747798341</v>
      </c>
      <c r="AF195" s="59">
        <v>0.49679402072519069</v>
      </c>
    </row>
    <row r="196" spans="1:32" x14ac:dyDescent="0.2">
      <c r="A196" s="60" t="s">
        <v>6125</v>
      </c>
      <c r="B196" s="44" t="s">
        <v>6115</v>
      </c>
      <c r="C196" s="44"/>
      <c r="D196" s="39">
        <v>181</v>
      </c>
      <c r="E196" s="44" t="s">
        <v>4746</v>
      </c>
      <c r="F196" s="44" t="s">
        <v>4747</v>
      </c>
      <c r="G196" s="39" t="s">
        <v>6115</v>
      </c>
      <c r="H196" s="64">
        <v>40451</v>
      </c>
      <c r="I196" s="44" t="s">
        <v>6129</v>
      </c>
      <c r="J196" s="58">
        <v>804</v>
      </c>
      <c r="K196" s="44" t="s">
        <v>6125</v>
      </c>
      <c r="L196" s="39" t="s">
        <v>6123</v>
      </c>
      <c r="M196" s="67">
        <v>9295706</v>
      </c>
      <c r="N196" s="67">
        <v>9295706</v>
      </c>
      <c r="O196" s="46">
        <v>13270186</v>
      </c>
      <c r="P196" s="45">
        <v>3974480</v>
      </c>
      <c r="Q196" s="45">
        <v>4469242</v>
      </c>
      <c r="R196" s="45">
        <v>372436.83333333331</v>
      </c>
      <c r="S196" s="45">
        <v>1489747.3333333333</v>
      </c>
      <c r="T196" s="45">
        <v>2832506</v>
      </c>
      <c r="U196" s="46">
        <v>2484732.666666667</v>
      </c>
      <c r="V196" s="38">
        <v>1064494.3167573651</v>
      </c>
      <c r="W196" s="46">
        <v>1064494.3167573651</v>
      </c>
      <c r="X196" s="38"/>
      <c r="Y196" s="38">
        <f t="shared" si="2"/>
        <v>1234400.3319005582</v>
      </c>
      <c r="Z196" s="38">
        <v>1234400.3319005582</v>
      </c>
      <c r="AA196" s="38">
        <v>0</v>
      </c>
      <c r="AB196" s="38">
        <v>1234400.3319005582</v>
      </c>
      <c r="AC196" s="38" t="s">
        <v>6123</v>
      </c>
      <c r="AD196" s="59">
        <v>0.43579795838051472</v>
      </c>
      <c r="AE196" s="59">
        <v>0.3105815935419371</v>
      </c>
      <c r="AF196" s="59">
        <v>0.49679402072519058</v>
      </c>
    </row>
    <row r="197" spans="1:32" x14ac:dyDescent="0.2">
      <c r="A197" s="60" t="s">
        <v>6125</v>
      </c>
      <c r="B197" s="44" t="s">
        <v>6115</v>
      </c>
      <c r="C197" s="44"/>
      <c r="D197" s="39">
        <v>182</v>
      </c>
      <c r="E197" s="44" t="s">
        <v>5585</v>
      </c>
      <c r="F197" s="44" t="s">
        <v>5586</v>
      </c>
      <c r="G197" s="39" t="s">
        <v>6115</v>
      </c>
      <c r="H197" s="64">
        <v>40359</v>
      </c>
      <c r="I197" s="44" t="s">
        <v>6129</v>
      </c>
      <c r="J197" s="58">
        <v>803</v>
      </c>
      <c r="K197" s="44" t="s">
        <v>6125</v>
      </c>
      <c r="L197" s="39" t="s">
        <v>6123</v>
      </c>
      <c r="M197" s="67">
        <v>3112452</v>
      </c>
      <c r="N197" s="67">
        <v>3112452</v>
      </c>
      <c r="O197" s="46">
        <v>6323653</v>
      </c>
      <c r="P197" s="45">
        <v>3211201</v>
      </c>
      <c r="Q197" s="45">
        <v>5783569</v>
      </c>
      <c r="R197" s="45">
        <v>481964.08333333331</v>
      </c>
      <c r="S197" s="45">
        <v>1927856.3333333333</v>
      </c>
      <c r="T197" s="45">
        <v>3742923</v>
      </c>
      <c r="U197" s="46">
        <v>1283344.6666666667</v>
      </c>
      <c r="V197" s="38">
        <v>549802.8510005537</v>
      </c>
      <c r="W197" s="46">
        <v>549802.8510005537</v>
      </c>
      <c r="X197" s="38"/>
      <c r="Y197" s="38">
        <f t="shared" si="2"/>
        <v>637557.95692956285</v>
      </c>
      <c r="Z197" s="38">
        <v>637557.95692956285</v>
      </c>
      <c r="AA197" s="38">
        <v>0</v>
      </c>
      <c r="AB197" s="38">
        <v>637557.95692956285</v>
      </c>
      <c r="AC197" s="38" t="s">
        <v>6123</v>
      </c>
      <c r="AD197" s="59">
        <v>0.17033691500721837</v>
      </c>
      <c r="AE197" s="59">
        <v>0.198541902836217</v>
      </c>
      <c r="AF197" s="59">
        <v>0.49679402072519058</v>
      </c>
    </row>
    <row r="198" spans="1:32" x14ac:dyDescent="0.2">
      <c r="A198" s="60" t="s">
        <v>6125</v>
      </c>
      <c r="B198" s="44" t="s">
        <v>6115</v>
      </c>
      <c r="C198" s="44"/>
      <c r="D198" s="39">
        <v>183</v>
      </c>
      <c r="E198" s="44" t="s">
        <v>3308</v>
      </c>
      <c r="F198" s="44" t="s">
        <v>3309</v>
      </c>
      <c r="G198" s="39" t="s">
        <v>6115</v>
      </c>
      <c r="H198" s="64">
        <v>40451</v>
      </c>
      <c r="I198" s="44" t="s">
        <v>6129</v>
      </c>
      <c r="J198" s="58">
        <v>796</v>
      </c>
      <c r="K198" s="44" t="s">
        <v>6125</v>
      </c>
      <c r="L198" s="39" t="s">
        <v>6116</v>
      </c>
      <c r="M198" s="67">
        <v>0</v>
      </c>
      <c r="N198" s="67">
        <v>0</v>
      </c>
      <c r="O198" s="46">
        <v>6051484</v>
      </c>
      <c r="P198" s="45">
        <v>6051484</v>
      </c>
      <c r="Q198" s="45">
        <v>5038247</v>
      </c>
      <c r="R198" s="45">
        <v>419853.91666666669</v>
      </c>
      <c r="S198" s="45">
        <v>1679415.6666666667</v>
      </c>
      <c r="T198" s="45">
        <v>3588918</v>
      </c>
      <c r="U198" s="46">
        <v>4372068.333333333</v>
      </c>
      <c r="V198" s="38">
        <v>1873055.3816687637</v>
      </c>
      <c r="W198" s="46">
        <v>1873055.3816687637</v>
      </c>
      <c r="X198" s="38"/>
      <c r="Y198" s="38">
        <f t="shared" si="2"/>
        <v>2172017.4062019498</v>
      </c>
      <c r="Z198" s="38">
        <v>2172017.4062019498</v>
      </c>
      <c r="AA198" s="38">
        <v>0</v>
      </c>
      <c r="AB198" s="38">
        <v>2172017.4062019498</v>
      </c>
      <c r="AC198" s="38" t="s">
        <v>6123</v>
      </c>
      <c r="AD198" s="59">
        <v>0.60520117935320616</v>
      </c>
      <c r="AE198" s="59">
        <v>0.35892310154037421</v>
      </c>
      <c r="AF198" s="59">
        <v>0.49679402072519069</v>
      </c>
    </row>
    <row r="199" spans="1:32" x14ac:dyDescent="0.2">
      <c r="A199" s="60" t="s">
        <v>6125</v>
      </c>
      <c r="B199" s="44" t="s">
        <v>6115</v>
      </c>
      <c r="C199" s="44"/>
      <c r="D199" s="39">
        <v>184</v>
      </c>
      <c r="E199" s="44" t="s">
        <v>3180</v>
      </c>
      <c r="F199" s="44" t="s">
        <v>3181</v>
      </c>
      <c r="G199" s="39" t="s">
        <v>6115</v>
      </c>
      <c r="H199" s="64">
        <v>40543</v>
      </c>
      <c r="I199" s="44" t="s">
        <v>6129</v>
      </c>
      <c r="J199" s="58">
        <v>792</v>
      </c>
      <c r="K199" s="44" t="s">
        <v>6125</v>
      </c>
      <c r="L199" s="39" t="s">
        <v>6123</v>
      </c>
      <c r="M199" s="67">
        <v>1224179</v>
      </c>
      <c r="N199" s="67">
        <v>1224179</v>
      </c>
      <c r="O199" s="46">
        <v>3784447</v>
      </c>
      <c r="P199" s="45">
        <v>2560268</v>
      </c>
      <c r="Q199" s="45">
        <v>3773095</v>
      </c>
      <c r="R199" s="45">
        <v>314424.58333333331</v>
      </c>
      <c r="S199" s="45">
        <v>1257698.3333333333</v>
      </c>
      <c r="T199" s="45">
        <v>2434412</v>
      </c>
      <c r="U199" s="46">
        <v>1302569.6666666667</v>
      </c>
      <c r="V199" s="38">
        <v>558039.11058461375</v>
      </c>
      <c r="W199" s="46">
        <v>558039.11058461375</v>
      </c>
      <c r="X199" s="38"/>
      <c r="Y199" s="38">
        <f t="shared" si="2"/>
        <v>647108.82197800465</v>
      </c>
      <c r="Z199" s="38">
        <v>647108.82197800465</v>
      </c>
      <c r="AA199" s="38">
        <v>0</v>
      </c>
      <c r="AB199" s="38">
        <v>647108.82197800465</v>
      </c>
      <c r="AC199" s="38" t="s">
        <v>6123</v>
      </c>
      <c r="AD199" s="59">
        <v>0.26581729878837462</v>
      </c>
      <c r="AE199" s="59">
        <v>0.2527504237751691</v>
      </c>
      <c r="AF199" s="59">
        <v>0.49679402072519058</v>
      </c>
    </row>
    <row r="200" spans="1:32" x14ac:dyDescent="0.2">
      <c r="A200" s="60" t="s">
        <v>6125</v>
      </c>
      <c r="B200" s="44" t="s">
        <v>6115</v>
      </c>
      <c r="C200" s="44"/>
      <c r="D200" s="39">
        <v>185</v>
      </c>
      <c r="E200" s="44" t="s">
        <v>4640</v>
      </c>
      <c r="F200" s="44" t="s">
        <v>4641</v>
      </c>
      <c r="G200" s="39" t="s">
        <v>6115</v>
      </c>
      <c r="H200" s="64">
        <v>40359</v>
      </c>
      <c r="I200" s="44" t="s">
        <v>6129</v>
      </c>
      <c r="J200" s="58">
        <v>787</v>
      </c>
      <c r="K200" s="44" t="s">
        <v>6125</v>
      </c>
      <c r="L200" s="39" t="s">
        <v>6123</v>
      </c>
      <c r="M200" s="67">
        <v>3268067</v>
      </c>
      <c r="N200" s="67">
        <v>3268067</v>
      </c>
      <c r="O200" s="46">
        <v>6960011</v>
      </c>
      <c r="P200" s="45">
        <v>3691944</v>
      </c>
      <c r="Q200" s="45">
        <v>3803175</v>
      </c>
      <c r="R200" s="45">
        <v>316931.25</v>
      </c>
      <c r="S200" s="45">
        <v>1267725</v>
      </c>
      <c r="T200" s="45">
        <v>3231542</v>
      </c>
      <c r="U200" s="46">
        <v>2424219</v>
      </c>
      <c r="V200" s="38">
        <v>1038569.4133997606</v>
      </c>
      <c r="W200" s="46">
        <v>1038569.4133997606</v>
      </c>
      <c r="X200" s="38"/>
      <c r="Y200" s="38">
        <f t="shared" si="2"/>
        <v>1204337.5041284009</v>
      </c>
      <c r="Z200" s="38">
        <v>1204337.5041284009</v>
      </c>
      <c r="AA200" s="38">
        <v>0</v>
      </c>
      <c r="AB200" s="38">
        <v>1204337.5041284009</v>
      </c>
      <c r="AC200" s="38" t="s">
        <v>6123</v>
      </c>
      <c r="AD200" s="59">
        <v>0.37268199024750442</v>
      </c>
      <c r="AE200" s="59">
        <v>0.32620687207834165</v>
      </c>
      <c r="AF200" s="59">
        <v>0.49679402072519063</v>
      </c>
    </row>
    <row r="201" spans="1:32" x14ac:dyDescent="0.2">
      <c r="A201" s="60" t="s">
        <v>6125</v>
      </c>
      <c r="B201" s="44" t="s">
        <v>6115</v>
      </c>
      <c r="C201" s="44"/>
      <c r="D201" s="39">
        <v>186</v>
      </c>
      <c r="E201" s="44" t="s">
        <v>732</v>
      </c>
      <c r="F201" s="44" t="s">
        <v>733</v>
      </c>
      <c r="G201" s="39" t="s">
        <v>6115</v>
      </c>
      <c r="H201" s="64">
        <v>40359</v>
      </c>
      <c r="I201" s="44" t="s">
        <v>6129</v>
      </c>
      <c r="J201" s="58">
        <v>785</v>
      </c>
      <c r="K201" s="44" t="s">
        <v>6125</v>
      </c>
      <c r="L201" s="39" t="s">
        <v>6116</v>
      </c>
      <c r="M201" s="67">
        <v>0</v>
      </c>
      <c r="N201" s="67">
        <v>0</v>
      </c>
      <c r="O201" s="46">
        <v>983615</v>
      </c>
      <c r="P201" s="45">
        <v>983615</v>
      </c>
      <c r="Q201" s="45">
        <v>6117375</v>
      </c>
      <c r="R201" s="45">
        <v>509781.25</v>
      </c>
      <c r="S201" s="45">
        <v>2039125</v>
      </c>
      <c r="T201" s="45">
        <v>3933532</v>
      </c>
      <c r="U201" s="46">
        <v>0</v>
      </c>
      <c r="V201" s="38">
        <v>0</v>
      </c>
      <c r="W201" s="46">
        <v>0</v>
      </c>
      <c r="X201" s="38"/>
      <c r="Y201" s="38">
        <f t="shared" si="2"/>
        <v>0</v>
      </c>
      <c r="Z201" s="38">
        <v>0</v>
      </c>
      <c r="AA201" s="38">
        <v>0</v>
      </c>
      <c r="AB201" s="38">
        <v>0</v>
      </c>
      <c r="AC201" s="38" t="s">
        <v>6116</v>
      </c>
      <c r="AD201" s="59">
        <v>0</v>
      </c>
      <c r="AE201" s="59">
        <v>0</v>
      </c>
      <c r="AF201" s="59" t="s">
        <v>6138</v>
      </c>
    </row>
    <row r="202" spans="1:32" x14ac:dyDescent="0.2">
      <c r="A202" s="60" t="s">
        <v>6125</v>
      </c>
      <c r="B202" s="44" t="s">
        <v>6115</v>
      </c>
      <c r="C202" s="44"/>
      <c r="D202" s="39">
        <v>187</v>
      </c>
      <c r="E202" s="44" t="s">
        <v>578</v>
      </c>
      <c r="F202" s="44" t="s">
        <v>579</v>
      </c>
      <c r="G202" s="39" t="s">
        <v>6115</v>
      </c>
      <c r="H202" s="64">
        <v>40359</v>
      </c>
      <c r="I202" s="44" t="s">
        <v>6129</v>
      </c>
      <c r="J202" s="58">
        <v>782</v>
      </c>
      <c r="K202" s="44" t="s">
        <v>6125</v>
      </c>
      <c r="L202" s="39" t="s">
        <v>6116</v>
      </c>
      <c r="M202" s="67">
        <v>0</v>
      </c>
      <c r="N202" s="67">
        <v>0</v>
      </c>
      <c r="O202" s="46">
        <v>1904848</v>
      </c>
      <c r="P202" s="45">
        <v>1904848</v>
      </c>
      <c r="Q202" s="45">
        <v>5641533</v>
      </c>
      <c r="R202" s="45">
        <v>470127.75</v>
      </c>
      <c r="S202" s="45">
        <v>1880511</v>
      </c>
      <c r="T202" s="45">
        <v>1293094</v>
      </c>
      <c r="U202" s="46">
        <v>24337</v>
      </c>
      <c r="V202" s="38">
        <v>10426.312067478217</v>
      </c>
      <c r="W202" s="46">
        <v>10426.312067478217</v>
      </c>
      <c r="X202" s="38"/>
      <c r="Y202" s="38">
        <f t="shared" si="2"/>
        <v>12090.476082388965</v>
      </c>
      <c r="Z202" s="38">
        <v>12090.476082388965</v>
      </c>
      <c r="AA202" s="38">
        <v>0</v>
      </c>
      <c r="AB202" s="38">
        <v>12090.476082388965</v>
      </c>
      <c r="AC202" s="38" t="s">
        <v>6123</v>
      </c>
      <c r="AD202" s="59">
        <v>9.3500364879807382E-3</v>
      </c>
      <c r="AE202" s="59">
        <v>6.3472130492243815E-3</v>
      </c>
      <c r="AF202" s="59">
        <v>0.49679402072519063</v>
      </c>
    </row>
    <row r="203" spans="1:32" x14ac:dyDescent="0.2">
      <c r="A203" s="60" t="s">
        <v>6125</v>
      </c>
      <c r="B203" s="44" t="s">
        <v>6115</v>
      </c>
      <c r="C203" s="44"/>
      <c r="D203" s="39">
        <v>188</v>
      </c>
      <c r="E203" s="44" t="s">
        <v>3329</v>
      </c>
      <c r="F203" s="44" t="s">
        <v>378</v>
      </c>
      <c r="G203" s="39" t="s">
        <v>6115</v>
      </c>
      <c r="H203" s="64">
        <v>40543</v>
      </c>
      <c r="I203" s="44" t="s">
        <v>6130</v>
      </c>
      <c r="J203" s="58">
        <v>781</v>
      </c>
      <c r="K203" s="44" t="s">
        <v>6125</v>
      </c>
      <c r="L203" s="39" t="s">
        <v>6116</v>
      </c>
      <c r="M203" s="67">
        <v>0</v>
      </c>
      <c r="N203" s="67">
        <v>0</v>
      </c>
      <c r="O203" s="46">
        <v>2636412</v>
      </c>
      <c r="P203" s="45">
        <v>2636412</v>
      </c>
      <c r="Q203" s="45">
        <v>5000154</v>
      </c>
      <c r="R203" s="45">
        <v>416679.5</v>
      </c>
      <c r="S203" s="45">
        <v>1666718</v>
      </c>
      <c r="T203" s="45">
        <v>3038057</v>
      </c>
      <c r="U203" s="46">
        <v>969694</v>
      </c>
      <c r="V203" s="38">
        <v>415430.50720964873</v>
      </c>
      <c r="W203" s="46">
        <v>415430.50720964873</v>
      </c>
      <c r="X203" s="38"/>
      <c r="Y203" s="38">
        <f t="shared" si="2"/>
        <v>481738.18113309302</v>
      </c>
      <c r="Z203" s="38">
        <v>481738.18113309302</v>
      </c>
      <c r="AA203" s="38">
        <v>0</v>
      </c>
      <c r="AB203" s="38">
        <v>481738.18113309302</v>
      </c>
      <c r="AC203" s="38" t="s">
        <v>6123</v>
      </c>
      <c r="AD203" s="59">
        <v>0.15856785476147847</v>
      </c>
      <c r="AE203" s="59">
        <v>0.18272492354498956</v>
      </c>
      <c r="AF203" s="59">
        <v>0.49679402072519063</v>
      </c>
    </row>
    <row r="204" spans="1:32" x14ac:dyDescent="0.2">
      <c r="A204" s="60" t="s">
        <v>6125</v>
      </c>
      <c r="B204" s="44" t="s">
        <v>6115</v>
      </c>
      <c r="C204" s="44"/>
      <c r="D204" s="39">
        <v>189</v>
      </c>
      <c r="E204" s="44" t="s">
        <v>2534</v>
      </c>
      <c r="F204" s="44" t="s">
        <v>2535</v>
      </c>
      <c r="G204" s="39" t="s">
        <v>6115</v>
      </c>
      <c r="H204" s="64">
        <v>40543</v>
      </c>
      <c r="I204" s="44" t="s">
        <v>6130</v>
      </c>
      <c r="J204" s="58">
        <v>777</v>
      </c>
      <c r="K204" s="44" t="s">
        <v>6125</v>
      </c>
      <c r="L204" s="39" t="s">
        <v>6116</v>
      </c>
      <c r="M204" s="67">
        <v>0</v>
      </c>
      <c r="N204" s="67">
        <v>0</v>
      </c>
      <c r="O204" s="46">
        <v>2109720</v>
      </c>
      <c r="P204" s="45">
        <v>2109720</v>
      </c>
      <c r="Q204" s="45">
        <v>5380948</v>
      </c>
      <c r="R204" s="45">
        <v>448412.33333333331</v>
      </c>
      <c r="S204" s="45">
        <v>1793649.3333333333</v>
      </c>
      <c r="T204" s="45">
        <v>3970497</v>
      </c>
      <c r="U204" s="46">
        <v>316070.66666666674</v>
      </c>
      <c r="V204" s="38">
        <v>135409.10572554352</v>
      </c>
      <c r="W204" s="46">
        <v>135409.10572554352</v>
      </c>
      <c r="X204" s="38"/>
      <c r="Y204" s="38">
        <f t="shared" si="2"/>
        <v>157022.01732662489</v>
      </c>
      <c r="Z204" s="38">
        <v>157022.01732662489</v>
      </c>
      <c r="AA204" s="38">
        <v>0</v>
      </c>
      <c r="AB204" s="38">
        <v>157022.01732662489</v>
      </c>
      <c r="AC204" s="38" t="s">
        <v>6123</v>
      </c>
      <c r="AD204" s="59">
        <v>3.9547194551872195E-2</v>
      </c>
      <c r="AE204" s="59">
        <v>7.4427894377749132E-2</v>
      </c>
      <c r="AF204" s="59">
        <v>0.49679402072519074</v>
      </c>
    </row>
    <row r="205" spans="1:32" x14ac:dyDescent="0.2">
      <c r="A205" s="60" t="s">
        <v>6125</v>
      </c>
      <c r="B205" s="44" t="s">
        <v>6115</v>
      </c>
      <c r="C205" s="44"/>
      <c r="D205" s="39">
        <v>190</v>
      </c>
      <c r="E205" s="44" t="s">
        <v>4433</v>
      </c>
      <c r="F205" s="44" t="s">
        <v>4434</v>
      </c>
      <c r="G205" s="39" t="s">
        <v>6115</v>
      </c>
      <c r="H205" s="64">
        <v>40359</v>
      </c>
      <c r="I205" s="44" t="s">
        <v>6129</v>
      </c>
      <c r="J205" s="58">
        <v>777</v>
      </c>
      <c r="K205" s="44" t="s">
        <v>6125</v>
      </c>
      <c r="L205" s="39" t="s">
        <v>6116</v>
      </c>
      <c r="M205" s="67">
        <v>0</v>
      </c>
      <c r="N205" s="67">
        <v>0</v>
      </c>
      <c r="O205" s="46">
        <v>292601</v>
      </c>
      <c r="P205" s="45">
        <v>292601</v>
      </c>
      <c r="Q205" s="45">
        <v>5847052</v>
      </c>
      <c r="R205" s="45">
        <v>487254.33333333331</v>
      </c>
      <c r="S205" s="45">
        <v>1949017.3333333333</v>
      </c>
      <c r="T205" s="45">
        <v>3468191</v>
      </c>
      <c r="U205" s="46">
        <v>0</v>
      </c>
      <c r="V205" s="38">
        <v>0</v>
      </c>
      <c r="W205" s="46">
        <v>0</v>
      </c>
      <c r="X205" s="38"/>
      <c r="Y205" s="38">
        <f t="shared" si="2"/>
        <v>0</v>
      </c>
      <c r="Z205" s="38">
        <v>0</v>
      </c>
      <c r="AA205" s="38">
        <v>0</v>
      </c>
      <c r="AB205" s="38">
        <v>0</v>
      </c>
      <c r="AC205" s="38" t="s">
        <v>6116</v>
      </c>
      <c r="AD205" s="59">
        <v>0</v>
      </c>
      <c r="AE205" s="59">
        <v>0</v>
      </c>
      <c r="AF205" s="59" t="s">
        <v>6138</v>
      </c>
    </row>
    <row r="206" spans="1:32" x14ac:dyDescent="0.2">
      <c r="A206" s="60" t="s">
        <v>6125</v>
      </c>
      <c r="B206" s="44" t="s">
        <v>6115</v>
      </c>
      <c r="C206" s="44"/>
      <c r="D206" s="39">
        <v>191</v>
      </c>
      <c r="E206" s="44" t="s">
        <v>3073</v>
      </c>
      <c r="F206" s="44" t="s">
        <v>2327</v>
      </c>
      <c r="G206" s="39" t="s">
        <v>6115</v>
      </c>
      <c r="H206" s="64">
        <v>40359</v>
      </c>
      <c r="I206" s="44" t="s">
        <v>6129</v>
      </c>
      <c r="J206" s="58">
        <v>766</v>
      </c>
      <c r="K206" s="44" t="s">
        <v>6125</v>
      </c>
      <c r="L206" s="39" t="s">
        <v>6116</v>
      </c>
      <c r="M206" s="67">
        <v>0</v>
      </c>
      <c r="N206" s="67">
        <v>0</v>
      </c>
      <c r="O206" s="46">
        <v>1132709</v>
      </c>
      <c r="P206" s="45">
        <v>1132709</v>
      </c>
      <c r="Q206" s="45">
        <v>3272372</v>
      </c>
      <c r="R206" s="45">
        <v>272697.66666666669</v>
      </c>
      <c r="S206" s="45">
        <v>1090790.6666666667</v>
      </c>
      <c r="T206" s="45">
        <v>1873473</v>
      </c>
      <c r="U206" s="46">
        <v>41918.333333333256</v>
      </c>
      <c r="V206" s="38">
        <v>17958.401803094337</v>
      </c>
      <c r="W206" s="46">
        <v>17958.401803094337</v>
      </c>
      <c r="X206" s="38"/>
      <c r="Y206" s="38">
        <f t="shared" si="2"/>
        <v>20824.777358765412</v>
      </c>
      <c r="Z206" s="38">
        <v>20824.777358765412</v>
      </c>
      <c r="AA206" s="38">
        <v>0</v>
      </c>
      <c r="AB206" s="38">
        <v>20824.777358765412</v>
      </c>
      <c r="AC206" s="38" t="s">
        <v>6123</v>
      </c>
      <c r="AD206" s="59">
        <v>1.1115600469697407E-2</v>
      </c>
      <c r="AE206" s="59">
        <v>1.8384931486167596E-2</v>
      </c>
      <c r="AF206" s="59">
        <v>0.49679402072519063</v>
      </c>
    </row>
    <row r="207" spans="1:32" x14ac:dyDescent="0.2">
      <c r="A207" s="60" t="s">
        <v>6125</v>
      </c>
      <c r="B207" s="44" t="s">
        <v>6115</v>
      </c>
      <c r="C207" s="44"/>
      <c r="D207" s="39">
        <v>192</v>
      </c>
      <c r="E207" s="44" t="s">
        <v>5715</v>
      </c>
      <c r="F207" s="44" t="s">
        <v>5716</v>
      </c>
      <c r="G207" s="39" t="s">
        <v>6115</v>
      </c>
      <c r="H207" s="64">
        <v>40543</v>
      </c>
      <c r="I207" s="44" t="s">
        <v>6129</v>
      </c>
      <c r="J207" s="58">
        <v>766</v>
      </c>
      <c r="K207" s="44" t="s">
        <v>6125</v>
      </c>
      <c r="L207" s="39" t="s">
        <v>6116</v>
      </c>
      <c r="M207" s="67">
        <v>0</v>
      </c>
      <c r="N207" s="67">
        <v>0</v>
      </c>
      <c r="O207" s="46">
        <v>68909</v>
      </c>
      <c r="P207" s="45">
        <v>68909</v>
      </c>
      <c r="Q207" s="45">
        <v>3547464</v>
      </c>
      <c r="R207" s="45">
        <v>295622</v>
      </c>
      <c r="S207" s="45">
        <v>1182488</v>
      </c>
      <c r="T207" s="45">
        <v>1594943</v>
      </c>
      <c r="U207" s="46">
        <v>0</v>
      </c>
      <c r="V207" s="38">
        <v>0</v>
      </c>
      <c r="W207" s="46">
        <v>0</v>
      </c>
      <c r="X207" s="38"/>
      <c r="Y207" s="38">
        <f t="shared" si="2"/>
        <v>0</v>
      </c>
      <c r="Z207" s="38">
        <v>0</v>
      </c>
      <c r="AA207" s="38">
        <v>0</v>
      </c>
      <c r="AB207" s="38">
        <v>0</v>
      </c>
      <c r="AC207" s="38" t="s">
        <v>6116</v>
      </c>
      <c r="AD207" s="59">
        <v>0</v>
      </c>
      <c r="AE207" s="59">
        <v>0</v>
      </c>
      <c r="AF207" s="59" t="s">
        <v>6138</v>
      </c>
    </row>
    <row r="208" spans="1:32" x14ac:dyDescent="0.2">
      <c r="A208" s="60" t="s">
        <v>6125</v>
      </c>
      <c r="B208" s="44" t="s">
        <v>6115</v>
      </c>
      <c r="C208" s="44"/>
      <c r="D208" s="39">
        <v>193</v>
      </c>
      <c r="E208" s="44" t="s">
        <v>3298</v>
      </c>
      <c r="F208" s="44" t="s">
        <v>3299</v>
      </c>
      <c r="G208" s="39" t="s">
        <v>6115</v>
      </c>
      <c r="H208" s="64">
        <v>40543</v>
      </c>
      <c r="I208" s="44" t="s">
        <v>6130</v>
      </c>
      <c r="J208" s="58">
        <v>765</v>
      </c>
      <c r="K208" s="44" t="s">
        <v>6125</v>
      </c>
      <c r="L208" s="39" t="s">
        <v>6116</v>
      </c>
      <c r="M208" s="67">
        <v>0</v>
      </c>
      <c r="N208" s="67">
        <v>0</v>
      </c>
      <c r="O208" s="46">
        <v>2066002</v>
      </c>
      <c r="P208" s="45">
        <v>2066002</v>
      </c>
      <c r="Q208" s="45">
        <v>4499912</v>
      </c>
      <c r="R208" s="45">
        <v>374992.66666666669</v>
      </c>
      <c r="S208" s="45">
        <v>1499970.6666666667</v>
      </c>
      <c r="T208" s="45">
        <v>3028447</v>
      </c>
      <c r="U208" s="46">
        <v>566031.33333333326</v>
      </c>
      <c r="V208" s="38">
        <v>242495.76041846231</v>
      </c>
      <c r="W208" s="46">
        <v>242495.76041846231</v>
      </c>
      <c r="X208" s="38"/>
      <c r="Y208" s="38">
        <f t="shared" ref="Y208:Y271" si="3">V208*(1+$X$14)</f>
        <v>281200.98194310727</v>
      </c>
      <c r="Z208" s="38">
        <v>281200.98194310727</v>
      </c>
      <c r="AA208" s="38">
        <v>0</v>
      </c>
      <c r="AB208" s="38">
        <v>281200.98194310727</v>
      </c>
      <c r="AC208" s="38" t="s">
        <v>6123</v>
      </c>
      <c r="AD208" s="59">
        <v>9.2853195695056664E-2</v>
      </c>
      <c r="AE208" s="59">
        <v>0.13610876559805232</v>
      </c>
      <c r="AF208" s="59">
        <v>0.49679402072519069</v>
      </c>
    </row>
    <row r="209" spans="1:32" x14ac:dyDescent="0.2">
      <c r="A209" s="60" t="s">
        <v>6125</v>
      </c>
      <c r="B209" s="44" t="s">
        <v>6115</v>
      </c>
      <c r="C209" s="44"/>
      <c r="D209" s="39">
        <v>194</v>
      </c>
      <c r="E209" s="44" t="s">
        <v>4736</v>
      </c>
      <c r="F209" s="44" t="s">
        <v>4737</v>
      </c>
      <c r="G209" s="39" t="s">
        <v>6115</v>
      </c>
      <c r="H209" s="64">
        <v>40451</v>
      </c>
      <c r="I209" s="44" t="s">
        <v>6129</v>
      </c>
      <c r="J209" s="58">
        <v>756</v>
      </c>
      <c r="K209" s="44" t="s">
        <v>6125</v>
      </c>
      <c r="L209" s="39" t="s">
        <v>6116</v>
      </c>
      <c r="M209" s="67">
        <v>0</v>
      </c>
      <c r="N209" s="67">
        <v>0</v>
      </c>
      <c r="O209" s="46">
        <v>3654662</v>
      </c>
      <c r="P209" s="45">
        <v>3654662</v>
      </c>
      <c r="Q209" s="45">
        <v>4593226</v>
      </c>
      <c r="R209" s="45">
        <v>382768.83333333331</v>
      </c>
      <c r="S209" s="45">
        <v>1531075.3333333333</v>
      </c>
      <c r="T209" s="45">
        <v>3572341</v>
      </c>
      <c r="U209" s="46">
        <v>2123586.666666667</v>
      </c>
      <c r="V209" s="38">
        <v>909774.30615944904</v>
      </c>
      <c r="W209" s="46">
        <v>909774.30615944904</v>
      </c>
      <c r="X209" s="38"/>
      <c r="Y209" s="38">
        <f t="shared" si="3"/>
        <v>1054985.1584917388</v>
      </c>
      <c r="Z209" s="38">
        <v>1054985.1584917388</v>
      </c>
      <c r="AA209" s="38">
        <v>0</v>
      </c>
      <c r="AB209" s="38">
        <v>1054985.1584917388</v>
      </c>
      <c r="AC209" s="38" t="s">
        <v>6123</v>
      </c>
      <c r="AD209" s="59">
        <v>0.29532039592293646</v>
      </c>
      <c r="AE209" s="59">
        <v>0.28866832513970891</v>
      </c>
      <c r="AF209" s="59">
        <v>0.49679402072519074</v>
      </c>
    </row>
    <row r="210" spans="1:32" x14ac:dyDescent="0.2">
      <c r="A210" s="60" t="s">
        <v>6125</v>
      </c>
      <c r="B210" s="44" t="s">
        <v>6115</v>
      </c>
      <c r="C210" s="44"/>
      <c r="D210" s="39">
        <v>195</v>
      </c>
      <c r="E210" s="44" t="s">
        <v>805</v>
      </c>
      <c r="F210" s="44" t="s">
        <v>806</v>
      </c>
      <c r="G210" s="39" t="s">
        <v>6115</v>
      </c>
      <c r="H210" s="64">
        <v>40359</v>
      </c>
      <c r="I210" s="44" t="s">
        <v>6129</v>
      </c>
      <c r="J210" s="58">
        <v>751</v>
      </c>
      <c r="K210" s="44" t="s">
        <v>6125</v>
      </c>
      <c r="L210" s="39" t="s">
        <v>6123</v>
      </c>
      <c r="M210" s="67">
        <v>1859721</v>
      </c>
      <c r="N210" s="67">
        <v>1241603</v>
      </c>
      <c r="O210" s="46">
        <v>3365186</v>
      </c>
      <c r="P210" s="45">
        <v>2123583</v>
      </c>
      <c r="Q210" s="45">
        <v>4792425</v>
      </c>
      <c r="R210" s="45">
        <v>399368.75</v>
      </c>
      <c r="S210" s="45">
        <v>1597475</v>
      </c>
      <c r="T210" s="45">
        <v>3237191</v>
      </c>
      <c r="U210" s="46">
        <v>526108</v>
      </c>
      <c r="V210" s="38">
        <v>225392.04459041086</v>
      </c>
      <c r="W210" s="46">
        <v>225392.04459041086</v>
      </c>
      <c r="X210" s="38"/>
      <c r="Y210" s="38">
        <f t="shared" si="3"/>
        <v>261367.3086556886</v>
      </c>
      <c r="Z210" s="38">
        <v>261367.3086556886</v>
      </c>
      <c r="AA210" s="38">
        <v>0</v>
      </c>
      <c r="AB210" s="38">
        <v>261367.3086556886</v>
      </c>
      <c r="AC210" s="38" t="s">
        <v>6123</v>
      </c>
      <c r="AD210" s="59">
        <v>8.0738921075614201E-2</v>
      </c>
      <c r="AE210" s="59">
        <v>0.1230784521517118</v>
      </c>
      <c r="AF210" s="59">
        <v>0.49679402072519063</v>
      </c>
    </row>
    <row r="211" spans="1:32" x14ac:dyDescent="0.2">
      <c r="A211" s="60" t="s">
        <v>6125</v>
      </c>
      <c r="B211" s="44" t="s">
        <v>6115</v>
      </c>
      <c r="C211" s="44"/>
      <c r="D211" s="39">
        <v>196</v>
      </c>
      <c r="E211" s="44" t="s">
        <v>1297</v>
      </c>
      <c r="F211" s="44" t="s">
        <v>1298</v>
      </c>
      <c r="G211" s="39" t="s">
        <v>6115</v>
      </c>
      <c r="H211" s="64">
        <v>40451</v>
      </c>
      <c r="I211" s="44" t="s">
        <v>6129</v>
      </c>
      <c r="J211" s="58">
        <v>750</v>
      </c>
      <c r="K211" s="44" t="s">
        <v>6125</v>
      </c>
      <c r="L211" s="39" t="s">
        <v>6123</v>
      </c>
      <c r="M211" s="67">
        <v>1225586</v>
      </c>
      <c r="N211" s="67">
        <v>0</v>
      </c>
      <c r="O211" s="46">
        <v>8553120</v>
      </c>
      <c r="P211" s="45">
        <v>8553120</v>
      </c>
      <c r="Q211" s="45">
        <v>4769308</v>
      </c>
      <c r="R211" s="45">
        <v>397442.33333333331</v>
      </c>
      <c r="S211" s="45">
        <v>1589769.3333333333</v>
      </c>
      <c r="T211" s="45">
        <v>4334964</v>
      </c>
      <c r="U211" s="46">
        <v>6963350.666666667</v>
      </c>
      <c r="V211" s="38">
        <v>2983197.0697271293</v>
      </c>
      <c r="W211" s="46">
        <v>2983197.0697271293</v>
      </c>
      <c r="X211" s="38"/>
      <c r="Y211" s="38">
        <f t="shared" si="3"/>
        <v>3459350.9754127702</v>
      </c>
      <c r="Z211" s="38">
        <v>3459350.9754127702</v>
      </c>
      <c r="AA211" s="38">
        <v>0</v>
      </c>
      <c r="AB211" s="38">
        <v>3459350.9754127702</v>
      </c>
      <c r="AC211" s="38" t="s">
        <v>6123</v>
      </c>
      <c r="AD211" s="59">
        <v>0.79801146570369907</v>
      </c>
      <c r="AE211" s="59">
        <v>0.40445486271825604</v>
      </c>
      <c r="AF211" s="59">
        <v>0.49679402072519063</v>
      </c>
    </row>
    <row r="212" spans="1:32" x14ac:dyDescent="0.2">
      <c r="A212" s="60" t="s">
        <v>6125</v>
      </c>
      <c r="B212" s="44" t="s">
        <v>6115</v>
      </c>
      <c r="C212" s="44"/>
      <c r="D212" s="39">
        <v>197</v>
      </c>
      <c r="E212" s="44" t="s">
        <v>3929</v>
      </c>
      <c r="F212" s="44" t="s">
        <v>3930</v>
      </c>
      <c r="G212" s="39" t="s">
        <v>6115</v>
      </c>
      <c r="H212" s="64">
        <v>40359</v>
      </c>
      <c r="I212" s="44" t="s">
        <v>6129</v>
      </c>
      <c r="J212" s="58">
        <v>750</v>
      </c>
      <c r="K212" s="44" t="s">
        <v>6125</v>
      </c>
      <c r="L212" s="39" t="s">
        <v>6116</v>
      </c>
      <c r="M212" s="67">
        <v>0</v>
      </c>
      <c r="N212" s="67">
        <v>0</v>
      </c>
      <c r="O212" s="46">
        <v>2034331</v>
      </c>
      <c r="P212" s="45">
        <v>2034331</v>
      </c>
      <c r="Q212" s="45">
        <v>4072493</v>
      </c>
      <c r="R212" s="45">
        <v>339374.41666666669</v>
      </c>
      <c r="S212" s="45">
        <v>1357497.6666666667</v>
      </c>
      <c r="T212" s="45">
        <v>2080524</v>
      </c>
      <c r="U212" s="46">
        <v>676833.33333333326</v>
      </c>
      <c r="V212" s="38">
        <v>289964.89094813814</v>
      </c>
      <c r="W212" s="46">
        <v>289964.89094813814</v>
      </c>
      <c r="X212" s="38"/>
      <c r="Y212" s="38">
        <f t="shared" si="3"/>
        <v>336246.75302749983</v>
      </c>
      <c r="Z212" s="38">
        <v>336246.75302749983</v>
      </c>
      <c r="AA212" s="38">
        <v>0</v>
      </c>
      <c r="AB212" s="38">
        <v>336246.75302749983</v>
      </c>
      <c r="AC212" s="38" t="s">
        <v>6123</v>
      </c>
      <c r="AD212" s="59">
        <v>0.16161637790647926</v>
      </c>
      <c r="AE212" s="59">
        <v>0.16528615698600663</v>
      </c>
      <c r="AF212" s="59">
        <v>0.49679402072519063</v>
      </c>
    </row>
    <row r="213" spans="1:32" x14ac:dyDescent="0.2">
      <c r="A213" s="60" t="s">
        <v>6125</v>
      </c>
      <c r="B213" s="44" t="s">
        <v>6115</v>
      </c>
      <c r="C213" s="44"/>
      <c r="D213" s="39">
        <v>198</v>
      </c>
      <c r="E213" s="44" t="s">
        <v>3190</v>
      </c>
      <c r="F213" s="44" t="s">
        <v>3191</v>
      </c>
      <c r="G213" s="39" t="s">
        <v>6115</v>
      </c>
      <c r="H213" s="64">
        <v>40543</v>
      </c>
      <c r="I213" s="44" t="s">
        <v>6130</v>
      </c>
      <c r="J213" s="58">
        <v>749</v>
      </c>
      <c r="K213" s="44" t="s">
        <v>6125</v>
      </c>
      <c r="L213" s="39" t="s">
        <v>6123</v>
      </c>
      <c r="M213" s="67">
        <v>7981077</v>
      </c>
      <c r="N213" s="67">
        <v>7981077</v>
      </c>
      <c r="O213" s="46">
        <v>11630340</v>
      </c>
      <c r="P213" s="45">
        <v>3649263</v>
      </c>
      <c r="Q213" s="45">
        <v>3657991</v>
      </c>
      <c r="R213" s="45">
        <v>304832.58333333331</v>
      </c>
      <c r="S213" s="45">
        <v>1219330.3333333333</v>
      </c>
      <c r="T213" s="45">
        <v>2522160</v>
      </c>
      <c r="U213" s="46">
        <v>2429932.666666667</v>
      </c>
      <c r="V213" s="38">
        <v>1041017.2283200966</v>
      </c>
      <c r="W213" s="46">
        <v>1041017.2283200966</v>
      </c>
      <c r="X213" s="38"/>
      <c r="Y213" s="38">
        <f t="shared" si="3"/>
        <v>1207176.0195648179</v>
      </c>
      <c r="Z213" s="38">
        <v>1207176.0195648179</v>
      </c>
      <c r="AA213" s="38">
        <v>0</v>
      </c>
      <c r="AB213" s="38">
        <v>1207176.0195648179</v>
      </c>
      <c r="AC213" s="38" t="s">
        <v>6123</v>
      </c>
      <c r="AD213" s="59">
        <v>0.47862785055857593</v>
      </c>
      <c r="AE213" s="59">
        <v>0.33079995044610866</v>
      </c>
      <c r="AF213" s="59">
        <v>0.49679402072519063</v>
      </c>
    </row>
    <row r="214" spans="1:32" x14ac:dyDescent="0.2">
      <c r="A214" s="60" t="s">
        <v>6125</v>
      </c>
      <c r="B214" s="44" t="s">
        <v>6115</v>
      </c>
      <c r="C214" s="44"/>
      <c r="D214" s="39">
        <v>199</v>
      </c>
      <c r="E214" s="44" t="s">
        <v>9</v>
      </c>
      <c r="F214" s="44" t="s">
        <v>10</v>
      </c>
      <c r="G214" s="39" t="s">
        <v>6115</v>
      </c>
      <c r="H214" s="64">
        <v>40633</v>
      </c>
      <c r="I214" s="44" t="s">
        <v>6130</v>
      </c>
      <c r="J214" s="58">
        <v>748</v>
      </c>
      <c r="K214" s="44" t="s">
        <v>6125</v>
      </c>
      <c r="L214" s="39" t="s">
        <v>6116</v>
      </c>
      <c r="M214" s="67">
        <v>0</v>
      </c>
      <c r="N214" s="67">
        <v>0</v>
      </c>
      <c r="O214" s="46">
        <v>1115848</v>
      </c>
      <c r="P214" s="45">
        <v>1115848</v>
      </c>
      <c r="Q214" s="45">
        <v>3716331</v>
      </c>
      <c r="R214" s="45">
        <v>309694.25</v>
      </c>
      <c r="S214" s="45">
        <v>1238777</v>
      </c>
      <c r="T214" s="45">
        <v>3669040</v>
      </c>
      <c r="U214" s="46">
        <v>0</v>
      </c>
      <c r="V214" s="38">
        <v>0</v>
      </c>
      <c r="W214" s="46">
        <v>0</v>
      </c>
      <c r="X214" s="38"/>
      <c r="Y214" s="38">
        <f t="shared" si="3"/>
        <v>0</v>
      </c>
      <c r="Z214" s="38">
        <v>0</v>
      </c>
      <c r="AA214" s="38">
        <v>0</v>
      </c>
      <c r="AB214" s="38">
        <v>0</v>
      </c>
      <c r="AC214" s="38" t="s">
        <v>6116</v>
      </c>
      <c r="AD214" s="59">
        <v>0</v>
      </c>
      <c r="AE214" s="59">
        <v>0</v>
      </c>
      <c r="AF214" s="59" t="s">
        <v>6138</v>
      </c>
    </row>
    <row r="215" spans="1:32" x14ac:dyDescent="0.2">
      <c r="A215" s="60" t="s">
        <v>6125</v>
      </c>
      <c r="B215" s="44" t="s">
        <v>6115</v>
      </c>
      <c r="C215" s="44"/>
      <c r="D215" s="39">
        <v>200</v>
      </c>
      <c r="E215" s="44" t="s">
        <v>3327</v>
      </c>
      <c r="F215" s="44" t="s">
        <v>3328</v>
      </c>
      <c r="G215" s="39" t="s">
        <v>6115</v>
      </c>
      <c r="H215" s="64">
        <v>40543</v>
      </c>
      <c r="I215" s="44" t="s">
        <v>6129</v>
      </c>
      <c r="J215" s="58">
        <v>736</v>
      </c>
      <c r="K215" s="44" t="s">
        <v>6125</v>
      </c>
      <c r="L215" s="39" t="s">
        <v>6123</v>
      </c>
      <c r="M215" s="67">
        <v>1669849</v>
      </c>
      <c r="N215" s="67">
        <v>0</v>
      </c>
      <c r="O215" s="46">
        <v>5429678</v>
      </c>
      <c r="P215" s="45">
        <v>5429678</v>
      </c>
      <c r="Q215" s="45">
        <v>4838451</v>
      </c>
      <c r="R215" s="45">
        <v>403204.25</v>
      </c>
      <c r="S215" s="45">
        <v>1612817</v>
      </c>
      <c r="T215" s="45">
        <v>3359224</v>
      </c>
      <c r="U215" s="46">
        <v>3816861</v>
      </c>
      <c r="V215" s="38">
        <v>1635196.7746306846</v>
      </c>
      <c r="W215" s="46">
        <v>1635196.7746306846</v>
      </c>
      <c r="X215" s="38"/>
      <c r="Y215" s="38">
        <f t="shared" si="3"/>
        <v>1896193.7227391719</v>
      </c>
      <c r="Z215" s="38">
        <v>1896193.7227391719</v>
      </c>
      <c r="AA215" s="38">
        <v>0</v>
      </c>
      <c r="AB215" s="38">
        <v>1896193.7227391719</v>
      </c>
      <c r="AC215" s="38" t="s">
        <v>6123</v>
      </c>
      <c r="AD215" s="59">
        <v>0.5644737364162592</v>
      </c>
      <c r="AE215" s="59">
        <v>0.34922765636179015</v>
      </c>
      <c r="AF215" s="59">
        <v>0.49679402072519063</v>
      </c>
    </row>
    <row r="216" spans="1:32" x14ac:dyDescent="0.2">
      <c r="A216" s="60" t="s">
        <v>6125</v>
      </c>
      <c r="B216" s="44" t="s">
        <v>6115</v>
      </c>
      <c r="C216" s="44"/>
      <c r="D216" s="39">
        <v>201</v>
      </c>
      <c r="E216" s="44" t="s">
        <v>541</v>
      </c>
      <c r="F216" s="44" t="s">
        <v>542</v>
      </c>
      <c r="G216" s="39" t="s">
        <v>6115</v>
      </c>
      <c r="H216" s="64">
        <v>40543</v>
      </c>
      <c r="I216" s="44" t="s">
        <v>6130</v>
      </c>
      <c r="J216" s="58">
        <v>735</v>
      </c>
      <c r="K216" s="44" t="s">
        <v>6125</v>
      </c>
      <c r="L216" s="39" t="s">
        <v>6123</v>
      </c>
      <c r="M216" s="67">
        <v>1762021</v>
      </c>
      <c r="N216" s="67">
        <v>595740</v>
      </c>
      <c r="O216" s="46">
        <v>5296309</v>
      </c>
      <c r="P216" s="45">
        <v>4700569</v>
      </c>
      <c r="Q216" s="45">
        <v>5125006</v>
      </c>
      <c r="R216" s="45">
        <v>427083.83333333331</v>
      </c>
      <c r="S216" s="45">
        <v>1708335.3333333333</v>
      </c>
      <c r="T216" s="45">
        <v>2979588</v>
      </c>
      <c r="U216" s="46">
        <v>2992233.666666667</v>
      </c>
      <c r="V216" s="38">
        <v>1281914.8616296693</v>
      </c>
      <c r="W216" s="46">
        <v>1281914.8616296693</v>
      </c>
      <c r="X216" s="38"/>
      <c r="Y216" s="38">
        <f t="shared" si="3"/>
        <v>1486523.7942126135</v>
      </c>
      <c r="Z216" s="38">
        <v>1486523.7942126135</v>
      </c>
      <c r="AA216" s="38">
        <v>0</v>
      </c>
      <c r="AB216" s="38">
        <v>1486523.7942126135</v>
      </c>
      <c r="AC216" s="38" t="s">
        <v>6123</v>
      </c>
      <c r="AD216" s="59">
        <v>0.49890246376767977</v>
      </c>
      <c r="AE216" s="59">
        <v>0.31624337270926423</v>
      </c>
      <c r="AF216" s="59">
        <v>0.49679402072519069</v>
      </c>
    </row>
    <row r="217" spans="1:32" x14ac:dyDescent="0.2">
      <c r="A217" s="60" t="s">
        <v>6125</v>
      </c>
      <c r="B217" s="44" t="s">
        <v>6115</v>
      </c>
      <c r="C217" s="44"/>
      <c r="D217" s="39">
        <v>202</v>
      </c>
      <c r="E217" s="44" t="s">
        <v>4481</v>
      </c>
      <c r="F217" s="44" t="s">
        <v>4482</v>
      </c>
      <c r="G217" s="39" t="s">
        <v>6115</v>
      </c>
      <c r="H217" s="64">
        <v>40359</v>
      </c>
      <c r="I217" s="44" t="s">
        <v>6129</v>
      </c>
      <c r="J217" s="58">
        <v>731</v>
      </c>
      <c r="K217" s="44" t="s">
        <v>6125</v>
      </c>
      <c r="L217" s="39" t="s">
        <v>6116</v>
      </c>
      <c r="M217" s="67">
        <v>0</v>
      </c>
      <c r="N217" s="67">
        <v>0</v>
      </c>
      <c r="O217" s="46">
        <v>1577010</v>
      </c>
      <c r="P217" s="45">
        <v>1577010</v>
      </c>
      <c r="Q217" s="45">
        <v>4208537</v>
      </c>
      <c r="R217" s="45">
        <v>350711.41666666669</v>
      </c>
      <c r="S217" s="45">
        <v>1402845.6666666667</v>
      </c>
      <c r="T217" s="45">
        <v>2770470</v>
      </c>
      <c r="U217" s="46">
        <v>174164.33333333326</v>
      </c>
      <c r="V217" s="38">
        <v>74614.442632930557</v>
      </c>
      <c r="W217" s="46">
        <v>74614.442632930557</v>
      </c>
      <c r="X217" s="38"/>
      <c r="Y217" s="38">
        <f t="shared" si="3"/>
        <v>86523.799423588964</v>
      </c>
      <c r="Z217" s="38">
        <v>86523.799423588964</v>
      </c>
      <c r="AA217" s="38">
        <v>0</v>
      </c>
      <c r="AB217" s="38">
        <v>86523.799423588964</v>
      </c>
      <c r="AC217" s="38" t="s">
        <v>6123</v>
      </c>
      <c r="AD217" s="59">
        <v>3.1230729595912953E-2</v>
      </c>
      <c r="AE217" s="59">
        <v>5.4865726548080841E-2</v>
      </c>
      <c r="AF217" s="59">
        <v>0.49679402072519058</v>
      </c>
    </row>
    <row r="218" spans="1:32" x14ac:dyDescent="0.2">
      <c r="A218" s="60" t="s">
        <v>6125</v>
      </c>
      <c r="B218" s="44" t="s">
        <v>6115</v>
      </c>
      <c r="C218" s="44"/>
      <c r="D218" s="39">
        <v>203</v>
      </c>
      <c r="E218" s="44" t="s">
        <v>3317</v>
      </c>
      <c r="F218" s="44" t="s">
        <v>3318</v>
      </c>
      <c r="G218" s="39" t="s">
        <v>6115</v>
      </c>
      <c r="H218" s="64">
        <v>40633</v>
      </c>
      <c r="I218" s="44" t="s">
        <v>6130</v>
      </c>
      <c r="J218" s="58">
        <v>729</v>
      </c>
      <c r="K218" s="44" t="s">
        <v>6125</v>
      </c>
      <c r="L218" s="39" t="s">
        <v>6116</v>
      </c>
      <c r="M218" s="67">
        <v>0</v>
      </c>
      <c r="N218" s="67">
        <v>0</v>
      </c>
      <c r="O218" s="46">
        <v>1920192</v>
      </c>
      <c r="P218" s="45">
        <v>1920192</v>
      </c>
      <c r="Q218" s="45">
        <v>4424004</v>
      </c>
      <c r="R218" s="45">
        <v>368667</v>
      </c>
      <c r="S218" s="45">
        <v>1474668</v>
      </c>
      <c r="T218" s="45">
        <v>3128989</v>
      </c>
      <c r="U218" s="46">
        <v>445524</v>
      </c>
      <c r="V218" s="38">
        <v>190868.72899499381</v>
      </c>
      <c r="W218" s="46">
        <v>190868.72899499381</v>
      </c>
      <c r="X218" s="38"/>
      <c r="Y218" s="38">
        <f t="shared" si="3"/>
        <v>221333.65928956983</v>
      </c>
      <c r="Z218" s="38">
        <v>221333.65928956983</v>
      </c>
      <c r="AA218" s="38">
        <v>0</v>
      </c>
      <c r="AB218" s="38">
        <v>221333.65928956983</v>
      </c>
      <c r="AC218" s="38" t="s">
        <v>6123</v>
      </c>
      <c r="AD218" s="59">
        <v>7.073647727415143E-2</v>
      </c>
      <c r="AE218" s="59">
        <v>0.11526642090456049</v>
      </c>
      <c r="AF218" s="59">
        <v>0.49679402072519063</v>
      </c>
    </row>
    <row r="219" spans="1:32" x14ac:dyDescent="0.2">
      <c r="A219" s="60" t="s">
        <v>6125</v>
      </c>
      <c r="B219" s="44" t="s">
        <v>6115</v>
      </c>
      <c r="C219" s="44"/>
      <c r="D219" s="39">
        <v>204</v>
      </c>
      <c r="E219" s="44" t="s">
        <v>1495</v>
      </c>
      <c r="F219" s="44" t="s">
        <v>1496</v>
      </c>
      <c r="G219" s="39" t="s">
        <v>6115</v>
      </c>
      <c r="H219" s="64">
        <v>40543</v>
      </c>
      <c r="I219" s="44" t="s">
        <v>6129</v>
      </c>
      <c r="J219" s="58">
        <v>725</v>
      </c>
      <c r="K219" s="44" t="s">
        <v>6125</v>
      </c>
      <c r="L219" s="39" t="s">
        <v>6116</v>
      </c>
      <c r="M219" s="67">
        <v>0</v>
      </c>
      <c r="N219" s="67">
        <v>0</v>
      </c>
      <c r="O219" s="46">
        <v>2082008</v>
      </c>
      <c r="P219" s="45">
        <v>2082008</v>
      </c>
      <c r="Q219" s="45">
        <v>3629179</v>
      </c>
      <c r="R219" s="45">
        <v>302431.58333333331</v>
      </c>
      <c r="S219" s="45">
        <v>1209726.3333333333</v>
      </c>
      <c r="T219" s="45">
        <v>1933192</v>
      </c>
      <c r="U219" s="46">
        <v>872281.66666666674</v>
      </c>
      <c r="V219" s="38">
        <v>373697.69763761671</v>
      </c>
      <c r="W219" s="46">
        <v>373697.69763761671</v>
      </c>
      <c r="X219" s="38"/>
      <c r="Y219" s="38">
        <f t="shared" si="3"/>
        <v>433344.31638820388</v>
      </c>
      <c r="Z219" s="38">
        <v>433344.31638820388</v>
      </c>
      <c r="AA219" s="38">
        <v>0</v>
      </c>
      <c r="AB219" s="38">
        <v>433344.31638820388</v>
      </c>
      <c r="AC219" s="38" t="s">
        <v>6123</v>
      </c>
      <c r="AD219" s="59">
        <v>0.22415999879381038</v>
      </c>
      <c r="AE219" s="59">
        <v>0.20813768073331318</v>
      </c>
      <c r="AF219" s="59">
        <v>0.49679402072519063</v>
      </c>
    </row>
    <row r="220" spans="1:32" x14ac:dyDescent="0.2">
      <c r="A220" s="60" t="s">
        <v>6125</v>
      </c>
      <c r="B220" s="44" t="s">
        <v>6115</v>
      </c>
      <c r="C220" s="44"/>
      <c r="D220" s="39">
        <v>205</v>
      </c>
      <c r="E220" s="44" t="s">
        <v>1610</v>
      </c>
      <c r="F220" s="44" t="s">
        <v>1611</v>
      </c>
      <c r="G220" s="39" t="s">
        <v>6115</v>
      </c>
      <c r="H220" s="64">
        <v>40359</v>
      </c>
      <c r="I220" s="44" t="s">
        <v>6129</v>
      </c>
      <c r="J220" s="58">
        <v>723</v>
      </c>
      <c r="K220" s="44" t="s">
        <v>6125</v>
      </c>
      <c r="L220" s="39" t="s">
        <v>6116</v>
      </c>
      <c r="M220" s="67">
        <v>0</v>
      </c>
      <c r="N220" s="67">
        <v>0</v>
      </c>
      <c r="O220" s="46">
        <v>4477954</v>
      </c>
      <c r="P220" s="45">
        <v>4477954</v>
      </c>
      <c r="Q220" s="45">
        <v>3296744</v>
      </c>
      <c r="R220" s="45">
        <v>274728.66666666669</v>
      </c>
      <c r="S220" s="45">
        <v>1098914.6666666667</v>
      </c>
      <c r="T220" s="45">
        <v>2137873</v>
      </c>
      <c r="U220" s="46">
        <v>3379039.333333333</v>
      </c>
      <c r="V220" s="38">
        <v>1447627.8332422597</v>
      </c>
      <c r="W220" s="46">
        <v>1447627.8332422597</v>
      </c>
      <c r="X220" s="38"/>
      <c r="Y220" s="38">
        <f t="shared" si="3"/>
        <v>1678686.5365952342</v>
      </c>
      <c r="Z220" s="38">
        <v>1678686.5365952342</v>
      </c>
      <c r="AA220" s="38">
        <v>0</v>
      </c>
      <c r="AB220" s="38">
        <v>1678686.5365952342</v>
      </c>
      <c r="AC220" s="38" t="s">
        <v>6123</v>
      </c>
      <c r="AD220" s="59">
        <v>0.78521340444228171</v>
      </c>
      <c r="AE220" s="59">
        <v>0.37487802165793443</v>
      </c>
      <c r="AF220" s="59">
        <v>0.49679402072519063</v>
      </c>
    </row>
    <row r="221" spans="1:32" x14ac:dyDescent="0.2">
      <c r="A221" s="60" t="s">
        <v>6125</v>
      </c>
      <c r="B221" s="44" t="s">
        <v>6115</v>
      </c>
      <c r="C221" s="44"/>
      <c r="D221" s="39">
        <v>206</v>
      </c>
      <c r="E221" s="44" t="s">
        <v>2980</v>
      </c>
      <c r="F221" s="44" t="s">
        <v>2981</v>
      </c>
      <c r="G221" s="39" t="s">
        <v>6115</v>
      </c>
      <c r="H221" s="64">
        <v>40451</v>
      </c>
      <c r="I221" s="44" t="s">
        <v>6129</v>
      </c>
      <c r="J221" s="58">
        <v>719</v>
      </c>
      <c r="K221" s="44" t="s">
        <v>6125</v>
      </c>
      <c r="L221" s="39" t="s">
        <v>6116</v>
      </c>
      <c r="M221" s="67">
        <v>0</v>
      </c>
      <c r="N221" s="67">
        <v>0</v>
      </c>
      <c r="O221" s="46">
        <v>1810329</v>
      </c>
      <c r="P221" s="45">
        <v>1810329</v>
      </c>
      <c r="Q221" s="45">
        <v>3465287</v>
      </c>
      <c r="R221" s="45">
        <v>288773.91666666669</v>
      </c>
      <c r="S221" s="45">
        <v>1155095.6666666667</v>
      </c>
      <c r="T221" s="45">
        <v>2344394</v>
      </c>
      <c r="U221" s="46">
        <v>655233.33333333326</v>
      </c>
      <c r="V221" s="38">
        <v>280711.14806045563</v>
      </c>
      <c r="W221" s="46">
        <v>280711.14806045563</v>
      </c>
      <c r="X221" s="38"/>
      <c r="Y221" s="38">
        <f t="shared" si="3"/>
        <v>325516.00217983569</v>
      </c>
      <c r="Z221" s="38">
        <v>325516.00217983569</v>
      </c>
      <c r="AA221" s="38">
        <v>0</v>
      </c>
      <c r="AB221" s="38">
        <v>325516.00217983569</v>
      </c>
      <c r="AC221" s="38" t="s">
        <v>6123</v>
      </c>
      <c r="AD221" s="59">
        <v>0.13884867568328349</v>
      </c>
      <c r="AE221" s="59">
        <v>0.17981041135607709</v>
      </c>
      <c r="AF221" s="59">
        <v>0.49679402072519063</v>
      </c>
    </row>
    <row r="222" spans="1:32" x14ac:dyDescent="0.2">
      <c r="A222" s="60" t="s">
        <v>6125</v>
      </c>
      <c r="B222" s="44" t="s">
        <v>6115</v>
      </c>
      <c r="C222" s="44"/>
      <c r="D222" s="39">
        <v>207</v>
      </c>
      <c r="E222" s="44" t="s">
        <v>584</v>
      </c>
      <c r="F222" s="44" t="s">
        <v>585</v>
      </c>
      <c r="G222" s="39" t="s">
        <v>6115</v>
      </c>
      <c r="H222" s="64">
        <v>40451</v>
      </c>
      <c r="I222" s="44" t="s">
        <v>6129</v>
      </c>
      <c r="J222" s="58">
        <v>718</v>
      </c>
      <c r="K222" s="44" t="s">
        <v>6125</v>
      </c>
      <c r="L222" s="39" t="s">
        <v>6116</v>
      </c>
      <c r="M222" s="67">
        <v>0</v>
      </c>
      <c r="N222" s="67">
        <v>0</v>
      </c>
      <c r="O222" s="46">
        <v>891717</v>
      </c>
      <c r="P222" s="45">
        <v>891717</v>
      </c>
      <c r="Q222" s="45">
        <v>4594643</v>
      </c>
      <c r="R222" s="45">
        <v>382886.91666666669</v>
      </c>
      <c r="S222" s="45">
        <v>1531547.6666666667</v>
      </c>
      <c r="T222" s="45">
        <v>1365165</v>
      </c>
      <c r="U222" s="46">
        <v>0</v>
      </c>
      <c r="V222" s="38">
        <v>0</v>
      </c>
      <c r="W222" s="46">
        <v>0</v>
      </c>
      <c r="X222" s="38"/>
      <c r="Y222" s="38">
        <f t="shared" si="3"/>
        <v>0</v>
      </c>
      <c r="Z222" s="38">
        <v>0</v>
      </c>
      <c r="AA222" s="38">
        <v>0</v>
      </c>
      <c r="AB222" s="38">
        <v>0</v>
      </c>
      <c r="AC222" s="38" t="s">
        <v>6116</v>
      </c>
      <c r="AD222" s="59">
        <v>0</v>
      </c>
      <c r="AE222" s="59">
        <v>0</v>
      </c>
      <c r="AF222" s="59" t="s">
        <v>6138</v>
      </c>
    </row>
    <row r="223" spans="1:32" x14ac:dyDescent="0.2">
      <c r="A223" s="60" t="s">
        <v>6125</v>
      </c>
      <c r="B223" s="44" t="s">
        <v>6115</v>
      </c>
      <c r="C223" s="44"/>
      <c r="D223" s="39">
        <v>208</v>
      </c>
      <c r="E223" s="44" t="s">
        <v>4119</v>
      </c>
      <c r="F223" s="44" t="s">
        <v>4120</v>
      </c>
      <c r="G223" s="39" t="s">
        <v>6115</v>
      </c>
      <c r="H223" s="64">
        <v>40633</v>
      </c>
      <c r="I223" s="44" t="s">
        <v>6130</v>
      </c>
      <c r="J223" s="58">
        <v>718</v>
      </c>
      <c r="K223" s="44" t="s">
        <v>6125</v>
      </c>
      <c r="L223" s="39" t="s">
        <v>6116</v>
      </c>
      <c r="M223" s="67">
        <v>0</v>
      </c>
      <c r="N223" s="67">
        <v>0</v>
      </c>
      <c r="O223" s="46">
        <v>2982631</v>
      </c>
      <c r="P223" s="45">
        <v>2982631</v>
      </c>
      <c r="Q223" s="45">
        <v>3737334</v>
      </c>
      <c r="R223" s="45">
        <v>311444.5</v>
      </c>
      <c r="S223" s="45">
        <v>1245778</v>
      </c>
      <c r="T223" s="45">
        <v>2194694</v>
      </c>
      <c r="U223" s="46">
        <v>1736853</v>
      </c>
      <c r="V223" s="38">
        <v>744092.18035648367</v>
      </c>
      <c r="W223" s="46">
        <v>744092.18035648367</v>
      </c>
      <c r="X223" s="38"/>
      <c r="Y223" s="38">
        <f t="shared" si="3"/>
        <v>862858.18527860963</v>
      </c>
      <c r="Z223" s="38">
        <v>862858.18527860963</v>
      </c>
      <c r="AA223" s="38">
        <v>0</v>
      </c>
      <c r="AB223" s="38">
        <v>862858.18527860963</v>
      </c>
      <c r="AC223" s="38" t="s">
        <v>6123</v>
      </c>
      <c r="AD223" s="59">
        <v>0.39315648800179415</v>
      </c>
      <c r="AE223" s="59">
        <v>0.28929431273215145</v>
      </c>
      <c r="AF223" s="59">
        <v>0.49679402072519069</v>
      </c>
    </row>
    <row r="224" spans="1:32" x14ac:dyDescent="0.2">
      <c r="A224" s="60" t="s">
        <v>6125</v>
      </c>
      <c r="B224" s="44" t="s">
        <v>6115</v>
      </c>
      <c r="C224" s="44"/>
      <c r="D224" s="39">
        <v>209</v>
      </c>
      <c r="E224" s="44" t="s">
        <v>3310</v>
      </c>
      <c r="F224" s="44" t="s">
        <v>3311</v>
      </c>
      <c r="G224" s="39" t="s">
        <v>6115</v>
      </c>
      <c r="H224" s="64">
        <v>40451</v>
      </c>
      <c r="I224" s="44" t="s">
        <v>6129</v>
      </c>
      <c r="J224" s="58">
        <v>717</v>
      </c>
      <c r="K224" s="44" t="s">
        <v>6125</v>
      </c>
      <c r="L224" s="39" t="s">
        <v>6123</v>
      </c>
      <c r="M224" s="67">
        <v>2169560</v>
      </c>
      <c r="N224" s="67">
        <v>169560</v>
      </c>
      <c r="O224" s="46">
        <v>3937244</v>
      </c>
      <c r="P224" s="45">
        <v>3767684</v>
      </c>
      <c r="Q224" s="45">
        <v>3901353</v>
      </c>
      <c r="R224" s="45">
        <v>325112.75</v>
      </c>
      <c r="S224" s="45">
        <v>1300451</v>
      </c>
      <c r="T224" s="45">
        <v>2473753</v>
      </c>
      <c r="U224" s="46">
        <v>2467233</v>
      </c>
      <c r="V224" s="38">
        <v>1056997.2141669262</v>
      </c>
      <c r="W224" s="46">
        <v>1056997.2141669262</v>
      </c>
      <c r="X224" s="38"/>
      <c r="Y224" s="38">
        <f t="shared" si="3"/>
        <v>1225706.6021358743</v>
      </c>
      <c r="Z224" s="38">
        <v>1225706.6021358743</v>
      </c>
      <c r="AA224" s="38">
        <v>0</v>
      </c>
      <c r="AB224" s="38">
        <v>1225706.6021358743</v>
      </c>
      <c r="AC224" s="38" t="s">
        <v>6123</v>
      </c>
      <c r="AD224" s="59">
        <v>0.49548463493965417</v>
      </c>
      <c r="AE224" s="59">
        <v>0.32532096697490404</v>
      </c>
      <c r="AF224" s="59">
        <v>0.49679402072519069</v>
      </c>
    </row>
    <row r="225" spans="1:32" x14ac:dyDescent="0.2">
      <c r="A225" s="60" t="s">
        <v>6125</v>
      </c>
      <c r="B225" s="44" t="s">
        <v>6115</v>
      </c>
      <c r="C225" s="44"/>
      <c r="D225" s="39">
        <v>210</v>
      </c>
      <c r="E225" s="44" t="s">
        <v>1293</v>
      </c>
      <c r="F225" s="44" t="s">
        <v>1294</v>
      </c>
      <c r="G225" s="39" t="s">
        <v>6115</v>
      </c>
      <c r="H225" s="64">
        <v>40633</v>
      </c>
      <c r="I225" s="44" t="s">
        <v>6129</v>
      </c>
      <c r="J225" s="58">
        <v>715</v>
      </c>
      <c r="K225" s="44" t="s">
        <v>6125</v>
      </c>
      <c r="L225" s="39" t="s">
        <v>6116</v>
      </c>
      <c r="M225" s="67">
        <v>0</v>
      </c>
      <c r="N225" s="67">
        <v>0</v>
      </c>
      <c r="O225" s="46">
        <v>3326761</v>
      </c>
      <c r="P225" s="45">
        <v>3326761</v>
      </c>
      <c r="Q225" s="45">
        <v>2815346</v>
      </c>
      <c r="R225" s="45">
        <v>234612.16666666666</v>
      </c>
      <c r="S225" s="45">
        <v>938448.66666666663</v>
      </c>
      <c r="T225" s="45">
        <v>2071823</v>
      </c>
      <c r="U225" s="46">
        <v>2388312.3333333335</v>
      </c>
      <c r="V225" s="38">
        <v>1023186.4938957304</v>
      </c>
      <c r="W225" s="46">
        <v>1023186.4938957304</v>
      </c>
      <c r="X225" s="38"/>
      <c r="Y225" s="38">
        <f t="shared" si="3"/>
        <v>1186499.2868242285</v>
      </c>
      <c r="Z225" s="38">
        <v>1186499.2868242285</v>
      </c>
      <c r="AA225" s="38">
        <v>0</v>
      </c>
      <c r="AB225" s="38">
        <v>1186499.2868242285</v>
      </c>
      <c r="AC225" s="38" t="s">
        <v>6123</v>
      </c>
      <c r="AD225" s="59">
        <v>0.57268371227862058</v>
      </c>
      <c r="AE225" s="59">
        <v>0.35665299876493334</v>
      </c>
      <c r="AF225" s="59">
        <v>0.49679402072519063</v>
      </c>
    </row>
    <row r="226" spans="1:32" x14ac:dyDescent="0.2">
      <c r="A226" s="60" t="s">
        <v>6125</v>
      </c>
      <c r="B226" s="44" t="s">
        <v>6115</v>
      </c>
      <c r="C226" s="44"/>
      <c r="D226" s="39">
        <v>211</v>
      </c>
      <c r="E226" s="44" t="s">
        <v>3758</v>
      </c>
      <c r="F226" s="44" t="s">
        <v>3759</v>
      </c>
      <c r="G226" s="39" t="s">
        <v>6115</v>
      </c>
      <c r="H226" s="64">
        <v>40451</v>
      </c>
      <c r="I226" s="44" t="s">
        <v>6129</v>
      </c>
      <c r="J226" s="58">
        <v>715</v>
      </c>
      <c r="K226" s="44" t="s">
        <v>6125</v>
      </c>
      <c r="L226" s="39" t="s">
        <v>6116</v>
      </c>
      <c r="M226" s="67">
        <v>0</v>
      </c>
      <c r="N226" s="67">
        <v>0</v>
      </c>
      <c r="O226" s="46">
        <v>1696854</v>
      </c>
      <c r="P226" s="45">
        <v>1696854</v>
      </c>
      <c r="Q226" s="45">
        <v>5880293</v>
      </c>
      <c r="R226" s="45">
        <v>490024.41666666669</v>
      </c>
      <c r="S226" s="45">
        <v>1960097.6666666667</v>
      </c>
      <c r="T226" s="45">
        <v>2948561</v>
      </c>
      <c r="U226" s="46">
        <v>0</v>
      </c>
      <c r="V226" s="38">
        <v>0</v>
      </c>
      <c r="W226" s="46">
        <v>0</v>
      </c>
      <c r="X226" s="38"/>
      <c r="Y226" s="38">
        <f t="shared" si="3"/>
        <v>0</v>
      </c>
      <c r="Z226" s="38">
        <v>0</v>
      </c>
      <c r="AA226" s="38">
        <v>0</v>
      </c>
      <c r="AB226" s="38">
        <v>0</v>
      </c>
      <c r="AC226" s="38" t="s">
        <v>6116</v>
      </c>
      <c r="AD226" s="59">
        <v>0</v>
      </c>
      <c r="AE226" s="59">
        <v>0</v>
      </c>
      <c r="AF226" s="59" t="s">
        <v>6138</v>
      </c>
    </row>
    <row r="227" spans="1:32" x14ac:dyDescent="0.2">
      <c r="A227" s="60" t="s">
        <v>6125</v>
      </c>
      <c r="B227" s="44" t="s">
        <v>6115</v>
      </c>
      <c r="C227" s="44"/>
      <c r="D227" s="39">
        <v>212</v>
      </c>
      <c r="E227" s="44" t="s">
        <v>3332</v>
      </c>
      <c r="F227" s="44" t="s">
        <v>235</v>
      </c>
      <c r="G227" s="39" t="s">
        <v>6115</v>
      </c>
      <c r="H227" s="64">
        <v>40451</v>
      </c>
      <c r="I227" s="44" t="s">
        <v>6129</v>
      </c>
      <c r="J227" s="58">
        <v>714</v>
      </c>
      <c r="K227" s="44" t="s">
        <v>6125</v>
      </c>
      <c r="L227" s="39" t="s">
        <v>6123</v>
      </c>
      <c r="M227" s="67">
        <v>2687236</v>
      </c>
      <c r="N227" s="67">
        <v>2257932</v>
      </c>
      <c r="O227" s="46">
        <v>3373156</v>
      </c>
      <c r="P227" s="45">
        <v>1115224</v>
      </c>
      <c r="Q227" s="45">
        <v>5702157</v>
      </c>
      <c r="R227" s="45">
        <v>475179.75</v>
      </c>
      <c r="S227" s="45">
        <v>1900719</v>
      </c>
      <c r="T227" s="45">
        <v>3936356</v>
      </c>
      <c r="U227" s="46">
        <v>0</v>
      </c>
      <c r="V227" s="38">
        <v>0</v>
      </c>
      <c r="W227" s="46">
        <v>0</v>
      </c>
      <c r="X227" s="38"/>
      <c r="Y227" s="38">
        <f t="shared" si="3"/>
        <v>0</v>
      </c>
      <c r="Z227" s="38">
        <v>0</v>
      </c>
      <c r="AA227" s="38">
        <v>0</v>
      </c>
      <c r="AB227" s="38">
        <v>0</v>
      </c>
      <c r="AC227" s="38" t="s">
        <v>6116</v>
      </c>
      <c r="AD227" s="59">
        <v>0</v>
      </c>
      <c r="AE227" s="59">
        <v>0</v>
      </c>
      <c r="AF227" s="59" t="s">
        <v>6138</v>
      </c>
    </row>
    <row r="228" spans="1:32" x14ac:dyDescent="0.2">
      <c r="A228" s="60" t="s">
        <v>6125</v>
      </c>
      <c r="B228" s="44" t="s">
        <v>6115</v>
      </c>
      <c r="C228" s="44"/>
      <c r="D228" s="39">
        <v>213</v>
      </c>
      <c r="E228" s="44" t="s">
        <v>3995</v>
      </c>
      <c r="F228" s="44" t="s">
        <v>3996</v>
      </c>
      <c r="G228" s="39" t="s">
        <v>6115</v>
      </c>
      <c r="H228" s="64">
        <v>40633</v>
      </c>
      <c r="I228" s="44" t="s">
        <v>6130</v>
      </c>
      <c r="J228" s="58">
        <v>712</v>
      </c>
      <c r="K228" s="44" t="s">
        <v>6125</v>
      </c>
      <c r="L228" s="39" t="s">
        <v>6123</v>
      </c>
      <c r="M228" s="67">
        <v>1900000</v>
      </c>
      <c r="N228" s="67">
        <v>1900000</v>
      </c>
      <c r="O228" s="46">
        <v>4493950</v>
      </c>
      <c r="P228" s="45">
        <v>2593950</v>
      </c>
      <c r="Q228" s="45">
        <v>6615497</v>
      </c>
      <c r="R228" s="45">
        <v>551291.41666666663</v>
      </c>
      <c r="S228" s="45">
        <v>2205165.6666666665</v>
      </c>
      <c r="T228" s="45">
        <v>2141619</v>
      </c>
      <c r="U228" s="46">
        <v>388784.33333333349</v>
      </c>
      <c r="V228" s="38">
        <v>166560.66015859836</v>
      </c>
      <c r="W228" s="46">
        <v>166560.66015859836</v>
      </c>
      <c r="X228" s="38"/>
      <c r="Y228" s="38">
        <f t="shared" si="3"/>
        <v>193145.73215162952</v>
      </c>
      <c r="Z228" s="38">
        <v>193145.73215162952</v>
      </c>
      <c r="AA228" s="38">
        <v>0</v>
      </c>
      <c r="AB228" s="38">
        <v>193145.73215162952</v>
      </c>
      <c r="AC228" s="38" t="s">
        <v>6123</v>
      </c>
      <c r="AD228" s="59">
        <v>9.0186784928425426E-2</v>
      </c>
      <c r="AE228" s="59">
        <v>7.4460082943630185E-2</v>
      </c>
      <c r="AF228" s="59">
        <v>0.49679402072519069</v>
      </c>
    </row>
    <row r="229" spans="1:32" x14ac:dyDescent="0.2">
      <c r="A229" s="60" t="s">
        <v>6125</v>
      </c>
      <c r="B229" s="44" t="s">
        <v>6115</v>
      </c>
      <c r="C229" s="44"/>
      <c r="D229" s="39">
        <v>214</v>
      </c>
      <c r="E229" s="44" t="s">
        <v>4399</v>
      </c>
      <c r="F229" s="44" t="s">
        <v>4400</v>
      </c>
      <c r="G229" s="39" t="s">
        <v>6115</v>
      </c>
      <c r="H229" s="64">
        <v>40451</v>
      </c>
      <c r="I229" s="44" t="s">
        <v>6129</v>
      </c>
      <c r="J229" s="58">
        <v>708</v>
      </c>
      <c r="K229" s="44" t="s">
        <v>6125</v>
      </c>
      <c r="L229" s="39" t="s">
        <v>6116</v>
      </c>
      <c r="M229" s="67">
        <v>0</v>
      </c>
      <c r="N229" s="67">
        <v>0</v>
      </c>
      <c r="O229" s="46">
        <v>1791835</v>
      </c>
      <c r="P229" s="45">
        <v>1791835</v>
      </c>
      <c r="Q229" s="45">
        <v>3577709</v>
      </c>
      <c r="R229" s="45">
        <v>298142.41666666669</v>
      </c>
      <c r="S229" s="45">
        <v>1192569.6666666667</v>
      </c>
      <c r="T229" s="45">
        <v>1788517</v>
      </c>
      <c r="U229" s="46">
        <v>599265.33333333326</v>
      </c>
      <c r="V229" s="38">
        <v>256733.67204481605</v>
      </c>
      <c r="W229" s="46">
        <v>256733.67204481605</v>
      </c>
      <c r="X229" s="38"/>
      <c r="Y229" s="38">
        <f t="shared" si="3"/>
        <v>297711.43442788825</v>
      </c>
      <c r="Z229" s="38">
        <v>297711.43442788825</v>
      </c>
      <c r="AA229" s="38">
        <v>0</v>
      </c>
      <c r="AB229" s="38">
        <v>297711.43442788825</v>
      </c>
      <c r="AC229" s="38" t="s">
        <v>6123</v>
      </c>
      <c r="AD229" s="59">
        <v>0.16645714546067397</v>
      </c>
      <c r="AE229" s="59">
        <v>0.16614891127134376</v>
      </c>
      <c r="AF229" s="59">
        <v>0.49679402072519063</v>
      </c>
    </row>
    <row r="230" spans="1:32" x14ac:dyDescent="0.2">
      <c r="A230" s="60" t="s">
        <v>6125</v>
      </c>
      <c r="B230" s="44" t="s">
        <v>6115</v>
      </c>
      <c r="C230" s="44"/>
      <c r="D230" s="39">
        <v>215</v>
      </c>
      <c r="E230" s="44" t="s">
        <v>684</v>
      </c>
      <c r="F230" s="44" t="s">
        <v>685</v>
      </c>
      <c r="G230" s="39" t="s">
        <v>6115</v>
      </c>
      <c r="H230" s="64">
        <v>40543</v>
      </c>
      <c r="I230" s="44" t="s">
        <v>6129</v>
      </c>
      <c r="J230" s="58">
        <v>707</v>
      </c>
      <c r="K230" s="44" t="s">
        <v>6125</v>
      </c>
      <c r="L230" s="39" t="s">
        <v>6116</v>
      </c>
      <c r="M230" s="67">
        <v>0</v>
      </c>
      <c r="N230" s="67">
        <v>0</v>
      </c>
      <c r="O230" s="46">
        <v>608644</v>
      </c>
      <c r="P230" s="45">
        <v>608644</v>
      </c>
      <c r="Q230" s="45">
        <v>3800411</v>
      </c>
      <c r="R230" s="45">
        <v>316700.91666666669</v>
      </c>
      <c r="S230" s="45">
        <v>1266803.6666666667</v>
      </c>
      <c r="T230" s="45">
        <v>2111120</v>
      </c>
      <c r="U230" s="46">
        <v>0</v>
      </c>
      <c r="V230" s="38">
        <v>0</v>
      </c>
      <c r="W230" s="46">
        <v>0</v>
      </c>
      <c r="X230" s="38"/>
      <c r="Y230" s="38">
        <f t="shared" si="3"/>
        <v>0</v>
      </c>
      <c r="Z230" s="38">
        <v>0</v>
      </c>
      <c r="AA230" s="38">
        <v>0</v>
      </c>
      <c r="AB230" s="38">
        <v>0</v>
      </c>
      <c r="AC230" s="38" t="s">
        <v>6116</v>
      </c>
      <c r="AD230" s="59">
        <v>0</v>
      </c>
      <c r="AE230" s="59">
        <v>0</v>
      </c>
      <c r="AF230" s="59" t="s">
        <v>6138</v>
      </c>
    </row>
    <row r="231" spans="1:32" x14ac:dyDescent="0.2">
      <c r="A231" s="60" t="s">
        <v>6125</v>
      </c>
      <c r="B231" s="44" t="s">
        <v>6115</v>
      </c>
      <c r="C231" s="44"/>
      <c r="D231" s="39">
        <v>216</v>
      </c>
      <c r="E231" s="44" t="s">
        <v>2278</v>
      </c>
      <c r="F231" s="44" t="s">
        <v>679</v>
      </c>
      <c r="G231" s="39" t="s">
        <v>6115</v>
      </c>
      <c r="H231" s="64">
        <v>40543</v>
      </c>
      <c r="I231" s="44" t="s">
        <v>6129</v>
      </c>
      <c r="J231" s="58">
        <v>704</v>
      </c>
      <c r="K231" s="44" t="s">
        <v>6125</v>
      </c>
      <c r="L231" s="39" t="s">
        <v>6123</v>
      </c>
      <c r="M231" s="67">
        <v>700000</v>
      </c>
      <c r="N231" s="67">
        <v>0</v>
      </c>
      <c r="O231" s="46">
        <v>2099428</v>
      </c>
      <c r="P231" s="45">
        <v>2099428</v>
      </c>
      <c r="Q231" s="45">
        <v>5676440</v>
      </c>
      <c r="R231" s="45">
        <v>473036.66666666669</v>
      </c>
      <c r="S231" s="45">
        <v>1892146.6666666667</v>
      </c>
      <c r="T231" s="45">
        <v>3743016</v>
      </c>
      <c r="U231" s="46">
        <v>207281.33333333326</v>
      </c>
      <c r="V231" s="38">
        <v>88802.229818642692</v>
      </c>
      <c r="W231" s="46">
        <v>88802.229818642692</v>
      </c>
      <c r="X231" s="38"/>
      <c r="Y231" s="38">
        <f t="shared" si="3"/>
        <v>102976.12700794512</v>
      </c>
      <c r="Z231" s="38">
        <v>102976.12700794512</v>
      </c>
      <c r="AA231" s="38">
        <v>0</v>
      </c>
      <c r="AB231" s="38">
        <v>102976.12700794512</v>
      </c>
      <c r="AC231" s="38" t="s">
        <v>6123</v>
      </c>
      <c r="AD231" s="59">
        <v>2.7511538023867684E-2</v>
      </c>
      <c r="AE231" s="59">
        <v>4.9049611135959473E-2</v>
      </c>
      <c r="AF231" s="59">
        <v>0.49679402072519069</v>
      </c>
    </row>
    <row r="232" spans="1:32" x14ac:dyDescent="0.2">
      <c r="A232" s="60" t="s">
        <v>6125</v>
      </c>
      <c r="B232" s="44" t="s">
        <v>6115</v>
      </c>
      <c r="C232" s="44"/>
      <c r="D232" s="39">
        <v>217</v>
      </c>
      <c r="E232" s="44" t="s">
        <v>3733</v>
      </c>
      <c r="F232" s="44" t="s">
        <v>3734</v>
      </c>
      <c r="G232" s="39" t="s">
        <v>6115</v>
      </c>
      <c r="H232" s="64">
        <v>40543</v>
      </c>
      <c r="I232" s="44" t="s">
        <v>6129</v>
      </c>
      <c r="J232" s="58">
        <v>699</v>
      </c>
      <c r="K232" s="44" t="s">
        <v>6125</v>
      </c>
      <c r="L232" s="39" t="s">
        <v>6116</v>
      </c>
      <c r="M232" s="67">
        <v>0</v>
      </c>
      <c r="N232" s="67">
        <v>0</v>
      </c>
      <c r="O232" s="46">
        <v>900393</v>
      </c>
      <c r="P232" s="45">
        <v>900393</v>
      </c>
      <c r="Q232" s="45">
        <v>6320718</v>
      </c>
      <c r="R232" s="45">
        <v>526726.5</v>
      </c>
      <c r="S232" s="45">
        <v>2106906</v>
      </c>
      <c r="T232" s="45">
        <v>3457827</v>
      </c>
      <c r="U232" s="46">
        <v>0</v>
      </c>
      <c r="V232" s="38">
        <v>0</v>
      </c>
      <c r="W232" s="46">
        <v>0</v>
      </c>
      <c r="X232" s="38"/>
      <c r="Y232" s="38">
        <f t="shared" si="3"/>
        <v>0</v>
      </c>
      <c r="Z232" s="38">
        <v>0</v>
      </c>
      <c r="AA232" s="38">
        <v>0</v>
      </c>
      <c r="AB232" s="38">
        <v>0</v>
      </c>
      <c r="AC232" s="38" t="s">
        <v>6116</v>
      </c>
      <c r="AD232" s="59">
        <v>0</v>
      </c>
      <c r="AE232" s="59">
        <v>0</v>
      </c>
      <c r="AF232" s="59" t="s">
        <v>6138</v>
      </c>
    </row>
    <row r="233" spans="1:32" x14ac:dyDescent="0.2">
      <c r="A233" s="60" t="s">
        <v>6125</v>
      </c>
      <c r="B233" s="44" t="s">
        <v>6115</v>
      </c>
      <c r="C233" s="44"/>
      <c r="D233" s="39">
        <v>218</v>
      </c>
      <c r="E233" s="44" t="s">
        <v>2141</v>
      </c>
      <c r="F233" s="44" t="s">
        <v>2142</v>
      </c>
      <c r="G233" s="39" t="s">
        <v>6115</v>
      </c>
      <c r="H233" s="64">
        <v>40359</v>
      </c>
      <c r="I233" s="44" t="s">
        <v>6129</v>
      </c>
      <c r="J233" s="58">
        <v>690</v>
      </c>
      <c r="K233" s="44" t="s">
        <v>6125</v>
      </c>
      <c r="L233" s="39" t="s">
        <v>6116</v>
      </c>
      <c r="M233" s="67">
        <v>0</v>
      </c>
      <c r="N233" s="67">
        <v>0</v>
      </c>
      <c r="O233" s="46">
        <v>1570586</v>
      </c>
      <c r="P233" s="45">
        <v>1570586</v>
      </c>
      <c r="Q233" s="45">
        <v>3898321</v>
      </c>
      <c r="R233" s="45">
        <v>324860.08333333331</v>
      </c>
      <c r="S233" s="45">
        <v>1299440.3333333333</v>
      </c>
      <c r="T233" s="45">
        <v>2575676</v>
      </c>
      <c r="U233" s="46">
        <v>271145.66666666674</v>
      </c>
      <c r="V233" s="38">
        <v>116162.60576123159</v>
      </c>
      <c r="W233" s="46">
        <v>116162.60576123159</v>
      </c>
      <c r="X233" s="38"/>
      <c r="Y233" s="38">
        <f t="shared" si="3"/>
        <v>134703.54594554566</v>
      </c>
      <c r="Z233" s="38">
        <v>134703.54594554566</v>
      </c>
      <c r="AA233" s="38">
        <v>0</v>
      </c>
      <c r="AB233" s="38">
        <v>134703.54594554566</v>
      </c>
      <c r="AC233" s="38" t="s">
        <v>6123</v>
      </c>
      <c r="AD233" s="59">
        <v>5.229832709764181E-2</v>
      </c>
      <c r="AE233" s="59">
        <v>8.5766424726532425E-2</v>
      </c>
      <c r="AF233" s="59">
        <v>0.49679402072519058</v>
      </c>
    </row>
    <row r="234" spans="1:32" x14ac:dyDescent="0.2">
      <c r="A234" s="60" t="s">
        <v>6125</v>
      </c>
      <c r="B234" s="44" t="s">
        <v>6115</v>
      </c>
      <c r="C234" s="44"/>
      <c r="D234" s="39">
        <v>219</v>
      </c>
      <c r="E234" s="44" t="s">
        <v>1515</v>
      </c>
      <c r="F234" s="44" t="s">
        <v>1516</v>
      </c>
      <c r="G234" s="39" t="s">
        <v>6115</v>
      </c>
      <c r="H234" s="64">
        <v>40543</v>
      </c>
      <c r="I234" s="44" t="s">
        <v>6129</v>
      </c>
      <c r="J234" s="58">
        <v>684</v>
      </c>
      <c r="K234" s="44" t="s">
        <v>6125</v>
      </c>
      <c r="L234" s="39" t="s">
        <v>6116</v>
      </c>
      <c r="M234" s="67">
        <v>0</v>
      </c>
      <c r="N234" s="67">
        <v>0</v>
      </c>
      <c r="O234" s="46">
        <v>1485435</v>
      </c>
      <c r="P234" s="45">
        <v>1485435</v>
      </c>
      <c r="Q234" s="45">
        <v>3102435</v>
      </c>
      <c r="R234" s="45">
        <v>258536.25</v>
      </c>
      <c r="S234" s="45">
        <v>1034145</v>
      </c>
      <c r="T234" s="45">
        <v>1748274</v>
      </c>
      <c r="U234" s="46">
        <v>451290</v>
      </c>
      <c r="V234" s="38">
        <v>193338.96424917795</v>
      </c>
      <c r="W234" s="46">
        <v>193338.96424917795</v>
      </c>
      <c r="X234" s="38"/>
      <c r="Y234" s="38">
        <f t="shared" si="3"/>
        <v>224198.17361307127</v>
      </c>
      <c r="Z234" s="38">
        <v>224198.17361307127</v>
      </c>
      <c r="AA234" s="38">
        <v>0</v>
      </c>
      <c r="AB234" s="38">
        <v>224198.17361307127</v>
      </c>
      <c r="AC234" s="38" t="s">
        <v>6123</v>
      </c>
      <c r="AD234" s="59">
        <v>0.12823972307148152</v>
      </c>
      <c r="AE234" s="59">
        <v>0.15093098897836071</v>
      </c>
      <c r="AF234" s="59">
        <v>0.49679402072519058</v>
      </c>
    </row>
    <row r="235" spans="1:32" x14ac:dyDescent="0.2">
      <c r="A235" s="60" t="s">
        <v>6125</v>
      </c>
      <c r="B235" s="44" t="s">
        <v>6115</v>
      </c>
      <c r="C235" s="44"/>
      <c r="D235" s="39">
        <v>220</v>
      </c>
      <c r="E235" s="44" t="s">
        <v>1432</v>
      </c>
      <c r="F235" s="44" t="s">
        <v>5971</v>
      </c>
      <c r="G235" s="39" t="s">
        <v>6115</v>
      </c>
      <c r="H235" s="64">
        <v>40633</v>
      </c>
      <c r="I235" s="44" t="s">
        <v>6129</v>
      </c>
      <c r="J235" s="58">
        <v>681</v>
      </c>
      <c r="K235" s="44" t="s">
        <v>6125</v>
      </c>
      <c r="L235" s="39" t="s">
        <v>6116</v>
      </c>
      <c r="M235" s="67">
        <v>0</v>
      </c>
      <c r="N235" s="67">
        <v>0</v>
      </c>
      <c r="O235" s="46">
        <v>4065509</v>
      </c>
      <c r="P235" s="45">
        <v>4065509</v>
      </c>
      <c r="Q235" s="45">
        <v>3231153</v>
      </c>
      <c r="R235" s="45">
        <v>269262.75</v>
      </c>
      <c r="S235" s="45">
        <v>1077051</v>
      </c>
      <c r="T235" s="45">
        <v>2282148</v>
      </c>
      <c r="U235" s="46">
        <v>2988458</v>
      </c>
      <c r="V235" s="38">
        <v>1280297.3130850892</v>
      </c>
      <c r="W235" s="46">
        <v>1280297.3130850892</v>
      </c>
      <c r="X235" s="38"/>
      <c r="Y235" s="38">
        <f t="shared" si="3"/>
        <v>1484648.0655883618</v>
      </c>
      <c r="Z235" s="38">
        <v>1484648.0655883618</v>
      </c>
      <c r="AA235" s="38">
        <v>0</v>
      </c>
      <c r="AB235" s="38">
        <v>1484648.0655883618</v>
      </c>
      <c r="AC235" s="38" t="s">
        <v>6123</v>
      </c>
      <c r="AD235" s="59">
        <v>0.65054854706546716</v>
      </c>
      <c r="AE235" s="59">
        <v>0.36518135013066305</v>
      </c>
      <c r="AF235" s="59">
        <v>0.49679402072519063</v>
      </c>
    </row>
    <row r="236" spans="1:32" x14ac:dyDescent="0.2">
      <c r="A236" s="60" t="s">
        <v>6125</v>
      </c>
      <c r="B236" s="44" t="s">
        <v>6115</v>
      </c>
      <c r="C236" s="44"/>
      <c r="D236" s="39">
        <v>221</v>
      </c>
      <c r="E236" s="44" t="s">
        <v>955</v>
      </c>
      <c r="F236" s="44" t="s">
        <v>956</v>
      </c>
      <c r="G236" s="39" t="s">
        <v>6115</v>
      </c>
      <c r="H236" s="64">
        <v>40543</v>
      </c>
      <c r="I236" s="44" t="s">
        <v>6130</v>
      </c>
      <c r="J236" s="58">
        <v>675</v>
      </c>
      <c r="K236" s="44" t="s">
        <v>6125</v>
      </c>
      <c r="L236" s="39" t="s">
        <v>6123</v>
      </c>
      <c r="M236" s="67">
        <v>1035785</v>
      </c>
      <c r="N236" s="67">
        <v>1035785</v>
      </c>
      <c r="O236" s="46">
        <v>4679332</v>
      </c>
      <c r="P236" s="45">
        <v>3643547</v>
      </c>
      <c r="Q236" s="45">
        <v>2289688</v>
      </c>
      <c r="R236" s="45">
        <v>190807.33333333334</v>
      </c>
      <c r="S236" s="45">
        <v>763229.33333333337</v>
      </c>
      <c r="T236" s="45">
        <v>1503325</v>
      </c>
      <c r="U236" s="46">
        <v>2880317.6666666665</v>
      </c>
      <c r="V236" s="38">
        <v>1233968.4778788413</v>
      </c>
      <c r="W236" s="46">
        <v>1233968.4778788413</v>
      </c>
      <c r="X236" s="38"/>
      <c r="Y236" s="38">
        <f t="shared" si="3"/>
        <v>1430924.5945891326</v>
      </c>
      <c r="Z236" s="38">
        <v>1430924.5945891326</v>
      </c>
      <c r="AA236" s="38">
        <v>0</v>
      </c>
      <c r="AB236" s="38">
        <v>1430924.5945891326</v>
      </c>
      <c r="AC236" s="38" t="s">
        <v>6123</v>
      </c>
      <c r="AD236" s="59">
        <v>0.95183981812923524</v>
      </c>
      <c r="AE236" s="59">
        <v>0.39272845789806815</v>
      </c>
      <c r="AF236" s="59">
        <v>0.49679402072519063</v>
      </c>
    </row>
    <row r="237" spans="1:32" x14ac:dyDescent="0.2">
      <c r="A237" s="60" t="s">
        <v>6125</v>
      </c>
      <c r="B237" s="44" t="s">
        <v>6115</v>
      </c>
      <c r="C237" s="44"/>
      <c r="D237" s="39">
        <v>222</v>
      </c>
      <c r="E237" s="44" t="s">
        <v>3943</v>
      </c>
      <c r="F237" s="44" t="s">
        <v>2366</v>
      </c>
      <c r="G237" s="39" t="s">
        <v>6115</v>
      </c>
      <c r="H237" s="64">
        <v>40543</v>
      </c>
      <c r="I237" s="44" t="s">
        <v>6130</v>
      </c>
      <c r="J237" s="58">
        <v>674</v>
      </c>
      <c r="K237" s="44" t="s">
        <v>6125</v>
      </c>
      <c r="L237" s="39" t="s">
        <v>6123</v>
      </c>
      <c r="M237" s="67">
        <v>864705</v>
      </c>
      <c r="N237" s="67">
        <v>864705</v>
      </c>
      <c r="O237" s="46">
        <v>3940409</v>
      </c>
      <c r="P237" s="45">
        <v>3075704</v>
      </c>
      <c r="Q237" s="45">
        <v>3965712</v>
      </c>
      <c r="R237" s="45">
        <v>330476</v>
      </c>
      <c r="S237" s="45">
        <v>1321904</v>
      </c>
      <c r="T237" s="45">
        <v>1590515</v>
      </c>
      <c r="U237" s="46">
        <v>1753800</v>
      </c>
      <c r="V237" s="38">
        <v>751352.51279711118</v>
      </c>
      <c r="W237" s="46">
        <v>751352.51279711118</v>
      </c>
      <c r="X237" s="38"/>
      <c r="Y237" s="38">
        <f t="shared" si="3"/>
        <v>871277.35354783933</v>
      </c>
      <c r="Z237" s="38">
        <v>871277.35354783933</v>
      </c>
      <c r="AA237" s="38">
        <v>0</v>
      </c>
      <c r="AB237" s="38">
        <v>871277.35354783933</v>
      </c>
      <c r="AC237" s="38" t="s">
        <v>6123</v>
      </c>
      <c r="AD237" s="59">
        <v>0.54779574763384142</v>
      </c>
      <c r="AE237" s="59">
        <v>0.28327737439878459</v>
      </c>
      <c r="AF237" s="59">
        <v>0.49679402072519063</v>
      </c>
    </row>
    <row r="238" spans="1:32" x14ac:dyDescent="0.2">
      <c r="A238" s="60" t="s">
        <v>6125</v>
      </c>
      <c r="B238" s="44" t="s">
        <v>6115</v>
      </c>
      <c r="C238" s="44"/>
      <c r="D238" s="39">
        <v>223</v>
      </c>
      <c r="E238" s="44" t="s">
        <v>4105</v>
      </c>
      <c r="F238" s="44" t="s">
        <v>4106</v>
      </c>
      <c r="G238" s="39" t="s">
        <v>6115</v>
      </c>
      <c r="H238" s="64">
        <v>40359</v>
      </c>
      <c r="I238" s="44" t="s">
        <v>6129</v>
      </c>
      <c r="J238" s="58">
        <v>674</v>
      </c>
      <c r="K238" s="44" t="s">
        <v>6125</v>
      </c>
      <c r="L238" s="39" t="s">
        <v>6116</v>
      </c>
      <c r="M238" s="67">
        <v>0</v>
      </c>
      <c r="N238" s="67">
        <v>0</v>
      </c>
      <c r="O238" s="46">
        <v>2510787</v>
      </c>
      <c r="P238" s="45">
        <v>2510787</v>
      </c>
      <c r="Q238" s="45">
        <v>3543443</v>
      </c>
      <c r="R238" s="45">
        <v>295286.91666666669</v>
      </c>
      <c r="S238" s="45">
        <v>1181147.6666666667</v>
      </c>
      <c r="T238" s="45">
        <v>2028457</v>
      </c>
      <c r="U238" s="46">
        <v>1329639.3333333333</v>
      </c>
      <c r="V238" s="38">
        <v>569636.13537112309</v>
      </c>
      <c r="W238" s="46">
        <v>569636.13537112309</v>
      </c>
      <c r="X238" s="38"/>
      <c r="Y238" s="38">
        <f t="shared" si="3"/>
        <v>660556.87052102864</v>
      </c>
      <c r="Z238" s="38">
        <v>660556.87052102864</v>
      </c>
      <c r="AA238" s="38">
        <v>0</v>
      </c>
      <c r="AB238" s="38">
        <v>660556.87052102864</v>
      </c>
      <c r="AC238" s="38" t="s">
        <v>6123</v>
      </c>
      <c r="AD238" s="59">
        <v>0.32564499544285563</v>
      </c>
      <c r="AE238" s="59">
        <v>0.2630875779271713</v>
      </c>
      <c r="AF238" s="59">
        <v>0.49679402072519063</v>
      </c>
    </row>
    <row r="239" spans="1:32" x14ac:dyDescent="0.2">
      <c r="A239" s="60" t="s">
        <v>6125</v>
      </c>
      <c r="B239" s="44" t="s">
        <v>6115</v>
      </c>
      <c r="C239" s="44"/>
      <c r="D239" s="39">
        <v>224</v>
      </c>
      <c r="E239" s="44" t="s">
        <v>1649</v>
      </c>
      <c r="F239" s="44" t="s">
        <v>1650</v>
      </c>
      <c r="G239" s="39" t="s">
        <v>6115</v>
      </c>
      <c r="H239" s="64">
        <v>40633</v>
      </c>
      <c r="I239" s="44" t="s">
        <v>6130</v>
      </c>
      <c r="J239" s="58">
        <v>672</v>
      </c>
      <c r="K239" s="44" t="s">
        <v>6125</v>
      </c>
      <c r="L239" s="39" t="s">
        <v>6116</v>
      </c>
      <c r="M239" s="67">
        <v>0</v>
      </c>
      <c r="N239" s="67">
        <v>0</v>
      </c>
      <c r="O239" s="46">
        <v>1235468</v>
      </c>
      <c r="P239" s="45">
        <v>1235468</v>
      </c>
      <c r="Q239" s="45">
        <v>3041948</v>
      </c>
      <c r="R239" s="45">
        <v>253495.66666666666</v>
      </c>
      <c r="S239" s="45">
        <v>1013982.6666666666</v>
      </c>
      <c r="T239" s="45">
        <v>1996581</v>
      </c>
      <c r="U239" s="46">
        <v>221485.33333333337</v>
      </c>
      <c r="V239" s="38">
        <v>94887.422595339158</v>
      </c>
      <c r="W239" s="46">
        <v>94887.422595339158</v>
      </c>
      <c r="X239" s="38"/>
      <c r="Y239" s="38">
        <f t="shared" si="3"/>
        <v>110032.58927832579</v>
      </c>
      <c r="Z239" s="38">
        <v>110032.58927832579</v>
      </c>
      <c r="AA239" s="38">
        <v>0</v>
      </c>
      <c r="AB239" s="38">
        <v>110032.58927832579</v>
      </c>
      <c r="AC239" s="38" t="s">
        <v>6123</v>
      </c>
      <c r="AD239" s="59">
        <v>5.511050604925409E-2</v>
      </c>
      <c r="AE239" s="59">
        <v>8.9061464382991534E-2</v>
      </c>
      <c r="AF239" s="59">
        <v>0.49679402072519069</v>
      </c>
    </row>
    <row r="240" spans="1:32" x14ac:dyDescent="0.2">
      <c r="A240" s="60" t="s">
        <v>6125</v>
      </c>
      <c r="B240" s="44" t="s">
        <v>6115</v>
      </c>
      <c r="C240" s="44"/>
      <c r="D240" s="39">
        <v>225</v>
      </c>
      <c r="E240" s="44" t="s">
        <v>4798</v>
      </c>
      <c r="F240" s="44" t="s">
        <v>3749</v>
      </c>
      <c r="G240" s="39" t="s">
        <v>6115</v>
      </c>
      <c r="H240" s="64">
        <v>40543</v>
      </c>
      <c r="I240" s="44" t="s">
        <v>6129</v>
      </c>
      <c r="J240" s="58">
        <v>672</v>
      </c>
      <c r="K240" s="44" t="s">
        <v>6125</v>
      </c>
      <c r="L240" s="39" t="s">
        <v>6116</v>
      </c>
      <c r="M240" s="67">
        <v>0</v>
      </c>
      <c r="N240" s="67">
        <v>0</v>
      </c>
      <c r="O240" s="46">
        <v>703030</v>
      </c>
      <c r="P240" s="45">
        <v>703030</v>
      </c>
      <c r="Q240" s="45">
        <v>2694321</v>
      </c>
      <c r="R240" s="45">
        <v>224526.75</v>
      </c>
      <c r="S240" s="45">
        <v>898107</v>
      </c>
      <c r="T240" s="45">
        <v>2322564</v>
      </c>
      <c r="U240" s="46">
        <v>0</v>
      </c>
      <c r="V240" s="38">
        <v>0</v>
      </c>
      <c r="W240" s="46">
        <v>0</v>
      </c>
      <c r="X240" s="38"/>
      <c r="Y240" s="38">
        <f t="shared" si="3"/>
        <v>0</v>
      </c>
      <c r="Z240" s="38">
        <v>0</v>
      </c>
      <c r="AA240" s="38">
        <v>0</v>
      </c>
      <c r="AB240" s="38">
        <v>0</v>
      </c>
      <c r="AC240" s="38" t="s">
        <v>6116</v>
      </c>
      <c r="AD240" s="59">
        <v>0</v>
      </c>
      <c r="AE240" s="59">
        <v>0</v>
      </c>
      <c r="AF240" s="59" t="s">
        <v>6138</v>
      </c>
    </row>
    <row r="241" spans="1:32" x14ac:dyDescent="0.2">
      <c r="A241" s="60" t="s">
        <v>6125</v>
      </c>
      <c r="B241" s="44" t="s">
        <v>6115</v>
      </c>
      <c r="C241" s="44"/>
      <c r="D241" s="39">
        <v>226</v>
      </c>
      <c r="E241" s="44" t="s">
        <v>15</v>
      </c>
      <c r="F241" s="44" t="s">
        <v>16</v>
      </c>
      <c r="G241" s="39" t="s">
        <v>6115</v>
      </c>
      <c r="H241" s="64">
        <v>40543</v>
      </c>
      <c r="I241" s="44" t="s">
        <v>6129</v>
      </c>
      <c r="J241" s="58">
        <v>670</v>
      </c>
      <c r="K241" s="44" t="s">
        <v>6125</v>
      </c>
      <c r="L241" s="39" t="s">
        <v>6116</v>
      </c>
      <c r="M241" s="67">
        <v>0</v>
      </c>
      <c r="N241" s="67">
        <v>0</v>
      </c>
      <c r="O241" s="46">
        <v>6328133</v>
      </c>
      <c r="P241" s="45">
        <v>6328133</v>
      </c>
      <c r="Q241" s="45">
        <v>3049612</v>
      </c>
      <c r="R241" s="45">
        <v>254134.33333333334</v>
      </c>
      <c r="S241" s="45">
        <v>1016537.3333333334</v>
      </c>
      <c r="T241" s="45">
        <v>2503062</v>
      </c>
      <c r="U241" s="46">
        <v>5311595.666666667</v>
      </c>
      <c r="V241" s="38">
        <v>2275562.0658639795</v>
      </c>
      <c r="W241" s="46">
        <v>2275562.0658639795</v>
      </c>
      <c r="X241" s="38"/>
      <c r="Y241" s="38">
        <f t="shared" si="3"/>
        <v>2638768.9677098328</v>
      </c>
      <c r="Z241" s="38">
        <v>2503062</v>
      </c>
      <c r="AA241" s="38">
        <v>0</v>
      </c>
      <c r="AB241" s="38">
        <v>2503062</v>
      </c>
      <c r="AC241" s="38" t="s">
        <v>6123</v>
      </c>
      <c r="AD241" s="59">
        <v>1</v>
      </c>
      <c r="AE241" s="59">
        <v>0.3955450999528613</v>
      </c>
      <c r="AF241" s="59">
        <v>0.47124483057100164</v>
      </c>
    </row>
    <row r="242" spans="1:32" x14ac:dyDescent="0.2">
      <c r="A242" s="60" t="s">
        <v>6125</v>
      </c>
      <c r="B242" s="44" t="s">
        <v>6115</v>
      </c>
      <c r="C242" s="44"/>
      <c r="D242" s="39">
        <v>227</v>
      </c>
      <c r="E242" s="44" t="s">
        <v>796</v>
      </c>
      <c r="F242" s="44" t="s">
        <v>797</v>
      </c>
      <c r="G242" s="39" t="s">
        <v>6115</v>
      </c>
      <c r="H242" s="64">
        <v>40543</v>
      </c>
      <c r="I242" s="44" t="s">
        <v>6129</v>
      </c>
      <c r="J242" s="58">
        <v>669</v>
      </c>
      <c r="K242" s="44" t="s">
        <v>6125</v>
      </c>
      <c r="L242" s="39" t="s">
        <v>6116</v>
      </c>
      <c r="M242" s="67">
        <v>0</v>
      </c>
      <c r="N242" s="67">
        <v>0</v>
      </c>
      <c r="O242" s="46">
        <v>683036</v>
      </c>
      <c r="P242" s="45">
        <v>683036</v>
      </c>
      <c r="Q242" s="45">
        <v>1803822</v>
      </c>
      <c r="R242" s="45">
        <v>150318.5</v>
      </c>
      <c r="S242" s="45">
        <v>601274</v>
      </c>
      <c r="T242" s="45">
        <v>1057519</v>
      </c>
      <c r="U242" s="46">
        <v>81762</v>
      </c>
      <c r="V242" s="38">
        <v>35027.987314013801</v>
      </c>
      <c r="W242" s="46">
        <v>35027.987314013801</v>
      </c>
      <c r="X242" s="38"/>
      <c r="Y242" s="38">
        <f t="shared" si="3"/>
        <v>40618.872722533037</v>
      </c>
      <c r="Z242" s="38">
        <v>40618.872722533037</v>
      </c>
      <c r="AA242" s="38">
        <v>0</v>
      </c>
      <c r="AB242" s="38">
        <v>40618.872722533037</v>
      </c>
      <c r="AC242" s="38" t="s">
        <v>6123</v>
      </c>
      <c r="AD242" s="59">
        <v>3.8409591432903838E-2</v>
      </c>
      <c r="AE242" s="59">
        <v>5.9468128652857298E-2</v>
      </c>
      <c r="AF242" s="59">
        <v>0.49679402072519063</v>
      </c>
    </row>
    <row r="243" spans="1:32" x14ac:dyDescent="0.2">
      <c r="A243" s="60" t="s">
        <v>6125</v>
      </c>
      <c r="B243" s="44" t="s">
        <v>6115</v>
      </c>
      <c r="C243" s="44"/>
      <c r="D243" s="39">
        <v>228</v>
      </c>
      <c r="E243" s="44" t="s">
        <v>2076</v>
      </c>
      <c r="F243" s="44" t="s">
        <v>5993</v>
      </c>
      <c r="G243" s="39" t="s">
        <v>6115</v>
      </c>
      <c r="H243" s="64">
        <v>40451</v>
      </c>
      <c r="I243" s="44" t="s">
        <v>6129</v>
      </c>
      <c r="J243" s="58">
        <v>667</v>
      </c>
      <c r="K243" s="44" t="s">
        <v>6125</v>
      </c>
      <c r="L243" s="39" t="s">
        <v>6123</v>
      </c>
      <c r="M243" s="67">
        <v>713255</v>
      </c>
      <c r="N243" s="67">
        <v>0</v>
      </c>
      <c r="O243" s="46">
        <v>2783304</v>
      </c>
      <c r="P243" s="45">
        <v>2783304</v>
      </c>
      <c r="Q243" s="45">
        <v>3370576</v>
      </c>
      <c r="R243" s="45">
        <v>280881.33333333331</v>
      </c>
      <c r="S243" s="45">
        <v>1123525.3333333333</v>
      </c>
      <c r="T243" s="45">
        <v>2090140</v>
      </c>
      <c r="U243" s="46">
        <v>1659778.6666666667</v>
      </c>
      <c r="V243" s="38">
        <v>711072.45517564088</v>
      </c>
      <c r="W243" s="46">
        <v>711072.45517564088</v>
      </c>
      <c r="X243" s="38"/>
      <c r="Y243" s="38">
        <f t="shared" si="3"/>
        <v>824568.11732722935</v>
      </c>
      <c r="Z243" s="38">
        <v>824568.11732722935</v>
      </c>
      <c r="AA243" s="38">
        <v>0</v>
      </c>
      <c r="AB243" s="38">
        <v>824568.11732722935</v>
      </c>
      <c r="AC243" s="38" t="s">
        <v>6123</v>
      </c>
      <c r="AD243" s="59">
        <v>0.39450377358800337</v>
      </c>
      <c r="AE243" s="59">
        <v>0.29625514041126277</v>
      </c>
      <c r="AF243" s="59">
        <v>0.49679402072519063</v>
      </c>
    </row>
    <row r="244" spans="1:32" x14ac:dyDescent="0.2">
      <c r="A244" s="60" t="s">
        <v>6125</v>
      </c>
      <c r="B244" s="44" t="s">
        <v>6115</v>
      </c>
      <c r="C244" s="44"/>
      <c r="D244" s="39">
        <v>229</v>
      </c>
      <c r="E244" s="44" t="s">
        <v>1689</v>
      </c>
      <c r="F244" s="44" t="s">
        <v>1690</v>
      </c>
      <c r="G244" s="39" t="s">
        <v>6115</v>
      </c>
      <c r="H244" s="64">
        <v>40543</v>
      </c>
      <c r="I244" s="44" t="s">
        <v>6129</v>
      </c>
      <c r="J244" s="58">
        <v>662</v>
      </c>
      <c r="K244" s="44" t="s">
        <v>6125</v>
      </c>
      <c r="L244" s="39" t="s">
        <v>6123</v>
      </c>
      <c r="M244" s="67">
        <v>1427032</v>
      </c>
      <c r="N244" s="67">
        <v>1427032</v>
      </c>
      <c r="O244" s="46">
        <v>3425724</v>
      </c>
      <c r="P244" s="45">
        <v>1998692</v>
      </c>
      <c r="Q244" s="45">
        <v>3167034</v>
      </c>
      <c r="R244" s="45">
        <v>263919.5</v>
      </c>
      <c r="S244" s="45">
        <v>1055678</v>
      </c>
      <c r="T244" s="45">
        <v>2042054</v>
      </c>
      <c r="U244" s="46">
        <v>943014</v>
      </c>
      <c r="V244" s="38">
        <v>404000.42108727049</v>
      </c>
      <c r="W244" s="46">
        <v>404000.42108727049</v>
      </c>
      <c r="X244" s="38"/>
      <c r="Y244" s="38">
        <f t="shared" si="3"/>
        <v>468483.71666014491</v>
      </c>
      <c r="Z244" s="38">
        <v>468483.71666014491</v>
      </c>
      <c r="AA244" s="38">
        <v>0</v>
      </c>
      <c r="AB244" s="38">
        <v>468483.71666014491</v>
      </c>
      <c r="AC244" s="38" t="s">
        <v>6123</v>
      </c>
      <c r="AD244" s="59">
        <v>0.22941788839087748</v>
      </c>
      <c r="AE244" s="59">
        <v>0.23439515275997749</v>
      </c>
      <c r="AF244" s="59">
        <v>0.49679402072519063</v>
      </c>
    </row>
    <row r="245" spans="1:32" x14ac:dyDescent="0.2">
      <c r="A245" s="60" t="s">
        <v>6125</v>
      </c>
      <c r="B245" s="44" t="s">
        <v>6115</v>
      </c>
      <c r="C245" s="44"/>
      <c r="D245" s="39">
        <v>230</v>
      </c>
      <c r="E245" s="44" t="s">
        <v>3687</v>
      </c>
      <c r="F245" s="44" t="s">
        <v>3688</v>
      </c>
      <c r="G245" s="39" t="s">
        <v>6115</v>
      </c>
      <c r="H245" s="64">
        <v>40451</v>
      </c>
      <c r="I245" s="44" t="s">
        <v>6129</v>
      </c>
      <c r="J245" s="58">
        <v>662</v>
      </c>
      <c r="K245" s="44" t="s">
        <v>6125</v>
      </c>
      <c r="L245" s="39" t="s">
        <v>6116</v>
      </c>
      <c r="M245" s="67">
        <v>0</v>
      </c>
      <c r="N245" s="67">
        <v>0</v>
      </c>
      <c r="O245" s="46">
        <v>2775507</v>
      </c>
      <c r="P245" s="45">
        <v>2775507</v>
      </c>
      <c r="Q245" s="45">
        <v>4501904</v>
      </c>
      <c r="R245" s="45">
        <v>375158.66666666669</v>
      </c>
      <c r="S245" s="45">
        <v>1500634.6666666667</v>
      </c>
      <c r="T245" s="45">
        <v>2068958</v>
      </c>
      <c r="U245" s="46">
        <v>1274872.3333333333</v>
      </c>
      <c r="V245" s="38">
        <v>546173.18459659955</v>
      </c>
      <c r="W245" s="46">
        <v>546173.18459659955</v>
      </c>
      <c r="X245" s="38"/>
      <c r="Y245" s="38">
        <f t="shared" si="3"/>
        <v>633348.95238797215</v>
      </c>
      <c r="Z245" s="38">
        <v>633348.95238797215</v>
      </c>
      <c r="AA245" s="38">
        <v>0</v>
      </c>
      <c r="AB245" s="38">
        <v>633348.95238797215</v>
      </c>
      <c r="AC245" s="38" t="s">
        <v>6123</v>
      </c>
      <c r="AD245" s="59">
        <v>0.30611977255602685</v>
      </c>
      <c r="AE245" s="59">
        <v>0.22819216539103385</v>
      </c>
      <c r="AF245" s="59">
        <v>0.49679402072519069</v>
      </c>
    </row>
    <row r="246" spans="1:32" x14ac:dyDescent="0.2">
      <c r="A246" s="60" t="s">
        <v>6125</v>
      </c>
      <c r="B246" s="44" t="s">
        <v>6115</v>
      </c>
      <c r="C246" s="44"/>
      <c r="D246" s="39">
        <v>231</v>
      </c>
      <c r="E246" s="44" t="s">
        <v>3770</v>
      </c>
      <c r="F246" s="44" t="s">
        <v>3771</v>
      </c>
      <c r="G246" s="39"/>
      <c r="H246" s="64">
        <v>40633</v>
      </c>
      <c r="I246" s="44" t="s">
        <v>6130</v>
      </c>
      <c r="J246" s="58">
        <v>661</v>
      </c>
      <c r="K246" s="44" t="s">
        <v>6125</v>
      </c>
      <c r="L246" s="39" t="s">
        <v>6116</v>
      </c>
      <c r="M246" s="67">
        <v>0</v>
      </c>
      <c r="N246" s="67">
        <v>0</v>
      </c>
      <c r="O246" s="46">
        <v>206159</v>
      </c>
      <c r="P246" s="45">
        <v>206159</v>
      </c>
      <c r="Q246" s="45">
        <v>4949598</v>
      </c>
      <c r="R246" s="45">
        <v>412466.5</v>
      </c>
      <c r="S246" s="45">
        <v>1649866</v>
      </c>
      <c r="T246" s="45">
        <v>2826122</v>
      </c>
      <c r="U246" s="46">
        <v>0</v>
      </c>
      <c r="V246" s="38">
        <v>0</v>
      </c>
      <c r="W246" s="46">
        <v>0</v>
      </c>
      <c r="X246" s="38"/>
      <c r="Y246" s="38">
        <f t="shared" si="3"/>
        <v>0</v>
      </c>
      <c r="Z246" s="38">
        <v>0</v>
      </c>
      <c r="AA246" s="38">
        <v>0</v>
      </c>
      <c r="AB246" s="38">
        <v>0</v>
      </c>
      <c r="AC246" s="38" t="s">
        <v>6116</v>
      </c>
      <c r="AD246" s="59">
        <v>0</v>
      </c>
      <c r="AE246" s="59">
        <v>0</v>
      </c>
      <c r="AF246" s="59" t="s">
        <v>6138</v>
      </c>
    </row>
    <row r="247" spans="1:32" x14ac:dyDescent="0.2">
      <c r="A247" s="60" t="s">
        <v>6125</v>
      </c>
      <c r="B247" s="44" t="s">
        <v>6115</v>
      </c>
      <c r="C247" s="44"/>
      <c r="D247" s="39">
        <v>232</v>
      </c>
      <c r="E247" s="44" t="s">
        <v>43</v>
      </c>
      <c r="F247" s="44" t="s">
        <v>44</v>
      </c>
      <c r="G247" s="39" t="s">
        <v>6115</v>
      </c>
      <c r="H247" s="64">
        <v>40451</v>
      </c>
      <c r="I247" s="44" t="s">
        <v>6129</v>
      </c>
      <c r="J247" s="58">
        <v>652</v>
      </c>
      <c r="K247" s="44" t="s">
        <v>6125</v>
      </c>
      <c r="L247" s="39" t="s">
        <v>6116</v>
      </c>
      <c r="M247" s="67">
        <v>0</v>
      </c>
      <c r="N247" s="67">
        <v>0</v>
      </c>
      <c r="O247" s="46">
        <v>3378816</v>
      </c>
      <c r="P247" s="45">
        <v>3378816</v>
      </c>
      <c r="Q247" s="45">
        <v>3857295</v>
      </c>
      <c r="R247" s="45">
        <v>321441.25</v>
      </c>
      <c r="S247" s="45">
        <v>1285765</v>
      </c>
      <c r="T247" s="45">
        <v>3016521</v>
      </c>
      <c r="U247" s="46">
        <v>2093051</v>
      </c>
      <c r="V247" s="38">
        <v>896692.39837068447</v>
      </c>
      <c r="W247" s="46">
        <v>896692.39837068447</v>
      </c>
      <c r="X247" s="38"/>
      <c r="Y247" s="38">
        <f t="shared" si="3"/>
        <v>1039815.2218728811</v>
      </c>
      <c r="Z247" s="38">
        <v>1039815.2218728811</v>
      </c>
      <c r="AA247" s="38">
        <v>0</v>
      </c>
      <c r="AB247" s="38">
        <v>1039815.2218728811</v>
      </c>
      <c r="AC247" s="38" t="s">
        <v>6123</v>
      </c>
      <c r="AD247" s="59">
        <v>0.34470677375456066</v>
      </c>
      <c r="AE247" s="59">
        <v>0.30774544156085476</v>
      </c>
      <c r="AF247" s="59">
        <v>0.49679402072519069</v>
      </c>
    </row>
    <row r="248" spans="1:32" x14ac:dyDescent="0.2">
      <c r="A248" s="60" t="s">
        <v>6125</v>
      </c>
      <c r="B248" s="44" t="s">
        <v>6115</v>
      </c>
      <c r="C248" s="44"/>
      <c r="D248" s="39">
        <v>233</v>
      </c>
      <c r="E248" s="44" t="s">
        <v>1566</v>
      </c>
      <c r="F248" s="44" t="s">
        <v>1567</v>
      </c>
      <c r="G248" s="39" t="s">
        <v>6115</v>
      </c>
      <c r="H248" s="64">
        <v>40633</v>
      </c>
      <c r="I248" s="44" t="s">
        <v>6130</v>
      </c>
      <c r="J248" s="58">
        <v>652</v>
      </c>
      <c r="K248" s="44" t="s">
        <v>6125</v>
      </c>
      <c r="L248" s="39" t="s">
        <v>6116</v>
      </c>
      <c r="M248" s="67">
        <v>0</v>
      </c>
      <c r="N248" s="67">
        <v>0</v>
      </c>
      <c r="O248" s="46">
        <v>1774962</v>
      </c>
      <c r="P248" s="45">
        <v>1774962</v>
      </c>
      <c r="Q248" s="45">
        <v>3884569</v>
      </c>
      <c r="R248" s="45">
        <v>323714.08333333331</v>
      </c>
      <c r="S248" s="45">
        <v>1294856.3333333333</v>
      </c>
      <c r="T248" s="45">
        <v>3001451</v>
      </c>
      <c r="U248" s="46">
        <v>480105.66666666674</v>
      </c>
      <c r="V248" s="38">
        <v>205683.99991910841</v>
      </c>
      <c r="W248" s="46">
        <v>205683.99991910841</v>
      </c>
      <c r="X248" s="38"/>
      <c r="Y248" s="38">
        <f t="shared" si="3"/>
        <v>238513.6245162815</v>
      </c>
      <c r="Z248" s="38">
        <v>238513.6245162815</v>
      </c>
      <c r="AA248" s="38">
        <v>0</v>
      </c>
      <c r="AB248" s="38">
        <v>238513.6245162815</v>
      </c>
      <c r="AC248" s="38" t="s">
        <v>6123</v>
      </c>
      <c r="AD248" s="59">
        <v>7.9466106398632358E-2</v>
      </c>
      <c r="AE248" s="59">
        <v>0.13437674976494229</v>
      </c>
      <c r="AF248" s="59">
        <v>0.49679402072519063</v>
      </c>
    </row>
    <row r="249" spans="1:32" x14ac:dyDescent="0.2">
      <c r="A249" s="60" t="s">
        <v>6125</v>
      </c>
      <c r="B249" s="44" t="s">
        <v>6115</v>
      </c>
      <c r="C249" s="44"/>
      <c r="D249" s="39">
        <v>234</v>
      </c>
      <c r="E249" s="44" t="s">
        <v>2301</v>
      </c>
      <c r="F249" s="44" t="s">
        <v>1438</v>
      </c>
      <c r="G249" s="39" t="s">
        <v>6115</v>
      </c>
      <c r="H249" s="64">
        <v>40359</v>
      </c>
      <c r="I249" s="44" t="s">
        <v>6129</v>
      </c>
      <c r="J249" s="58">
        <v>649</v>
      </c>
      <c r="K249" s="44" t="s">
        <v>6125</v>
      </c>
      <c r="L249" s="39" t="s">
        <v>6116</v>
      </c>
      <c r="M249" s="67">
        <v>0</v>
      </c>
      <c r="N249" s="67">
        <v>0</v>
      </c>
      <c r="O249" s="46">
        <v>3045040</v>
      </c>
      <c r="P249" s="45">
        <v>3045040</v>
      </c>
      <c r="Q249" s="45">
        <v>5697304</v>
      </c>
      <c r="R249" s="45">
        <v>474775.33333333331</v>
      </c>
      <c r="S249" s="45">
        <v>1899101.3333333333</v>
      </c>
      <c r="T249" s="45">
        <v>2881408</v>
      </c>
      <c r="U249" s="46">
        <v>1145938.6666666667</v>
      </c>
      <c r="V249" s="38">
        <v>490936.1938142156</v>
      </c>
      <c r="W249" s="46">
        <v>490936.1938142156</v>
      </c>
      <c r="X249" s="38"/>
      <c r="Y249" s="38">
        <f t="shared" si="3"/>
        <v>569295.47771779739</v>
      </c>
      <c r="Z249" s="38">
        <v>569295.47771779739</v>
      </c>
      <c r="AA249" s="38">
        <v>0</v>
      </c>
      <c r="AB249" s="38">
        <v>569295.47771779739</v>
      </c>
      <c r="AC249" s="38" t="s">
        <v>6123</v>
      </c>
      <c r="AD249" s="59">
        <v>0.19757544843277919</v>
      </c>
      <c r="AE249" s="59">
        <v>0.18695829208082568</v>
      </c>
      <c r="AF249" s="59">
        <v>0.49679402072519063</v>
      </c>
    </row>
    <row r="250" spans="1:32" x14ac:dyDescent="0.2">
      <c r="A250" s="60" t="s">
        <v>6125</v>
      </c>
      <c r="B250" s="44" t="s">
        <v>6115</v>
      </c>
      <c r="C250" s="44"/>
      <c r="D250" s="39">
        <v>235</v>
      </c>
      <c r="E250" s="44" t="s">
        <v>808</v>
      </c>
      <c r="F250" s="44" t="s">
        <v>809</v>
      </c>
      <c r="G250" s="39" t="s">
        <v>6115</v>
      </c>
      <c r="H250" s="64">
        <v>40633</v>
      </c>
      <c r="I250" s="44" t="s">
        <v>6130</v>
      </c>
      <c r="J250" s="58">
        <v>648</v>
      </c>
      <c r="K250" s="44" t="s">
        <v>6125</v>
      </c>
      <c r="L250" s="39" t="s">
        <v>6116</v>
      </c>
      <c r="M250" s="67">
        <v>0</v>
      </c>
      <c r="N250" s="67">
        <v>0</v>
      </c>
      <c r="O250" s="46">
        <v>121360</v>
      </c>
      <c r="P250" s="45">
        <v>121360</v>
      </c>
      <c r="Q250" s="45">
        <v>4074935</v>
      </c>
      <c r="R250" s="45">
        <v>339577.91666666669</v>
      </c>
      <c r="S250" s="45">
        <v>1358311.6666666667</v>
      </c>
      <c r="T250" s="45">
        <v>2906087</v>
      </c>
      <c r="U250" s="46">
        <v>0</v>
      </c>
      <c r="V250" s="38">
        <v>0</v>
      </c>
      <c r="W250" s="46">
        <v>0</v>
      </c>
      <c r="X250" s="38"/>
      <c r="Y250" s="38">
        <f t="shared" si="3"/>
        <v>0</v>
      </c>
      <c r="Z250" s="38">
        <v>0</v>
      </c>
      <c r="AA250" s="38">
        <v>0</v>
      </c>
      <c r="AB250" s="38">
        <v>0</v>
      </c>
      <c r="AC250" s="38" t="s">
        <v>6116</v>
      </c>
      <c r="AD250" s="59">
        <v>0</v>
      </c>
      <c r="AE250" s="59">
        <v>0</v>
      </c>
      <c r="AF250" s="59" t="s">
        <v>6138</v>
      </c>
    </row>
    <row r="251" spans="1:32" x14ac:dyDescent="0.2">
      <c r="A251" s="60" t="s">
        <v>6125</v>
      </c>
      <c r="B251" s="44" t="s">
        <v>6115</v>
      </c>
      <c r="C251" s="44"/>
      <c r="D251" s="39">
        <v>236</v>
      </c>
      <c r="E251" s="44" t="s">
        <v>4510</v>
      </c>
      <c r="F251" s="44" t="s">
        <v>4511</v>
      </c>
      <c r="G251" s="39" t="s">
        <v>6115</v>
      </c>
      <c r="H251" s="64">
        <v>40543</v>
      </c>
      <c r="I251" s="44" t="s">
        <v>6129</v>
      </c>
      <c r="J251" s="58">
        <v>648</v>
      </c>
      <c r="K251" s="44" t="s">
        <v>6125</v>
      </c>
      <c r="L251" s="39" t="s">
        <v>6116</v>
      </c>
      <c r="M251" s="67">
        <v>0</v>
      </c>
      <c r="N251" s="67">
        <v>0</v>
      </c>
      <c r="O251" s="46">
        <v>4827521</v>
      </c>
      <c r="P251" s="45">
        <v>4827521</v>
      </c>
      <c r="Q251" s="45">
        <v>3756762</v>
      </c>
      <c r="R251" s="45">
        <v>313063.5</v>
      </c>
      <c r="S251" s="45">
        <v>1252254</v>
      </c>
      <c r="T251" s="45">
        <v>1341375</v>
      </c>
      <c r="U251" s="46">
        <v>3575267</v>
      </c>
      <c r="V251" s="38">
        <v>1531694.5172600008</v>
      </c>
      <c r="W251" s="46">
        <v>1341375</v>
      </c>
      <c r="X251" s="38"/>
      <c r="Y251" s="38">
        <f t="shared" si="3"/>
        <v>1776171.2680960903</v>
      </c>
      <c r="Z251" s="38">
        <v>1341375</v>
      </c>
      <c r="AA251" s="38">
        <v>0</v>
      </c>
      <c r="AB251" s="38">
        <v>1341375</v>
      </c>
      <c r="AC251" s="38" t="s">
        <v>6123</v>
      </c>
      <c r="AD251" s="59">
        <v>1</v>
      </c>
      <c r="AE251" s="59">
        <v>0.27786000309475611</v>
      </c>
      <c r="AF251" s="59">
        <v>0.37518176964126038</v>
      </c>
    </row>
    <row r="252" spans="1:32" x14ac:dyDescent="0.2">
      <c r="A252" s="60" t="s">
        <v>6125</v>
      </c>
      <c r="B252" s="44" t="s">
        <v>6115</v>
      </c>
      <c r="C252" s="44"/>
      <c r="D252" s="39">
        <v>237</v>
      </c>
      <c r="E252" s="44" t="s">
        <v>4925</v>
      </c>
      <c r="F252" s="44" t="s">
        <v>5969</v>
      </c>
      <c r="G252" s="39" t="s">
        <v>6115</v>
      </c>
      <c r="H252" s="64">
        <v>40451</v>
      </c>
      <c r="I252" s="44" t="s">
        <v>6129</v>
      </c>
      <c r="J252" s="58">
        <v>648</v>
      </c>
      <c r="K252" s="44" t="s">
        <v>6125</v>
      </c>
      <c r="L252" s="39" t="s">
        <v>6116</v>
      </c>
      <c r="M252" s="67">
        <v>0</v>
      </c>
      <c r="N252" s="67">
        <v>0</v>
      </c>
      <c r="O252" s="46">
        <v>5106676</v>
      </c>
      <c r="P252" s="45">
        <v>5106676</v>
      </c>
      <c r="Q252" s="45">
        <v>3106359</v>
      </c>
      <c r="R252" s="45">
        <v>258863.25</v>
      </c>
      <c r="S252" s="45">
        <v>1035453</v>
      </c>
      <c r="T252" s="45">
        <v>1863951</v>
      </c>
      <c r="U252" s="46">
        <v>4071223</v>
      </c>
      <c r="V252" s="38">
        <v>1744169.0222416429</v>
      </c>
      <c r="W252" s="46">
        <v>1744169.0222416429</v>
      </c>
      <c r="X252" s="38"/>
      <c r="Y252" s="38">
        <f t="shared" si="3"/>
        <v>2022559.2434388727</v>
      </c>
      <c r="Z252" s="38">
        <v>1863951</v>
      </c>
      <c r="AA252" s="38">
        <v>0</v>
      </c>
      <c r="AB252" s="38">
        <v>1863951</v>
      </c>
      <c r="AC252" s="38" t="s">
        <v>6123</v>
      </c>
      <c r="AD252" s="59">
        <v>1</v>
      </c>
      <c r="AE252" s="59">
        <v>0.3650027924230948</v>
      </c>
      <c r="AF252" s="59">
        <v>0.45783564299965884</v>
      </c>
    </row>
    <row r="253" spans="1:32" x14ac:dyDescent="0.2">
      <c r="A253" s="60" t="s">
        <v>6125</v>
      </c>
      <c r="B253" s="44" t="s">
        <v>6115</v>
      </c>
      <c r="C253" s="44"/>
      <c r="D253" s="39">
        <v>238</v>
      </c>
      <c r="E253" s="44" t="s">
        <v>570</v>
      </c>
      <c r="F253" s="44" t="s">
        <v>571</v>
      </c>
      <c r="G253" s="39" t="s">
        <v>6115</v>
      </c>
      <c r="H253" s="64">
        <v>40451</v>
      </c>
      <c r="I253" s="44" t="s">
        <v>6129</v>
      </c>
      <c r="J253" s="58">
        <v>647</v>
      </c>
      <c r="K253" s="44" t="s">
        <v>6125</v>
      </c>
      <c r="L253" s="39" t="s">
        <v>6116</v>
      </c>
      <c r="M253" s="67">
        <v>0</v>
      </c>
      <c r="N253" s="67">
        <v>0</v>
      </c>
      <c r="O253" s="46">
        <v>8263145</v>
      </c>
      <c r="P253" s="45">
        <v>8263145</v>
      </c>
      <c r="Q253" s="45">
        <v>4412965</v>
      </c>
      <c r="R253" s="45">
        <v>367747.08333333331</v>
      </c>
      <c r="S253" s="45">
        <v>1470988.3333333333</v>
      </c>
      <c r="T253" s="45">
        <v>1407856</v>
      </c>
      <c r="U253" s="46">
        <v>6792156.666666667</v>
      </c>
      <c r="V253" s="38">
        <v>2909855.1595459296</v>
      </c>
      <c r="W253" s="46">
        <v>1407856</v>
      </c>
      <c r="X253" s="38"/>
      <c r="Y253" s="38">
        <f t="shared" si="3"/>
        <v>3374302.8198287422</v>
      </c>
      <c r="Z253" s="38">
        <v>1407856</v>
      </c>
      <c r="AA253" s="38">
        <v>0</v>
      </c>
      <c r="AB253" s="38">
        <v>1407856</v>
      </c>
      <c r="AC253" s="38" t="s">
        <v>6123</v>
      </c>
      <c r="AD253" s="59">
        <v>1</v>
      </c>
      <c r="AE253" s="59">
        <v>0.17037774358310304</v>
      </c>
      <c r="AF253" s="59">
        <v>0.20727672653801171</v>
      </c>
    </row>
    <row r="254" spans="1:32" x14ac:dyDescent="0.2">
      <c r="A254" s="60" t="s">
        <v>6125</v>
      </c>
      <c r="B254" s="44" t="s">
        <v>6115</v>
      </c>
      <c r="C254" s="44"/>
      <c r="D254" s="39">
        <v>239</v>
      </c>
      <c r="E254" s="44" t="s">
        <v>4456</v>
      </c>
      <c r="F254" s="44" t="s">
        <v>1607</v>
      </c>
      <c r="G254" s="39" t="s">
        <v>6115</v>
      </c>
      <c r="H254" s="64">
        <v>40359</v>
      </c>
      <c r="I254" s="44" t="s">
        <v>6129</v>
      </c>
      <c r="J254" s="58">
        <v>647</v>
      </c>
      <c r="K254" s="44" t="s">
        <v>6125</v>
      </c>
      <c r="L254" s="39" t="s">
        <v>6116</v>
      </c>
      <c r="M254" s="67">
        <v>0</v>
      </c>
      <c r="N254" s="67">
        <v>0</v>
      </c>
      <c r="O254" s="46">
        <v>336903</v>
      </c>
      <c r="P254" s="45">
        <v>336903</v>
      </c>
      <c r="Q254" s="45">
        <v>3517921</v>
      </c>
      <c r="R254" s="45">
        <v>293160.08333333331</v>
      </c>
      <c r="S254" s="45">
        <v>1172640.3333333333</v>
      </c>
      <c r="T254" s="45">
        <v>3051795</v>
      </c>
      <c r="U254" s="46">
        <v>0</v>
      </c>
      <c r="V254" s="38">
        <v>0</v>
      </c>
      <c r="W254" s="46">
        <v>0</v>
      </c>
      <c r="X254" s="38"/>
      <c r="Y254" s="38">
        <f t="shared" si="3"/>
        <v>0</v>
      </c>
      <c r="Z254" s="38">
        <v>0</v>
      </c>
      <c r="AA254" s="38">
        <v>0</v>
      </c>
      <c r="AB254" s="38">
        <v>0</v>
      </c>
      <c r="AC254" s="38" t="s">
        <v>6116</v>
      </c>
      <c r="AD254" s="59">
        <v>0</v>
      </c>
      <c r="AE254" s="59">
        <v>0</v>
      </c>
      <c r="AF254" s="59" t="s">
        <v>6138</v>
      </c>
    </row>
    <row r="255" spans="1:32" x14ac:dyDescent="0.2">
      <c r="A255" s="60" t="s">
        <v>6125</v>
      </c>
      <c r="B255" s="44" t="s">
        <v>6115</v>
      </c>
      <c r="C255" s="44"/>
      <c r="D255" s="39">
        <v>240</v>
      </c>
      <c r="E255" s="44" t="s">
        <v>57</v>
      </c>
      <c r="F255" s="44" t="s">
        <v>58</v>
      </c>
      <c r="G255" s="39" t="s">
        <v>6115</v>
      </c>
      <c r="H255" s="64">
        <v>40359</v>
      </c>
      <c r="I255" s="44" t="s">
        <v>6129</v>
      </c>
      <c r="J255" s="58">
        <v>641</v>
      </c>
      <c r="K255" s="44" t="s">
        <v>6125</v>
      </c>
      <c r="L255" s="39" t="s">
        <v>6123</v>
      </c>
      <c r="M255" s="67">
        <v>1012836</v>
      </c>
      <c r="N255" s="67">
        <v>0</v>
      </c>
      <c r="O255" s="46">
        <v>3601019</v>
      </c>
      <c r="P255" s="45">
        <v>3601019</v>
      </c>
      <c r="Q255" s="45">
        <v>3622662</v>
      </c>
      <c r="R255" s="45">
        <v>301888.5</v>
      </c>
      <c r="S255" s="45">
        <v>1207554</v>
      </c>
      <c r="T255" s="45">
        <v>3396650</v>
      </c>
      <c r="U255" s="46">
        <v>2393465</v>
      </c>
      <c r="V255" s="38">
        <v>1025393.9685494</v>
      </c>
      <c r="W255" s="46">
        <v>1025393.9685494</v>
      </c>
      <c r="X255" s="38"/>
      <c r="Y255" s="38">
        <f t="shared" si="3"/>
        <v>1189059.1008150184</v>
      </c>
      <c r="Z255" s="38">
        <v>1189059.1008150184</v>
      </c>
      <c r="AA255" s="38">
        <v>0</v>
      </c>
      <c r="AB255" s="38">
        <v>1189059.1008150184</v>
      </c>
      <c r="AC255" s="38" t="s">
        <v>6123</v>
      </c>
      <c r="AD255" s="59">
        <v>0.35006818506911763</v>
      </c>
      <c r="AE255" s="59">
        <v>0.33020072951989932</v>
      </c>
      <c r="AF255" s="59">
        <v>0.49679402072519063</v>
      </c>
    </row>
    <row r="256" spans="1:32" x14ac:dyDescent="0.2">
      <c r="A256" s="60" t="s">
        <v>6125</v>
      </c>
      <c r="B256" s="44" t="s">
        <v>6115</v>
      </c>
      <c r="C256" s="44"/>
      <c r="D256" s="39">
        <v>241</v>
      </c>
      <c r="E256" s="44" t="s">
        <v>3953</v>
      </c>
      <c r="F256" s="44" t="s">
        <v>3954</v>
      </c>
      <c r="G256" s="39" t="s">
        <v>6115</v>
      </c>
      <c r="H256" s="64">
        <v>40359</v>
      </c>
      <c r="I256" s="44" t="s">
        <v>6129</v>
      </c>
      <c r="J256" s="58">
        <v>641</v>
      </c>
      <c r="K256" s="44" t="s">
        <v>6125</v>
      </c>
      <c r="L256" s="39" t="s">
        <v>6116</v>
      </c>
      <c r="M256" s="67">
        <v>0</v>
      </c>
      <c r="N256" s="67">
        <v>0</v>
      </c>
      <c r="O256" s="46">
        <v>438895</v>
      </c>
      <c r="P256" s="45">
        <v>438895</v>
      </c>
      <c r="Q256" s="45">
        <v>4344377</v>
      </c>
      <c r="R256" s="45">
        <v>362031.41666666669</v>
      </c>
      <c r="S256" s="45">
        <v>1448125.6666666667</v>
      </c>
      <c r="T256" s="45">
        <v>2148257</v>
      </c>
      <c r="U256" s="46">
        <v>0</v>
      </c>
      <c r="V256" s="38">
        <v>0</v>
      </c>
      <c r="W256" s="46">
        <v>0</v>
      </c>
      <c r="X256" s="38"/>
      <c r="Y256" s="38">
        <f t="shared" si="3"/>
        <v>0</v>
      </c>
      <c r="Z256" s="38">
        <v>0</v>
      </c>
      <c r="AA256" s="38">
        <v>0</v>
      </c>
      <c r="AB256" s="38">
        <v>0</v>
      </c>
      <c r="AC256" s="38" t="s">
        <v>6116</v>
      </c>
      <c r="AD256" s="59">
        <v>0</v>
      </c>
      <c r="AE256" s="59">
        <v>0</v>
      </c>
      <c r="AF256" s="59" t="s">
        <v>6138</v>
      </c>
    </row>
    <row r="257" spans="1:32" x14ac:dyDescent="0.2">
      <c r="A257" s="60" t="s">
        <v>6125</v>
      </c>
      <c r="B257" s="44" t="s">
        <v>6115</v>
      </c>
      <c r="C257" s="44"/>
      <c r="D257" s="39">
        <v>242</v>
      </c>
      <c r="E257" s="44" t="s">
        <v>1497</v>
      </c>
      <c r="F257" s="44" t="s">
        <v>1498</v>
      </c>
      <c r="G257" s="39" t="s">
        <v>6115</v>
      </c>
      <c r="H257" s="64">
        <v>40543</v>
      </c>
      <c r="I257" s="44" t="s">
        <v>6130</v>
      </c>
      <c r="J257" s="58">
        <v>637</v>
      </c>
      <c r="K257" s="44" t="s">
        <v>6125</v>
      </c>
      <c r="L257" s="39" t="s">
        <v>6116</v>
      </c>
      <c r="M257" s="67">
        <v>0</v>
      </c>
      <c r="N257" s="67">
        <v>0</v>
      </c>
      <c r="O257" s="46">
        <v>680799</v>
      </c>
      <c r="P257" s="45">
        <v>680799</v>
      </c>
      <c r="Q257" s="45">
        <v>3239797</v>
      </c>
      <c r="R257" s="45">
        <v>269983.08333333331</v>
      </c>
      <c r="S257" s="45">
        <v>1079932.3333333333</v>
      </c>
      <c r="T257" s="45">
        <v>2107211</v>
      </c>
      <c r="U257" s="46">
        <v>0</v>
      </c>
      <c r="V257" s="38">
        <v>0</v>
      </c>
      <c r="W257" s="46">
        <v>0</v>
      </c>
      <c r="X257" s="38"/>
      <c r="Y257" s="38">
        <f t="shared" si="3"/>
        <v>0</v>
      </c>
      <c r="Z257" s="38">
        <v>0</v>
      </c>
      <c r="AA257" s="38">
        <v>0</v>
      </c>
      <c r="AB257" s="38">
        <v>0</v>
      </c>
      <c r="AC257" s="38" t="s">
        <v>6116</v>
      </c>
      <c r="AD257" s="59">
        <v>0</v>
      </c>
      <c r="AE257" s="59">
        <v>0</v>
      </c>
      <c r="AF257" s="59" t="s">
        <v>6138</v>
      </c>
    </row>
    <row r="258" spans="1:32" x14ac:dyDescent="0.2">
      <c r="A258" s="60" t="s">
        <v>6125</v>
      </c>
      <c r="B258" s="44" t="s">
        <v>6115</v>
      </c>
      <c r="C258" s="44"/>
      <c r="D258" s="39">
        <v>243</v>
      </c>
      <c r="E258" s="44" t="s">
        <v>897</v>
      </c>
      <c r="F258" s="44" t="s">
        <v>898</v>
      </c>
      <c r="G258" s="39" t="s">
        <v>6115</v>
      </c>
      <c r="H258" s="64">
        <v>40633</v>
      </c>
      <c r="I258" s="44" t="s">
        <v>6130</v>
      </c>
      <c r="J258" s="58">
        <v>635</v>
      </c>
      <c r="K258" s="44" t="s">
        <v>6125</v>
      </c>
      <c r="L258" s="39" t="s">
        <v>6116</v>
      </c>
      <c r="M258" s="67">
        <v>0</v>
      </c>
      <c r="N258" s="67">
        <v>0</v>
      </c>
      <c r="O258" s="46">
        <v>1321133</v>
      </c>
      <c r="P258" s="45">
        <v>1321133</v>
      </c>
      <c r="Q258" s="45">
        <v>4302140</v>
      </c>
      <c r="R258" s="45">
        <v>358511.66666666669</v>
      </c>
      <c r="S258" s="45">
        <v>1434046.6666666667</v>
      </c>
      <c r="T258" s="45">
        <v>2510515</v>
      </c>
      <c r="U258" s="46">
        <v>0</v>
      </c>
      <c r="V258" s="38">
        <v>0</v>
      </c>
      <c r="W258" s="46">
        <v>0</v>
      </c>
      <c r="X258" s="38"/>
      <c r="Y258" s="38">
        <f t="shared" si="3"/>
        <v>0</v>
      </c>
      <c r="Z258" s="38">
        <v>0</v>
      </c>
      <c r="AA258" s="38">
        <v>0</v>
      </c>
      <c r="AB258" s="38">
        <v>0</v>
      </c>
      <c r="AC258" s="38" t="s">
        <v>6116</v>
      </c>
      <c r="AD258" s="59">
        <v>0</v>
      </c>
      <c r="AE258" s="59">
        <v>0</v>
      </c>
      <c r="AF258" s="59" t="s">
        <v>6138</v>
      </c>
    </row>
    <row r="259" spans="1:32" x14ac:dyDescent="0.2">
      <c r="A259" s="111" t="s">
        <v>6125</v>
      </c>
      <c r="B259" s="44" t="s">
        <v>6115</v>
      </c>
      <c r="C259" s="44"/>
      <c r="D259" s="39">
        <v>244</v>
      </c>
      <c r="E259" s="44" t="s">
        <v>2494</v>
      </c>
      <c r="F259" s="44" t="s">
        <v>2495</v>
      </c>
      <c r="G259" s="39" t="s">
        <v>6115</v>
      </c>
      <c r="H259" s="64">
        <v>40359</v>
      </c>
      <c r="I259" s="44" t="s">
        <v>6129</v>
      </c>
      <c r="J259" s="58">
        <v>634</v>
      </c>
      <c r="K259" s="44" t="s">
        <v>6125</v>
      </c>
      <c r="L259" s="39" t="s">
        <v>6116</v>
      </c>
      <c r="M259" s="67">
        <v>0</v>
      </c>
      <c r="N259" s="67">
        <v>0</v>
      </c>
      <c r="O259" s="46">
        <v>42146</v>
      </c>
      <c r="P259" s="45">
        <v>42146</v>
      </c>
      <c r="Q259" s="45">
        <v>3435758</v>
      </c>
      <c r="R259" s="45">
        <v>286313.16666666669</v>
      </c>
      <c r="S259" s="45">
        <v>1145252.6666666667</v>
      </c>
      <c r="T259" s="45">
        <v>2007861</v>
      </c>
      <c r="U259" s="46">
        <v>0</v>
      </c>
      <c r="V259" s="38">
        <v>0</v>
      </c>
      <c r="W259" s="46">
        <v>0</v>
      </c>
      <c r="X259" s="38"/>
      <c r="Y259" s="38">
        <f t="shared" si="3"/>
        <v>0</v>
      </c>
      <c r="Z259" s="38">
        <v>0</v>
      </c>
      <c r="AA259" s="38">
        <v>0</v>
      </c>
      <c r="AB259" s="38">
        <v>0</v>
      </c>
      <c r="AC259" s="38" t="s">
        <v>6116</v>
      </c>
      <c r="AD259" s="59">
        <v>0</v>
      </c>
      <c r="AE259" s="59">
        <v>0</v>
      </c>
      <c r="AF259" s="59" t="s">
        <v>6138</v>
      </c>
    </row>
    <row r="260" spans="1:32" x14ac:dyDescent="0.2">
      <c r="A260" s="60" t="s">
        <v>6125</v>
      </c>
      <c r="B260" s="44" t="s">
        <v>6171</v>
      </c>
      <c r="C260" s="44" t="s">
        <v>6172</v>
      </c>
      <c r="D260" s="39">
        <v>245</v>
      </c>
      <c r="E260" s="44" t="s">
        <v>4461</v>
      </c>
      <c r="F260" s="44" t="s">
        <v>4462</v>
      </c>
      <c r="G260" s="39"/>
      <c r="H260" s="64">
        <v>40633</v>
      </c>
      <c r="I260" s="44" t="s">
        <v>6129</v>
      </c>
      <c r="J260" s="58">
        <v>628</v>
      </c>
      <c r="K260" s="44" t="s">
        <v>6125</v>
      </c>
      <c r="L260" s="39" t="s">
        <v>6116</v>
      </c>
      <c r="M260" s="39"/>
      <c r="N260" s="39"/>
      <c r="O260" s="46">
        <v>691301</v>
      </c>
      <c r="P260" s="45">
        <v>691301</v>
      </c>
      <c r="Q260" s="45">
        <v>3987899</v>
      </c>
      <c r="R260" s="45">
        <v>332324.91666666669</v>
      </c>
      <c r="S260" s="45">
        <v>1329299.6666666667</v>
      </c>
      <c r="T260" s="45">
        <v>2598622</v>
      </c>
      <c r="U260" s="46">
        <v>0</v>
      </c>
      <c r="V260" s="38">
        <v>0</v>
      </c>
      <c r="W260" s="46">
        <v>0</v>
      </c>
      <c r="X260" s="38"/>
      <c r="Y260" s="38">
        <f t="shared" si="3"/>
        <v>0</v>
      </c>
      <c r="Z260" s="38">
        <v>0</v>
      </c>
      <c r="AA260" s="38">
        <v>0</v>
      </c>
      <c r="AB260" s="38">
        <v>0</v>
      </c>
      <c r="AC260" s="38" t="s">
        <v>6116</v>
      </c>
      <c r="AD260" s="59">
        <v>0</v>
      </c>
      <c r="AE260" s="59">
        <v>0</v>
      </c>
      <c r="AF260" s="59" t="s">
        <v>6138</v>
      </c>
    </row>
    <row r="261" spans="1:32" x14ac:dyDescent="0.2">
      <c r="A261" s="60" t="s">
        <v>6125</v>
      </c>
      <c r="B261" s="44" t="s">
        <v>6115</v>
      </c>
      <c r="C261" s="44"/>
      <c r="D261" s="39">
        <v>246</v>
      </c>
      <c r="E261" s="44" t="s">
        <v>49</v>
      </c>
      <c r="F261" s="44" t="s">
        <v>50</v>
      </c>
      <c r="G261" s="39" t="s">
        <v>6115</v>
      </c>
      <c r="H261" s="64">
        <v>40359</v>
      </c>
      <c r="I261" s="44" t="s">
        <v>6129</v>
      </c>
      <c r="J261" s="58">
        <v>626</v>
      </c>
      <c r="K261" s="44" t="s">
        <v>6125</v>
      </c>
      <c r="L261" s="39" t="s">
        <v>6116</v>
      </c>
      <c r="M261" s="67">
        <v>0</v>
      </c>
      <c r="N261" s="67">
        <v>0</v>
      </c>
      <c r="O261" s="46">
        <v>2585498</v>
      </c>
      <c r="P261" s="45">
        <v>2585498</v>
      </c>
      <c r="Q261" s="45">
        <v>3095929</v>
      </c>
      <c r="R261" s="45">
        <v>257994.08333333334</v>
      </c>
      <c r="S261" s="45">
        <v>1031976.3333333334</v>
      </c>
      <c r="T261" s="45">
        <v>1601450</v>
      </c>
      <c r="U261" s="46">
        <v>1553521.6666666665</v>
      </c>
      <c r="V261" s="38">
        <v>665550.46637858136</v>
      </c>
      <c r="W261" s="46">
        <v>665550.46637858136</v>
      </c>
      <c r="X261" s="38"/>
      <c r="Y261" s="38">
        <f t="shared" si="3"/>
        <v>771780.27506703255</v>
      </c>
      <c r="Z261" s="38">
        <v>771780.27506703255</v>
      </c>
      <c r="AA261" s="38">
        <v>0</v>
      </c>
      <c r="AB261" s="38">
        <v>771780.27506703255</v>
      </c>
      <c r="AC261" s="38" t="s">
        <v>6123</v>
      </c>
      <c r="AD261" s="59">
        <v>0.48192592654596306</v>
      </c>
      <c r="AE261" s="59">
        <v>0.29850352816634651</v>
      </c>
      <c r="AF261" s="59">
        <v>0.49679402072519058</v>
      </c>
    </row>
    <row r="262" spans="1:32" x14ac:dyDescent="0.2">
      <c r="A262" s="60" t="s">
        <v>6125</v>
      </c>
      <c r="B262" s="44" t="s">
        <v>6115</v>
      </c>
      <c r="C262" s="44"/>
      <c r="D262" s="39">
        <v>247</v>
      </c>
      <c r="E262" s="44" t="s">
        <v>5565</v>
      </c>
      <c r="F262" s="44" t="s">
        <v>5566</v>
      </c>
      <c r="G262" s="39" t="s">
        <v>6115</v>
      </c>
      <c r="H262" s="64">
        <v>40359</v>
      </c>
      <c r="I262" s="44" t="s">
        <v>6129</v>
      </c>
      <c r="J262" s="58">
        <v>626</v>
      </c>
      <c r="K262" s="44" t="s">
        <v>6125</v>
      </c>
      <c r="L262" s="39" t="s">
        <v>6116</v>
      </c>
      <c r="M262" s="67">
        <v>0</v>
      </c>
      <c r="N262" s="67">
        <v>0</v>
      </c>
      <c r="O262" s="46">
        <v>549827</v>
      </c>
      <c r="P262" s="45">
        <v>549827</v>
      </c>
      <c r="Q262" s="45">
        <v>3287955</v>
      </c>
      <c r="R262" s="45">
        <v>273996.25</v>
      </c>
      <c r="S262" s="45">
        <v>1095985</v>
      </c>
      <c r="T262" s="45">
        <v>1823408</v>
      </c>
      <c r="U262" s="46">
        <v>0</v>
      </c>
      <c r="V262" s="38">
        <v>0</v>
      </c>
      <c r="W262" s="46">
        <v>0</v>
      </c>
      <c r="X262" s="38"/>
      <c r="Y262" s="38">
        <f t="shared" si="3"/>
        <v>0</v>
      </c>
      <c r="Z262" s="38">
        <v>0</v>
      </c>
      <c r="AA262" s="38">
        <v>0</v>
      </c>
      <c r="AB262" s="38">
        <v>0</v>
      </c>
      <c r="AC262" s="38" t="s">
        <v>6116</v>
      </c>
      <c r="AD262" s="59">
        <v>0</v>
      </c>
      <c r="AE262" s="59">
        <v>0</v>
      </c>
      <c r="AF262" s="59" t="s">
        <v>6138</v>
      </c>
    </row>
    <row r="263" spans="1:32" x14ac:dyDescent="0.2">
      <c r="A263" s="60" t="s">
        <v>6125</v>
      </c>
      <c r="B263" s="44" t="s">
        <v>6115</v>
      </c>
      <c r="C263" s="44"/>
      <c r="D263" s="39">
        <v>248</v>
      </c>
      <c r="E263" s="44" t="s">
        <v>3174</v>
      </c>
      <c r="F263" s="44" t="s">
        <v>3175</v>
      </c>
      <c r="G263" s="39" t="s">
        <v>6115</v>
      </c>
      <c r="H263" s="64">
        <v>40633</v>
      </c>
      <c r="I263" s="44" t="s">
        <v>6130</v>
      </c>
      <c r="J263" s="58">
        <v>624</v>
      </c>
      <c r="K263" s="44" t="s">
        <v>6125</v>
      </c>
      <c r="L263" s="39" t="s">
        <v>6116</v>
      </c>
      <c r="M263" s="67">
        <v>0</v>
      </c>
      <c r="N263" s="67">
        <v>0</v>
      </c>
      <c r="O263" s="46">
        <v>4042220</v>
      </c>
      <c r="P263" s="45">
        <v>4042220</v>
      </c>
      <c r="Q263" s="45">
        <v>3401777</v>
      </c>
      <c r="R263" s="45">
        <v>283481.41666666669</v>
      </c>
      <c r="S263" s="45">
        <v>1133925.6666666667</v>
      </c>
      <c r="T263" s="45">
        <v>2099850</v>
      </c>
      <c r="U263" s="46">
        <v>2908294.333333333</v>
      </c>
      <c r="V263" s="38">
        <v>1245954.0741838289</v>
      </c>
      <c r="W263" s="46">
        <v>1245954.0741838289</v>
      </c>
      <c r="X263" s="38"/>
      <c r="Y263" s="38">
        <f t="shared" si="3"/>
        <v>1444823.2353089543</v>
      </c>
      <c r="Z263" s="38">
        <v>1444823.2353089543</v>
      </c>
      <c r="AA263" s="38">
        <v>0</v>
      </c>
      <c r="AB263" s="38">
        <v>1444823.2353089543</v>
      </c>
      <c r="AC263" s="38" t="s">
        <v>6123</v>
      </c>
      <c r="AD263" s="59">
        <v>0.6880602115908061</v>
      </c>
      <c r="AE263" s="59">
        <v>0.35743310243107851</v>
      </c>
      <c r="AF263" s="59">
        <v>0.49679402072519063</v>
      </c>
    </row>
    <row r="264" spans="1:32" x14ac:dyDescent="0.2">
      <c r="A264" s="60" t="s">
        <v>6125</v>
      </c>
      <c r="B264" s="44" t="s">
        <v>6115</v>
      </c>
      <c r="C264" s="44"/>
      <c r="D264" s="39">
        <v>249</v>
      </c>
      <c r="E264" s="44" t="s">
        <v>4923</v>
      </c>
      <c r="F264" s="44" t="s">
        <v>4924</v>
      </c>
      <c r="G264" s="39" t="s">
        <v>6115</v>
      </c>
      <c r="H264" s="64">
        <v>40633</v>
      </c>
      <c r="I264" s="44" t="s">
        <v>6130</v>
      </c>
      <c r="J264" s="58">
        <v>624</v>
      </c>
      <c r="K264" s="44" t="s">
        <v>6125</v>
      </c>
      <c r="L264" s="39" t="s">
        <v>6116</v>
      </c>
      <c r="M264" s="67">
        <v>0</v>
      </c>
      <c r="N264" s="67">
        <v>0</v>
      </c>
      <c r="O264" s="46">
        <v>876708</v>
      </c>
      <c r="P264" s="45">
        <v>876708</v>
      </c>
      <c r="Q264" s="45">
        <v>3720986</v>
      </c>
      <c r="R264" s="45">
        <v>310082.16666666669</v>
      </c>
      <c r="S264" s="45">
        <v>1240328.6666666667</v>
      </c>
      <c r="T264" s="45">
        <v>2262283</v>
      </c>
      <c r="U264" s="46">
        <v>0</v>
      </c>
      <c r="V264" s="38">
        <v>0</v>
      </c>
      <c r="W264" s="46">
        <v>0</v>
      </c>
      <c r="X264" s="38"/>
      <c r="Y264" s="38">
        <f t="shared" si="3"/>
        <v>0</v>
      </c>
      <c r="Z264" s="38">
        <v>0</v>
      </c>
      <c r="AA264" s="38">
        <v>0</v>
      </c>
      <c r="AB264" s="38">
        <v>0</v>
      </c>
      <c r="AC264" s="38" t="s">
        <v>6116</v>
      </c>
      <c r="AD264" s="59">
        <v>0</v>
      </c>
      <c r="AE264" s="59">
        <v>0</v>
      </c>
      <c r="AF264" s="59" t="s">
        <v>6138</v>
      </c>
    </row>
    <row r="265" spans="1:32" x14ac:dyDescent="0.2">
      <c r="A265" s="60" t="s">
        <v>6125</v>
      </c>
      <c r="B265" s="44" t="s">
        <v>6115</v>
      </c>
      <c r="C265" s="44"/>
      <c r="D265" s="39">
        <v>250</v>
      </c>
      <c r="E265" s="44" t="s">
        <v>5666</v>
      </c>
      <c r="F265" s="44" t="s">
        <v>5667</v>
      </c>
      <c r="G265" s="39" t="s">
        <v>6115</v>
      </c>
      <c r="H265" s="64">
        <v>40359</v>
      </c>
      <c r="I265" s="44" t="s">
        <v>6129</v>
      </c>
      <c r="J265" s="58">
        <v>623</v>
      </c>
      <c r="K265" s="44" t="s">
        <v>6125</v>
      </c>
      <c r="L265" s="39" t="s">
        <v>6116</v>
      </c>
      <c r="M265" s="67">
        <v>0</v>
      </c>
      <c r="N265" s="67">
        <v>0</v>
      </c>
      <c r="O265" s="46">
        <v>3020279</v>
      </c>
      <c r="P265" s="45">
        <v>3020279</v>
      </c>
      <c r="Q265" s="45">
        <v>3767309</v>
      </c>
      <c r="R265" s="45">
        <v>313942.41666666669</v>
      </c>
      <c r="S265" s="45">
        <v>1255769.6666666667</v>
      </c>
      <c r="T265" s="45">
        <v>1726300</v>
      </c>
      <c r="U265" s="46">
        <v>1764509.3333333333</v>
      </c>
      <c r="V265" s="38">
        <v>755940.54136957205</v>
      </c>
      <c r="W265" s="46">
        <v>755940.54136957205</v>
      </c>
      <c r="X265" s="38"/>
      <c r="Y265" s="38">
        <f t="shared" si="3"/>
        <v>876597.68631379236</v>
      </c>
      <c r="Z265" s="38">
        <v>876597.68631379236</v>
      </c>
      <c r="AA265" s="38">
        <v>0</v>
      </c>
      <c r="AB265" s="38">
        <v>876597.68631379236</v>
      </c>
      <c r="AC265" s="38" t="s">
        <v>6123</v>
      </c>
      <c r="AD265" s="59">
        <v>0.50778988954051574</v>
      </c>
      <c r="AE265" s="59">
        <v>0.29023732122555312</v>
      </c>
      <c r="AF265" s="59">
        <v>0.49679402072519069</v>
      </c>
    </row>
    <row r="266" spans="1:32" x14ac:dyDescent="0.2">
      <c r="A266" s="60" t="s">
        <v>6125</v>
      </c>
      <c r="B266" s="44" t="s">
        <v>6115</v>
      </c>
      <c r="C266" s="44"/>
      <c r="D266" s="39">
        <v>251</v>
      </c>
      <c r="E266" s="44" t="s">
        <v>1505</v>
      </c>
      <c r="F266" s="44" t="s">
        <v>1506</v>
      </c>
      <c r="G266" s="39" t="s">
        <v>6115</v>
      </c>
      <c r="H266" s="64">
        <v>40451</v>
      </c>
      <c r="I266" s="44" t="s">
        <v>6129</v>
      </c>
      <c r="J266" s="58">
        <v>620</v>
      </c>
      <c r="K266" s="44" t="s">
        <v>6125</v>
      </c>
      <c r="L266" s="39" t="s">
        <v>6116</v>
      </c>
      <c r="M266" s="67">
        <v>0</v>
      </c>
      <c r="N266" s="67">
        <v>0</v>
      </c>
      <c r="O266" s="46">
        <v>2354494</v>
      </c>
      <c r="P266" s="45">
        <v>2354494</v>
      </c>
      <c r="Q266" s="45">
        <v>3747985</v>
      </c>
      <c r="R266" s="45">
        <v>312332.08333333331</v>
      </c>
      <c r="S266" s="45">
        <v>1249328.3333333333</v>
      </c>
      <c r="T266" s="45">
        <v>2392875</v>
      </c>
      <c r="U266" s="46">
        <v>1105165.6666666667</v>
      </c>
      <c r="V266" s="38">
        <v>473468.46887164708</v>
      </c>
      <c r="W266" s="46">
        <v>473468.46887164708</v>
      </c>
      <c r="X266" s="38"/>
      <c r="Y266" s="38">
        <f t="shared" si="3"/>
        <v>549039.69511076913</v>
      </c>
      <c r="Z266" s="38">
        <v>549039.69511076913</v>
      </c>
      <c r="AA266" s="38">
        <v>0</v>
      </c>
      <c r="AB266" s="38">
        <v>549039.69511076913</v>
      </c>
      <c r="AC266" s="38" t="s">
        <v>6123</v>
      </c>
      <c r="AD266" s="59">
        <v>0.22944771252604884</v>
      </c>
      <c r="AE266" s="59">
        <v>0.23318797801598523</v>
      </c>
      <c r="AF266" s="59">
        <v>0.49679402072519058</v>
      </c>
    </row>
    <row r="267" spans="1:32" x14ac:dyDescent="0.2">
      <c r="A267" s="60" t="s">
        <v>6125</v>
      </c>
      <c r="B267" s="44" t="s">
        <v>6115</v>
      </c>
      <c r="C267" s="44"/>
      <c r="D267" s="39">
        <v>252</v>
      </c>
      <c r="E267" s="44" t="s">
        <v>810</v>
      </c>
      <c r="F267" s="44" t="s">
        <v>811</v>
      </c>
      <c r="G267" s="39"/>
      <c r="H267" s="64">
        <v>40543</v>
      </c>
      <c r="I267" s="44" t="s">
        <v>6129</v>
      </c>
      <c r="J267" s="58">
        <v>615</v>
      </c>
      <c r="K267" s="44" t="s">
        <v>6125</v>
      </c>
      <c r="L267" s="39" t="s">
        <v>6116</v>
      </c>
      <c r="M267" s="67">
        <v>0</v>
      </c>
      <c r="N267" s="67">
        <v>0</v>
      </c>
      <c r="O267" s="46">
        <v>4538772</v>
      </c>
      <c r="P267" s="45">
        <v>4538772</v>
      </c>
      <c r="Q267" s="45">
        <v>3450008</v>
      </c>
      <c r="R267" s="45">
        <v>287500.66666666669</v>
      </c>
      <c r="S267" s="45">
        <v>1150002.6666666667</v>
      </c>
      <c r="T267" s="45">
        <v>2398690</v>
      </c>
      <c r="U267" s="46">
        <v>3388769.333333333</v>
      </c>
      <c r="V267" s="38">
        <v>1451796.3016819428</v>
      </c>
      <c r="W267" s="46">
        <v>1451796.3016819428</v>
      </c>
      <c r="X267" s="38"/>
      <c r="Y267" s="38">
        <f t="shared" si="3"/>
        <v>1683520.3424168904</v>
      </c>
      <c r="Z267" s="38">
        <v>1683520.3424168904</v>
      </c>
      <c r="AA267" s="38">
        <v>0</v>
      </c>
      <c r="AB267" s="38">
        <v>1683520.3424168904</v>
      </c>
      <c r="AC267" s="38" t="s">
        <v>6123</v>
      </c>
      <c r="AD267" s="59">
        <v>0.70184990241210432</v>
      </c>
      <c r="AE267" s="59">
        <v>0.37091978676542697</v>
      </c>
      <c r="AF267" s="59">
        <v>0.49679402072519069</v>
      </c>
    </row>
    <row r="268" spans="1:32" x14ac:dyDescent="0.2">
      <c r="A268" s="60" t="s">
        <v>6125</v>
      </c>
      <c r="B268" s="44" t="s">
        <v>6115</v>
      </c>
      <c r="C268" s="44"/>
      <c r="D268" s="39">
        <v>253</v>
      </c>
      <c r="E268" s="44" t="s">
        <v>3720</v>
      </c>
      <c r="F268" s="44" t="s">
        <v>3721</v>
      </c>
      <c r="G268" s="39" t="s">
        <v>6115</v>
      </c>
      <c r="H268" s="64">
        <v>40633</v>
      </c>
      <c r="I268" s="44" t="s">
        <v>6130</v>
      </c>
      <c r="J268" s="58">
        <v>614</v>
      </c>
      <c r="K268" s="44" t="s">
        <v>6125</v>
      </c>
      <c r="L268" s="39" t="s">
        <v>6116</v>
      </c>
      <c r="M268" s="67">
        <v>0</v>
      </c>
      <c r="N268" s="67">
        <v>0</v>
      </c>
      <c r="O268" s="46">
        <v>3881402</v>
      </c>
      <c r="P268" s="45">
        <v>3881402</v>
      </c>
      <c r="Q268" s="45">
        <v>3589821</v>
      </c>
      <c r="R268" s="45">
        <v>299151.75</v>
      </c>
      <c r="S268" s="45">
        <v>1196607</v>
      </c>
      <c r="T268" s="45">
        <v>1888491</v>
      </c>
      <c r="U268" s="46">
        <v>2684795</v>
      </c>
      <c r="V268" s="38">
        <v>1150203.825747018</v>
      </c>
      <c r="W268" s="46">
        <v>1150203.825747018</v>
      </c>
      <c r="X268" s="38"/>
      <c r="Y268" s="38">
        <f t="shared" si="3"/>
        <v>1333790.1028728881</v>
      </c>
      <c r="Z268" s="38">
        <v>1333790.1028728881</v>
      </c>
      <c r="AA268" s="38">
        <v>0</v>
      </c>
      <c r="AB268" s="38">
        <v>1333790.1028728881</v>
      </c>
      <c r="AC268" s="38" t="s">
        <v>6123</v>
      </c>
      <c r="AD268" s="59">
        <v>0.7062729464280677</v>
      </c>
      <c r="AE268" s="59">
        <v>0.34363616622882354</v>
      </c>
      <c r="AF268" s="59">
        <v>0.49679402072519058</v>
      </c>
    </row>
    <row r="269" spans="1:32" x14ac:dyDescent="0.2">
      <c r="A269" s="60" t="s">
        <v>6125</v>
      </c>
      <c r="B269" s="44" t="s">
        <v>6115</v>
      </c>
      <c r="C269" s="44"/>
      <c r="D269" s="39">
        <v>254</v>
      </c>
      <c r="E269" s="44" t="s">
        <v>4442</v>
      </c>
      <c r="F269" s="44" t="s">
        <v>1470</v>
      </c>
      <c r="G269" s="39" t="s">
        <v>6115</v>
      </c>
      <c r="H269" s="64">
        <v>40543</v>
      </c>
      <c r="I269" s="44" t="s">
        <v>6129</v>
      </c>
      <c r="J269" s="58">
        <v>614</v>
      </c>
      <c r="K269" s="44" t="s">
        <v>6125</v>
      </c>
      <c r="L269" s="39" t="s">
        <v>6116</v>
      </c>
      <c r="M269" s="67">
        <v>0</v>
      </c>
      <c r="N269" s="67">
        <v>0</v>
      </c>
      <c r="O269" s="46">
        <v>1653652</v>
      </c>
      <c r="P269" s="45">
        <v>1653652</v>
      </c>
      <c r="Q269" s="45">
        <v>4170993</v>
      </c>
      <c r="R269" s="45">
        <v>347582.75</v>
      </c>
      <c r="S269" s="45">
        <v>1390331</v>
      </c>
      <c r="T269" s="45">
        <v>2143287</v>
      </c>
      <c r="U269" s="46">
        <v>263321</v>
      </c>
      <c r="V269" s="38">
        <v>112810.40883923373</v>
      </c>
      <c r="W269" s="46">
        <v>112810.40883923373</v>
      </c>
      <c r="X269" s="38"/>
      <c r="Y269" s="38">
        <f t="shared" si="3"/>
        <v>130816.29833137793</v>
      </c>
      <c r="Z269" s="38">
        <v>130816.29833137793</v>
      </c>
      <c r="AA269" s="38">
        <v>0</v>
      </c>
      <c r="AB269" s="38">
        <v>130816.29833137793</v>
      </c>
      <c r="AC269" s="38" t="s">
        <v>6123</v>
      </c>
      <c r="AD269" s="59">
        <v>6.1035362194320188E-2</v>
      </c>
      <c r="AE269" s="59">
        <v>7.9107513752215058E-2</v>
      </c>
      <c r="AF269" s="59">
        <v>0.49679402072519063</v>
      </c>
    </row>
    <row r="270" spans="1:32" x14ac:dyDescent="0.2">
      <c r="A270" s="60" t="s">
        <v>6125</v>
      </c>
      <c r="B270" s="44" t="s">
        <v>6115</v>
      </c>
      <c r="C270" s="44"/>
      <c r="D270" s="39">
        <v>255</v>
      </c>
      <c r="E270" s="44" t="s">
        <v>4571</v>
      </c>
      <c r="F270" s="44" t="s">
        <v>4572</v>
      </c>
      <c r="G270" s="39" t="s">
        <v>6115</v>
      </c>
      <c r="H270" s="64">
        <v>40451</v>
      </c>
      <c r="I270" s="44" t="s">
        <v>6129</v>
      </c>
      <c r="J270" s="58">
        <v>612</v>
      </c>
      <c r="K270" s="44" t="s">
        <v>6125</v>
      </c>
      <c r="L270" s="39" t="s">
        <v>6116</v>
      </c>
      <c r="M270" s="67">
        <v>0</v>
      </c>
      <c r="N270" s="67">
        <v>0</v>
      </c>
      <c r="O270" s="46">
        <v>10590866</v>
      </c>
      <c r="P270" s="45">
        <v>10590866</v>
      </c>
      <c r="Q270" s="45">
        <v>3816094</v>
      </c>
      <c r="R270" s="45">
        <v>318007.83333333331</v>
      </c>
      <c r="S270" s="45">
        <v>1272031.3333333333</v>
      </c>
      <c r="T270" s="45">
        <v>1450697</v>
      </c>
      <c r="U270" s="46">
        <v>9318834.666666666</v>
      </c>
      <c r="V270" s="38">
        <v>3992319.445284998</v>
      </c>
      <c r="W270" s="46">
        <v>1450697</v>
      </c>
      <c r="X270" s="38"/>
      <c r="Y270" s="38">
        <f t="shared" si="3"/>
        <v>4629541.3425266249</v>
      </c>
      <c r="Z270" s="38">
        <v>1450697</v>
      </c>
      <c r="AA270" s="38">
        <v>0</v>
      </c>
      <c r="AB270" s="38">
        <v>1450697</v>
      </c>
      <c r="AC270" s="38" t="s">
        <v>6123</v>
      </c>
      <c r="AD270" s="59">
        <v>1</v>
      </c>
      <c r="AE270" s="59">
        <v>0.13697623971448605</v>
      </c>
      <c r="AF270" s="59">
        <v>0.15567364932324873</v>
      </c>
    </row>
    <row r="271" spans="1:32" x14ac:dyDescent="0.2">
      <c r="A271" s="60" t="s">
        <v>6125</v>
      </c>
      <c r="B271" s="44" t="s">
        <v>6115</v>
      </c>
      <c r="C271" s="44"/>
      <c r="D271" s="39">
        <v>256</v>
      </c>
      <c r="E271" s="44" t="s">
        <v>4449</v>
      </c>
      <c r="F271" s="44" t="s">
        <v>4450</v>
      </c>
      <c r="G271" s="39" t="s">
        <v>6115</v>
      </c>
      <c r="H271" s="64">
        <v>40633</v>
      </c>
      <c r="I271" s="44" t="s">
        <v>6130</v>
      </c>
      <c r="J271" s="58">
        <v>610</v>
      </c>
      <c r="K271" s="44" t="s">
        <v>6125</v>
      </c>
      <c r="L271" s="39" t="s">
        <v>6116</v>
      </c>
      <c r="M271" s="67">
        <v>0</v>
      </c>
      <c r="N271" s="67">
        <v>0</v>
      </c>
      <c r="O271" s="46">
        <v>1294240</v>
      </c>
      <c r="P271" s="45">
        <v>1294240</v>
      </c>
      <c r="Q271" s="45">
        <v>3448213</v>
      </c>
      <c r="R271" s="45">
        <v>287351.08333333331</v>
      </c>
      <c r="S271" s="45">
        <v>1149404.3333333333</v>
      </c>
      <c r="T271" s="45">
        <v>1582344</v>
      </c>
      <c r="U271" s="46">
        <v>144835.66666666674</v>
      </c>
      <c r="V271" s="38">
        <v>62049.630569417757</v>
      </c>
      <c r="W271" s="46">
        <v>62049.630569417757</v>
      </c>
      <c r="X271" s="38"/>
      <c r="Y271" s="38">
        <f t="shared" si="3"/>
        <v>71953.493187746848</v>
      </c>
      <c r="Z271" s="38">
        <v>71953.493187746848</v>
      </c>
      <c r="AA271" s="38">
        <v>0</v>
      </c>
      <c r="AB271" s="38">
        <v>71953.493187746848</v>
      </c>
      <c r="AC271" s="38" t="s">
        <v>6123</v>
      </c>
      <c r="AD271" s="59">
        <v>4.5472724760069146E-2</v>
      </c>
      <c r="AE271" s="59">
        <v>5.5595170283523031E-2</v>
      </c>
      <c r="AF271" s="59">
        <v>0.49679402072519069</v>
      </c>
    </row>
    <row r="272" spans="1:32" x14ac:dyDescent="0.2">
      <c r="A272" s="60" t="s">
        <v>6125</v>
      </c>
      <c r="B272" s="44" t="s">
        <v>6115</v>
      </c>
      <c r="C272" s="44"/>
      <c r="D272" s="39">
        <v>257</v>
      </c>
      <c r="E272" s="44" t="s">
        <v>32</v>
      </c>
      <c r="F272" s="44" t="s">
        <v>33</v>
      </c>
      <c r="G272" s="39" t="s">
        <v>6115</v>
      </c>
      <c r="H272" s="64">
        <v>40359</v>
      </c>
      <c r="I272" s="44" t="s">
        <v>6129</v>
      </c>
      <c r="J272" s="58">
        <v>606</v>
      </c>
      <c r="K272" s="44" t="s">
        <v>6125</v>
      </c>
      <c r="L272" s="39" t="s">
        <v>6123</v>
      </c>
      <c r="M272" s="67">
        <v>819688</v>
      </c>
      <c r="N272" s="67">
        <v>741333</v>
      </c>
      <c r="O272" s="46">
        <v>3180656</v>
      </c>
      <c r="P272" s="45">
        <v>2439323</v>
      </c>
      <c r="Q272" s="45">
        <v>3150481</v>
      </c>
      <c r="R272" s="45">
        <v>262540.08333333331</v>
      </c>
      <c r="S272" s="45">
        <v>1050160.3333333333</v>
      </c>
      <c r="T272" s="45">
        <v>1978043</v>
      </c>
      <c r="U272" s="46">
        <v>1389162.6666666667</v>
      </c>
      <c r="V272" s="38">
        <v>595136.76604170131</v>
      </c>
      <c r="W272" s="46">
        <v>595136.76604170131</v>
      </c>
      <c r="X272" s="38"/>
      <c r="Y272" s="38">
        <f t="shared" ref="Y272:Y335" si="4">V272*(1+$X$14)</f>
        <v>690127.70661466103</v>
      </c>
      <c r="Z272" s="38">
        <v>690127.70661466103</v>
      </c>
      <c r="AA272" s="38">
        <v>0</v>
      </c>
      <c r="AB272" s="38">
        <v>690127.70661466103</v>
      </c>
      <c r="AC272" s="38" t="s">
        <v>6123</v>
      </c>
      <c r="AD272" s="59">
        <v>0.34889418815195677</v>
      </c>
      <c r="AE272" s="59">
        <v>0.28291772209529492</v>
      </c>
      <c r="AF272" s="59">
        <v>0.49679402072519058</v>
      </c>
    </row>
    <row r="273" spans="1:32" x14ac:dyDescent="0.2">
      <c r="A273" s="60" t="s">
        <v>6125</v>
      </c>
      <c r="B273" s="44" t="s">
        <v>6115</v>
      </c>
      <c r="C273" s="44"/>
      <c r="D273" s="39">
        <v>258</v>
      </c>
      <c r="E273" s="44" t="s">
        <v>3957</v>
      </c>
      <c r="F273" s="44" t="s">
        <v>3958</v>
      </c>
      <c r="G273" s="39" t="s">
        <v>6115</v>
      </c>
      <c r="H273" s="64">
        <v>40359</v>
      </c>
      <c r="I273" s="44" t="s">
        <v>6129</v>
      </c>
      <c r="J273" s="58">
        <v>604</v>
      </c>
      <c r="K273" s="44" t="s">
        <v>6125</v>
      </c>
      <c r="L273" s="39" t="s">
        <v>6116</v>
      </c>
      <c r="M273" s="67">
        <v>0</v>
      </c>
      <c r="N273" s="67">
        <v>0</v>
      </c>
      <c r="O273" s="46">
        <v>1576967</v>
      </c>
      <c r="P273" s="45">
        <v>1576967</v>
      </c>
      <c r="Q273" s="45">
        <v>2933892</v>
      </c>
      <c r="R273" s="45">
        <v>244491</v>
      </c>
      <c r="S273" s="45">
        <v>977964</v>
      </c>
      <c r="T273" s="45">
        <v>822149</v>
      </c>
      <c r="U273" s="46">
        <v>599003</v>
      </c>
      <c r="V273" s="38">
        <v>256621.28476622648</v>
      </c>
      <c r="W273" s="46">
        <v>256621.28476622648</v>
      </c>
      <c r="X273" s="38"/>
      <c r="Y273" s="38">
        <f t="shared" si="4"/>
        <v>297581.10879645136</v>
      </c>
      <c r="Z273" s="38">
        <v>297581.10879645136</v>
      </c>
      <c r="AA273" s="38">
        <v>0</v>
      </c>
      <c r="AB273" s="38">
        <v>297581.10879645136</v>
      </c>
      <c r="AC273" s="38" t="s">
        <v>6123</v>
      </c>
      <c r="AD273" s="59">
        <v>0.36195520373612489</v>
      </c>
      <c r="AE273" s="59">
        <v>0.18870471531519134</v>
      </c>
      <c r="AF273" s="59">
        <v>0.49679402072519063</v>
      </c>
    </row>
    <row r="274" spans="1:32" x14ac:dyDescent="0.2">
      <c r="A274" s="60" t="s">
        <v>6125</v>
      </c>
      <c r="B274" s="44" t="s">
        <v>6115</v>
      </c>
      <c r="C274" s="44"/>
      <c r="D274" s="39">
        <v>259</v>
      </c>
      <c r="E274" s="44" t="s">
        <v>803</v>
      </c>
      <c r="F274" s="44" t="s">
        <v>804</v>
      </c>
      <c r="G274" s="39" t="s">
        <v>6115</v>
      </c>
      <c r="H274" s="64">
        <v>40633</v>
      </c>
      <c r="I274" s="44" t="s">
        <v>6130</v>
      </c>
      <c r="J274" s="58">
        <v>603</v>
      </c>
      <c r="K274" s="44" t="s">
        <v>6125</v>
      </c>
      <c r="L274" s="39" t="s">
        <v>6116</v>
      </c>
      <c r="M274" s="67">
        <v>0</v>
      </c>
      <c r="N274" s="67">
        <v>0</v>
      </c>
      <c r="O274" s="46">
        <v>5172665</v>
      </c>
      <c r="P274" s="45">
        <v>5172665</v>
      </c>
      <c r="Q274" s="45">
        <v>4244077</v>
      </c>
      <c r="R274" s="45">
        <v>353673.08333333331</v>
      </c>
      <c r="S274" s="45">
        <v>1414692.3333333333</v>
      </c>
      <c r="T274" s="45">
        <v>2772801</v>
      </c>
      <c r="U274" s="46">
        <v>3757972.666666667</v>
      </c>
      <c r="V274" s="38">
        <v>1609968.1868644436</v>
      </c>
      <c r="W274" s="46">
        <v>1609968.1868644436</v>
      </c>
      <c r="X274" s="38"/>
      <c r="Y274" s="38">
        <f t="shared" si="4"/>
        <v>1866938.3508487002</v>
      </c>
      <c r="Z274" s="38">
        <v>1866938.3508487002</v>
      </c>
      <c r="AA274" s="38">
        <v>0</v>
      </c>
      <c r="AB274" s="38">
        <v>1866938.3508487002</v>
      </c>
      <c r="AC274" s="38" t="s">
        <v>6123</v>
      </c>
      <c r="AD274" s="59">
        <v>0.67330412490788205</v>
      </c>
      <c r="AE274" s="59">
        <v>0.36092388562737004</v>
      </c>
      <c r="AF274" s="59">
        <v>0.49679402072519063</v>
      </c>
    </row>
    <row r="275" spans="1:32" x14ac:dyDescent="0.2">
      <c r="A275" s="60" t="s">
        <v>6125</v>
      </c>
      <c r="B275" s="44" t="s">
        <v>6115</v>
      </c>
      <c r="C275" s="44"/>
      <c r="D275" s="39">
        <v>260</v>
      </c>
      <c r="E275" s="44" t="s">
        <v>3817</v>
      </c>
      <c r="F275" s="44" t="s">
        <v>3818</v>
      </c>
      <c r="G275" s="39" t="s">
        <v>6115</v>
      </c>
      <c r="H275" s="64">
        <v>40451</v>
      </c>
      <c r="I275" s="44" t="s">
        <v>6129</v>
      </c>
      <c r="J275" s="58">
        <v>600</v>
      </c>
      <c r="K275" s="44" t="s">
        <v>6125</v>
      </c>
      <c r="L275" s="39" t="s">
        <v>6116</v>
      </c>
      <c r="M275" s="67">
        <v>0</v>
      </c>
      <c r="N275" s="67">
        <v>0</v>
      </c>
      <c r="O275" s="46">
        <v>612480</v>
      </c>
      <c r="P275" s="45">
        <v>612480</v>
      </c>
      <c r="Q275" s="45">
        <v>3855623</v>
      </c>
      <c r="R275" s="45">
        <v>321301.91666666669</v>
      </c>
      <c r="S275" s="45">
        <v>1285207.6666666667</v>
      </c>
      <c r="T275" s="45">
        <v>1485718</v>
      </c>
      <c r="U275" s="46">
        <v>0</v>
      </c>
      <c r="V275" s="38">
        <v>0</v>
      </c>
      <c r="W275" s="46">
        <v>0</v>
      </c>
      <c r="X275" s="38"/>
      <c r="Y275" s="38">
        <f t="shared" si="4"/>
        <v>0</v>
      </c>
      <c r="Z275" s="38">
        <v>0</v>
      </c>
      <c r="AA275" s="38">
        <v>0</v>
      </c>
      <c r="AB275" s="38">
        <v>0</v>
      </c>
      <c r="AC275" s="38" t="s">
        <v>6116</v>
      </c>
      <c r="AD275" s="59">
        <v>0</v>
      </c>
      <c r="AE275" s="59">
        <v>0</v>
      </c>
      <c r="AF275" s="59" t="s">
        <v>6138</v>
      </c>
    </row>
    <row r="276" spans="1:32" x14ac:dyDescent="0.2">
      <c r="A276" s="60" t="s">
        <v>6125</v>
      </c>
      <c r="B276" s="44" t="s">
        <v>6115</v>
      </c>
      <c r="C276" s="44"/>
      <c r="D276" s="39">
        <v>261</v>
      </c>
      <c r="E276" s="44" t="s">
        <v>5885</v>
      </c>
      <c r="F276" s="44" t="s">
        <v>5886</v>
      </c>
      <c r="G276" s="39" t="s">
        <v>6115</v>
      </c>
      <c r="H276" s="64">
        <v>40451</v>
      </c>
      <c r="I276" s="44" t="s">
        <v>6129</v>
      </c>
      <c r="J276" s="58">
        <v>599</v>
      </c>
      <c r="K276" s="44" t="s">
        <v>6125</v>
      </c>
      <c r="L276" s="39" t="s">
        <v>6116</v>
      </c>
      <c r="M276" s="67">
        <v>0</v>
      </c>
      <c r="N276" s="67">
        <v>0</v>
      </c>
      <c r="O276" s="46">
        <v>4769652</v>
      </c>
      <c r="P276" s="45">
        <v>4769652</v>
      </c>
      <c r="Q276" s="45">
        <v>3209288</v>
      </c>
      <c r="R276" s="45">
        <v>267440.66666666669</v>
      </c>
      <c r="S276" s="45">
        <v>1069762.6666666667</v>
      </c>
      <c r="T276" s="45">
        <v>1732536</v>
      </c>
      <c r="U276" s="46">
        <v>3699889.333333333</v>
      </c>
      <c r="V276" s="38">
        <v>1585084.4723863772</v>
      </c>
      <c r="W276" s="46">
        <v>1585084.4723863772</v>
      </c>
      <c r="X276" s="38"/>
      <c r="Y276" s="38">
        <f t="shared" si="4"/>
        <v>1838082.8981449115</v>
      </c>
      <c r="Z276" s="38">
        <v>1732536</v>
      </c>
      <c r="AA276" s="38">
        <v>0</v>
      </c>
      <c r="AB276" s="38">
        <v>1732536</v>
      </c>
      <c r="AC276" s="38" t="s">
        <v>6123</v>
      </c>
      <c r="AD276" s="59">
        <v>1</v>
      </c>
      <c r="AE276" s="59">
        <v>0.36324159498428815</v>
      </c>
      <c r="AF276" s="59">
        <v>0.46826697879612261</v>
      </c>
    </row>
    <row r="277" spans="1:32" x14ac:dyDescent="0.2">
      <c r="A277" s="60" t="s">
        <v>6125</v>
      </c>
      <c r="B277" s="44" t="s">
        <v>6115</v>
      </c>
      <c r="C277" s="44"/>
      <c r="D277" s="39">
        <v>262</v>
      </c>
      <c r="E277" s="44" t="s">
        <v>873</v>
      </c>
      <c r="F277" s="44" t="s">
        <v>874</v>
      </c>
      <c r="G277" s="39" t="s">
        <v>6115</v>
      </c>
      <c r="H277" s="64">
        <v>40633</v>
      </c>
      <c r="I277" s="44" t="s">
        <v>6130</v>
      </c>
      <c r="J277" s="58">
        <v>598</v>
      </c>
      <c r="K277" s="44" t="s">
        <v>6125</v>
      </c>
      <c r="L277" s="39" t="s">
        <v>6116</v>
      </c>
      <c r="M277" s="67">
        <v>0</v>
      </c>
      <c r="N277" s="67">
        <v>0</v>
      </c>
      <c r="O277" s="46">
        <v>699842</v>
      </c>
      <c r="P277" s="45">
        <v>699842</v>
      </c>
      <c r="Q277" s="45">
        <v>5510668</v>
      </c>
      <c r="R277" s="45">
        <v>459222.33333333331</v>
      </c>
      <c r="S277" s="45">
        <v>1836889.3333333333</v>
      </c>
      <c r="T277" s="45">
        <v>3907064</v>
      </c>
      <c r="U277" s="46">
        <v>0</v>
      </c>
      <c r="V277" s="38">
        <v>0</v>
      </c>
      <c r="W277" s="46">
        <v>0</v>
      </c>
      <c r="X277" s="38"/>
      <c r="Y277" s="38">
        <f t="shared" si="4"/>
        <v>0</v>
      </c>
      <c r="Z277" s="38">
        <v>0</v>
      </c>
      <c r="AA277" s="38">
        <v>0</v>
      </c>
      <c r="AB277" s="38">
        <v>0</v>
      </c>
      <c r="AC277" s="38" t="s">
        <v>6116</v>
      </c>
      <c r="AD277" s="59">
        <v>0</v>
      </c>
      <c r="AE277" s="59">
        <v>0</v>
      </c>
      <c r="AF277" s="59" t="s">
        <v>6138</v>
      </c>
    </row>
    <row r="278" spans="1:32" x14ac:dyDescent="0.2">
      <c r="A278" s="60" t="s">
        <v>6125</v>
      </c>
      <c r="B278" s="44" t="s">
        <v>6115</v>
      </c>
      <c r="C278" s="44"/>
      <c r="D278" s="39">
        <v>263</v>
      </c>
      <c r="E278" s="44" t="s">
        <v>1986</v>
      </c>
      <c r="F278" s="44" t="s">
        <v>1987</v>
      </c>
      <c r="G278" s="39" t="s">
        <v>6115</v>
      </c>
      <c r="H278" s="64">
        <v>40451</v>
      </c>
      <c r="I278" s="44" t="s">
        <v>6129</v>
      </c>
      <c r="J278" s="58">
        <v>598</v>
      </c>
      <c r="K278" s="44" t="s">
        <v>6125</v>
      </c>
      <c r="L278" s="39" t="s">
        <v>6116</v>
      </c>
      <c r="M278" s="67">
        <v>0</v>
      </c>
      <c r="N278" s="67">
        <v>0</v>
      </c>
      <c r="O278" s="46">
        <v>1558999</v>
      </c>
      <c r="P278" s="45">
        <v>1558999</v>
      </c>
      <c r="Q278" s="45">
        <v>2708404</v>
      </c>
      <c r="R278" s="45">
        <v>225700.33333333334</v>
      </c>
      <c r="S278" s="45">
        <v>902801.33333333337</v>
      </c>
      <c r="T278" s="45">
        <v>1470054</v>
      </c>
      <c r="U278" s="46">
        <v>656197.66666666663</v>
      </c>
      <c r="V278" s="38">
        <v>281124.28198289493</v>
      </c>
      <c r="W278" s="46">
        <v>281124.28198289493</v>
      </c>
      <c r="X278" s="38"/>
      <c r="Y278" s="38">
        <f t="shared" si="4"/>
        <v>325995.0772138217</v>
      </c>
      <c r="Z278" s="38">
        <v>325995.0772138217</v>
      </c>
      <c r="AA278" s="38">
        <v>0</v>
      </c>
      <c r="AB278" s="38">
        <v>325995.0772138217</v>
      </c>
      <c r="AC278" s="38" t="s">
        <v>6123</v>
      </c>
      <c r="AD278" s="59">
        <v>0.22175721246554325</v>
      </c>
      <c r="AE278" s="59">
        <v>0.20910537929390699</v>
      </c>
      <c r="AF278" s="59">
        <v>0.49679402072519063</v>
      </c>
    </row>
    <row r="279" spans="1:32" x14ac:dyDescent="0.2">
      <c r="A279" s="60" t="s">
        <v>6125</v>
      </c>
      <c r="B279" s="44" t="s">
        <v>6171</v>
      </c>
      <c r="C279" s="44" t="s">
        <v>6172</v>
      </c>
      <c r="D279" s="39">
        <v>264</v>
      </c>
      <c r="E279" s="44" t="s">
        <v>826</v>
      </c>
      <c r="F279" s="44" t="s">
        <v>827</v>
      </c>
      <c r="G279" s="39" t="s">
        <v>6115</v>
      </c>
      <c r="H279" s="64">
        <v>40633</v>
      </c>
      <c r="I279" s="44" t="s">
        <v>6129</v>
      </c>
      <c r="J279" s="58">
        <v>596</v>
      </c>
      <c r="K279" s="44" t="s">
        <v>6125</v>
      </c>
      <c r="L279" s="39" t="s">
        <v>6116</v>
      </c>
      <c r="M279" s="67">
        <v>0</v>
      </c>
      <c r="N279" s="67">
        <v>0</v>
      </c>
      <c r="O279" s="46">
        <v>505536</v>
      </c>
      <c r="P279" s="45">
        <v>505536</v>
      </c>
      <c r="Q279" s="45">
        <v>2577383</v>
      </c>
      <c r="R279" s="45">
        <v>214781.91666666666</v>
      </c>
      <c r="S279" s="45">
        <v>859127.66666666663</v>
      </c>
      <c r="T279" s="45">
        <v>1783528</v>
      </c>
      <c r="U279" s="46">
        <v>0</v>
      </c>
      <c r="V279" s="38">
        <v>0</v>
      </c>
      <c r="W279" s="46">
        <v>0</v>
      </c>
      <c r="X279" s="38"/>
      <c r="Y279" s="38">
        <f t="shared" si="4"/>
        <v>0</v>
      </c>
      <c r="Z279" s="38">
        <v>0</v>
      </c>
      <c r="AA279" s="38">
        <v>0</v>
      </c>
      <c r="AB279" s="38">
        <v>0</v>
      </c>
      <c r="AC279" s="38" t="s">
        <v>6116</v>
      </c>
      <c r="AD279" s="59">
        <v>0</v>
      </c>
      <c r="AE279" s="59">
        <v>0</v>
      </c>
      <c r="AF279" s="59" t="s">
        <v>6138</v>
      </c>
    </row>
    <row r="280" spans="1:32" x14ac:dyDescent="0.2">
      <c r="A280" s="60" t="s">
        <v>6125</v>
      </c>
      <c r="B280" s="44" t="s">
        <v>6115</v>
      </c>
      <c r="C280" s="44"/>
      <c r="D280" s="39">
        <v>265</v>
      </c>
      <c r="E280" s="44" t="s">
        <v>582</v>
      </c>
      <c r="F280" s="44" t="s">
        <v>583</v>
      </c>
      <c r="G280" s="39" t="s">
        <v>6115</v>
      </c>
      <c r="H280" s="64">
        <v>40359</v>
      </c>
      <c r="I280" s="44" t="s">
        <v>6129</v>
      </c>
      <c r="J280" s="58">
        <v>595</v>
      </c>
      <c r="K280" s="44" t="s">
        <v>6125</v>
      </c>
      <c r="L280" s="39" t="s">
        <v>6116</v>
      </c>
      <c r="M280" s="67">
        <v>0</v>
      </c>
      <c r="N280" s="67">
        <v>0</v>
      </c>
      <c r="O280" s="46">
        <v>988603</v>
      </c>
      <c r="P280" s="45">
        <v>988603</v>
      </c>
      <c r="Q280" s="45">
        <v>3712770</v>
      </c>
      <c r="R280" s="45">
        <v>309397.5</v>
      </c>
      <c r="S280" s="45">
        <v>1237590</v>
      </c>
      <c r="T280" s="45">
        <v>696788</v>
      </c>
      <c r="U280" s="46">
        <v>0</v>
      </c>
      <c r="V280" s="38">
        <v>0</v>
      </c>
      <c r="W280" s="46">
        <v>0</v>
      </c>
      <c r="X280" s="38"/>
      <c r="Y280" s="38">
        <f t="shared" si="4"/>
        <v>0</v>
      </c>
      <c r="Z280" s="38">
        <v>0</v>
      </c>
      <c r="AA280" s="38">
        <v>0</v>
      </c>
      <c r="AB280" s="38">
        <v>0</v>
      </c>
      <c r="AC280" s="38" t="s">
        <v>6116</v>
      </c>
      <c r="AD280" s="59">
        <v>0</v>
      </c>
      <c r="AE280" s="59">
        <v>0</v>
      </c>
      <c r="AF280" s="59" t="s">
        <v>6138</v>
      </c>
    </row>
    <row r="281" spans="1:32" x14ac:dyDescent="0.2">
      <c r="A281" s="60" t="s">
        <v>6125</v>
      </c>
      <c r="B281" s="44" t="s">
        <v>6115</v>
      </c>
      <c r="C281" s="44"/>
      <c r="D281" s="39">
        <v>266</v>
      </c>
      <c r="E281" s="44" t="s">
        <v>815</v>
      </c>
      <c r="F281" s="44" t="s">
        <v>816</v>
      </c>
      <c r="G281" s="39" t="s">
        <v>6115</v>
      </c>
      <c r="H281" s="64">
        <v>40543</v>
      </c>
      <c r="I281" s="44" t="s">
        <v>6130</v>
      </c>
      <c r="J281" s="58">
        <v>590</v>
      </c>
      <c r="K281" s="44" t="s">
        <v>6125</v>
      </c>
      <c r="L281" s="39" t="s">
        <v>6116</v>
      </c>
      <c r="M281" s="67">
        <v>0</v>
      </c>
      <c r="N281" s="67">
        <v>0</v>
      </c>
      <c r="O281" s="46">
        <v>2868343</v>
      </c>
      <c r="P281" s="45">
        <v>2868343</v>
      </c>
      <c r="Q281" s="45">
        <v>2715019</v>
      </c>
      <c r="R281" s="45">
        <v>226251.58333333334</v>
      </c>
      <c r="S281" s="45">
        <v>905006.33333333337</v>
      </c>
      <c r="T281" s="45">
        <v>211304</v>
      </c>
      <c r="U281" s="46">
        <v>1963336.6666666665</v>
      </c>
      <c r="V281" s="38">
        <v>841120.95904134121</v>
      </c>
      <c r="W281" s="46">
        <v>211304</v>
      </c>
      <c r="X281" s="38"/>
      <c r="Y281" s="38">
        <f t="shared" si="4"/>
        <v>975373.91667052661</v>
      </c>
      <c r="Z281" s="38">
        <v>211304</v>
      </c>
      <c r="AA281" s="38">
        <v>0</v>
      </c>
      <c r="AB281" s="38">
        <v>211304</v>
      </c>
      <c r="AC281" s="38" t="s">
        <v>6123</v>
      </c>
      <c r="AD281" s="59">
        <v>1</v>
      </c>
      <c r="AE281" s="59">
        <v>7.3667619249162319E-2</v>
      </c>
      <c r="AF281" s="59">
        <v>0.10762494460960169</v>
      </c>
    </row>
    <row r="282" spans="1:32" x14ac:dyDescent="0.2">
      <c r="A282" s="60" t="s">
        <v>6125</v>
      </c>
      <c r="B282" s="44" t="s">
        <v>6115</v>
      </c>
      <c r="C282" s="44"/>
      <c r="D282" s="39">
        <v>267</v>
      </c>
      <c r="E282" s="44" t="s">
        <v>953</v>
      </c>
      <c r="F282" s="44" t="s">
        <v>954</v>
      </c>
      <c r="G282" s="39" t="s">
        <v>6115</v>
      </c>
      <c r="H282" s="64">
        <v>40359</v>
      </c>
      <c r="I282" s="44" t="s">
        <v>6129</v>
      </c>
      <c r="J282" s="58">
        <v>589</v>
      </c>
      <c r="K282" s="44" t="s">
        <v>6125</v>
      </c>
      <c r="L282" s="39" t="s">
        <v>6116</v>
      </c>
      <c r="M282" s="67">
        <v>0</v>
      </c>
      <c r="N282" s="67">
        <v>0</v>
      </c>
      <c r="O282" s="46">
        <v>916686</v>
      </c>
      <c r="P282" s="45">
        <v>916686</v>
      </c>
      <c r="Q282" s="45">
        <v>2559570</v>
      </c>
      <c r="R282" s="45">
        <v>213297.5</v>
      </c>
      <c r="S282" s="45">
        <v>853190</v>
      </c>
      <c r="T282" s="45">
        <v>2939354</v>
      </c>
      <c r="U282" s="46">
        <v>63496</v>
      </c>
      <c r="V282" s="38">
        <v>27202.576777605984</v>
      </c>
      <c r="W282" s="46">
        <v>27202.576777605984</v>
      </c>
      <c r="X282" s="38"/>
      <c r="Y282" s="38">
        <f t="shared" si="4"/>
        <v>31544.433139966706</v>
      </c>
      <c r="Z282" s="38">
        <v>31544.433139966706</v>
      </c>
      <c r="AA282" s="38">
        <v>0</v>
      </c>
      <c r="AB282" s="38">
        <v>31544.433139966706</v>
      </c>
      <c r="AC282" s="38" t="s">
        <v>6123</v>
      </c>
      <c r="AD282" s="59">
        <v>1.0731757093554129E-2</v>
      </c>
      <c r="AE282" s="59">
        <v>3.4411383112610758E-2</v>
      </c>
      <c r="AF282" s="59">
        <v>0.49679402072519069</v>
      </c>
    </row>
    <row r="283" spans="1:32" x14ac:dyDescent="0.2">
      <c r="A283" s="35" t="s">
        <v>6125</v>
      </c>
      <c r="B283" s="26" t="s">
        <v>6173</v>
      </c>
      <c r="C283" s="26" t="s">
        <v>6174</v>
      </c>
      <c r="D283" s="25">
        <v>268</v>
      </c>
      <c r="E283" s="26" t="s">
        <v>3722</v>
      </c>
      <c r="F283" s="26" t="s">
        <v>3723</v>
      </c>
      <c r="G283" s="25" t="s">
        <v>6134</v>
      </c>
      <c r="H283" s="63">
        <v>40268</v>
      </c>
      <c r="I283" s="26" t="s">
        <v>6129</v>
      </c>
      <c r="J283" s="57">
        <v>586</v>
      </c>
      <c r="K283" s="26" t="s">
        <v>6125</v>
      </c>
      <c r="L283" s="25" t="s">
        <v>6116</v>
      </c>
      <c r="M283" s="25"/>
      <c r="N283" s="25"/>
      <c r="O283" s="40">
        <v>-380627</v>
      </c>
      <c r="P283" s="27">
        <v>-380627</v>
      </c>
      <c r="Q283" s="27">
        <v>0</v>
      </c>
      <c r="R283" s="27">
        <v>0</v>
      </c>
      <c r="S283" s="27">
        <v>0</v>
      </c>
      <c r="T283" s="27">
        <v>3730985</v>
      </c>
      <c r="U283" s="27">
        <v>0</v>
      </c>
      <c r="V283" s="40">
        <v>881616.42796236777</v>
      </c>
      <c r="W283" s="40">
        <v>881616.42796236777</v>
      </c>
      <c r="X283" s="28"/>
      <c r="Y283" s="38">
        <v>0</v>
      </c>
      <c r="Z283" s="28">
        <v>881616.42796236777</v>
      </c>
      <c r="AA283" s="28">
        <v>881616.42796236777</v>
      </c>
      <c r="AB283" s="28">
        <v>0</v>
      </c>
      <c r="AC283" s="28" t="s">
        <v>6123</v>
      </c>
      <c r="AD283" s="37">
        <v>0</v>
      </c>
      <c r="AE283" s="37">
        <v>0</v>
      </c>
      <c r="AF283" s="37" t="s">
        <v>6138</v>
      </c>
    </row>
    <row r="284" spans="1:32" x14ac:dyDescent="0.2">
      <c r="A284" s="60" t="s">
        <v>6125</v>
      </c>
      <c r="B284" s="44" t="s">
        <v>6115</v>
      </c>
      <c r="C284" s="44"/>
      <c r="D284" s="39">
        <v>269</v>
      </c>
      <c r="E284" s="44" t="s">
        <v>2318</v>
      </c>
      <c r="F284" s="44" t="s">
        <v>2319</v>
      </c>
      <c r="G284" s="39" t="s">
        <v>6115</v>
      </c>
      <c r="H284" s="64">
        <v>40633</v>
      </c>
      <c r="I284" s="44" t="s">
        <v>6130</v>
      </c>
      <c r="J284" s="58">
        <v>584</v>
      </c>
      <c r="K284" s="44" t="s">
        <v>6125</v>
      </c>
      <c r="L284" s="39" t="s">
        <v>6116</v>
      </c>
      <c r="M284" s="67">
        <v>0</v>
      </c>
      <c r="N284" s="67">
        <v>0</v>
      </c>
      <c r="O284" s="46">
        <v>898318</v>
      </c>
      <c r="P284" s="45">
        <v>898318</v>
      </c>
      <c r="Q284" s="45">
        <v>4911858</v>
      </c>
      <c r="R284" s="45">
        <v>409321.5</v>
      </c>
      <c r="S284" s="45">
        <v>1637286</v>
      </c>
      <c r="T284" s="45">
        <v>2203372</v>
      </c>
      <c r="U284" s="46">
        <v>0</v>
      </c>
      <c r="V284" s="38">
        <v>0</v>
      </c>
      <c r="W284" s="46">
        <v>0</v>
      </c>
      <c r="X284" s="38"/>
      <c r="Y284" s="38">
        <f t="shared" si="4"/>
        <v>0</v>
      </c>
      <c r="Z284" s="38">
        <v>0</v>
      </c>
      <c r="AA284" s="38">
        <v>0</v>
      </c>
      <c r="AB284" s="38">
        <v>0</v>
      </c>
      <c r="AC284" s="38" t="s">
        <v>6116</v>
      </c>
      <c r="AD284" s="59">
        <v>0</v>
      </c>
      <c r="AE284" s="59">
        <v>0</v>
      </c>
      <c r="AF284" s="59" t="s">
        <v>6138</v>
      </c>
    </row>
    <row r="285" spans="1:32" x14ac:dyDescent="0.2">
      <c r="A285" s="60" t="s">
        <v>6125</v>
      </c>
      <c r="B285" s="44" t="s">
        <v>6115</v>
      </c>
      <c r="C285" s="44"/>
      <c r="D285" s="39">
        <v>270</v>
      </c>
      <c r="E285" s="44" t="s">
        <v>5719</v>
      </c>
      <c r="F285" s="44" t="s">
        <v>5720</v>
      </c>
      <c r="G285" s="39" t="s">
        <v>6115</v>
      </c>
      <c r="H285" s="64">
        <v>40543</v>
      </c>
      <c r="I285" s="44" t="s">
        <v>6129</v>
      </c>
      <c r="J285" s="58">
        <v>583</v>
      </c>
      <c r="K285" s="44" t="s">
        <v>6125</v>
      </c>
      <c r="L285" s="39" t="s">
        <v>6123</v>
      </c>
      <c r="M285" s="67">
        <v>1000000</v>
      </c>
      <c r="N285" s="67">
        <v>0</v>
      </c>
      <c r="O285" s="46">
        <v>2646712</v>
      </c>
      <c r="P285" s="45">
        <v>2646712</v>
      </c>
      <c r="Q285" s="45">
        <v>2723546</v>
      </c>
      <c r="R285" s="45">
        <v>226962.16666666666</v>
      </c>
      <c r="S285" s="45">
        <v>907848.66666666663</v>
      </c>
      <c r="T285" s="45">
        <v>1048145</v>
      </c>
      <c r="U285" s="46">
        <v>1738863.3333333335</v>
      </c>
      <c r="V285" s="38">
        <v>744953.43534653948</v>
      </c>
      <c r="W285" s="46">
        <v>744953.43534653948</v>
      </c>
      <c r="X285" s="38"/>
      <c r="Y285" s="38">
        <f t="shared" si="4"/>
        <v>863856.90685827425</v>
      </c>
      <c r="Z285" s="38">
        <v>863856.90685827425</v>
      </c>
      <c r="AA285" s="38">
        <v>0</v>
      </c>
      <c r="AB285" s="38">
        <v>863856.90685827425</v>
      </c>
      <c r="AC285" s="38" t="s">
        <v>6123</v>
      </c>
      <c r="AD285" s="59">
        <v>0.82417690954808187</v>
      </c>
      <c r="AE285" s="59">
        <v>0.32638870676457216</v>
      </c>
      <c r="AF285" s="59">
        <v>0.49679402072519069</v>
      </c>
    </row>
    <row r="286" spans="1:32" x14ac:dyDescent="0.2">
      <c r="A286" s="60" t="s">
        <v>6125</v>
      </c>
      <c r="B286" s="44" t="s">
        <v>6115</v>
      </c>
      <c r="C286" s="44"/>
      <c r="D286" s="39">
        <v>271</v>
      </c>
      <c r="E286" s="44" t="s">
        <v>1881</v>
      </c>
      <c r="F286" s="44" t="s">
        <v>1882</v>
      </c>
      <c r="G286" s="39" t="s">
        <v>6115</v>
      </c>
      <c r="H286" s="64">
        <v>40359</v>
      </c>
      <c r="I286" s="44" t="s">
        <v>6129</v>
      </c>
      <c r="J286" s="58">
        <v>580</v>
      </c>
      <c r="K286" s="44" t="s">
        <v>6125</v>
      </c>
      <c r="L286" s="39" t="s">
        <v>6123</v>
      </c>
      <c r="M286" s="67">
        <v>194624</v>
      </c>
      <c r="N286" s="67">
        <v>0</v>
      </c>
      <c r="O286" s="46">
        <v>1723023</v>
      </c>
      <c r="P286" s="45">
        <v>1723023</v>
      </c>
      <c r="Q286" s="45">
        <v>2975527</v>
      </c>
      <c r="R286" s="45">
        <v>247960.58333333334</v>
      </c>
      <c r="S286" s="45">
        <v>991842.33333333337</v>
      </c>
      <c r="T286" s="45">
        <v>1568668</v>
      </c>
      <c r="U286" s="46">
        <v>731180.66666666663</v>
      </c>
      <c r="V286" s="38">
        <v>313248.05063785322</v>
      </c>
      <c r="W286" s="46">
        <v>313248.05063785322</v>
      </c>
      <c r="X286" s="38"/>
      <c r="Y286" s="38">
        <f t="shared" si="4"/>
        <v>363246.18326985871</v>
      </c>
      <c r="Z286" s="38">
        <v>363246.18326985871</v>
      </c>
      <c r="AA286" s="38">
        <v>0</v>
      </c>
      <c r="AB286" s="38">
        <v>363246.18326985871</v>
      </c>
      <c r="AC286" s="38" t="s">
        <v>6123</v>
      </c>
      <c r="AD286" s="59">
        <v>0.23156345591919941</v>
      </c>
      <c r="AE286" s="59">
        <v>0.21081911458515568</v>
      </c>
      <c r="AF286" s="59">
        <v>0.49679402072519069</v>
      </c>
    </row>
    <row r="287" spans="1:32" x14ac:dyDescent="0.2">
      <c r="A287" s="60" t="s">
        <v>6125</v>
      </c>
      <c r="B287" s="44" t="s">
        <v>6115</v>
      </c>
      <c r="C287" s="44"/>
      <c r="D287" s="39">
        <v>272</v>
      </c>
      <c r="E287" s="44" t="s">
        <v>4790</v>
      </c>
      <c r="F287" s="44" t="s">
        <v>4791</v>
      </c>
      <c r="G287" s="39" t="s">
        <v>6115</v>
      </c>
      <c r="H287" s="64">
        <v>40451</v>
      </c>
      <c r="I287" s="44" t="s">
        <v>6129</v>
      </c>
      <c r="J287" s="58">
        <v>580</v>
      </c>
      <c r="K287" s="44" t="s">
        <v>6125</v>
      </c>
      <c r="L287" s="39" t="s">
        <v>6116</v>
      </c>
      <c r="M287" s="67">
        <v>0</v>
      </c>
      <c r="N287" s="67">
        <v>0</v>
      </c>
      <c r="O287" s="46">
        <v>761147</v>
      </c>
      <c r="P287" s="45">
        <v>761147</v>
      </c>
      <c r="Q287" s="45">
        <v>2541810</v>
      </c>
      <c r="R287" s="45">
        <v>211817.5</v>
      </c>
      <c r="S287" s="45">
        <v>847270</v>
      </c>
      <c r="T287" s="45">
        <v>1871101</v>
      </c>
      <c r="U287" s="46">
        <v>0</v>
      </c>
      <c r="V287" s="38">
        <v>0</v>
      </c>
      <c r="W287" s="46">
        <v>0</v>
      </c>
      <c r="X287" s="38"/>
      <c r="Y287" s="38">
        <f t="shared" si="4"/>
        <v>0</v>
      </c>
      <c r="Z287" s="38">
        <v>0</v>
      </c>
      <c r="AA287" s="38">
        <v>0</v>
      </c>
      <c r="AB287" s="38">
        <v>0</v>
      </c>
      <c r="AC287" s="38" t="s">
        <v>6116</v>
      </c>
      <c r="AD287" s="59">
        <v>0</v>
      </c>
      <c r="AE287" s="59">
        <v>0</v>
      </c>
      <c r="AF287" s="59" t="s">
        <v>6138</v>
      </c>
    </row>
    <row r="288" spans="1:32" x14ac:dyDescent="0.2">
      <c r="A288" s="60" t="s">
        <v>6125</v>
      </c>
      <c r="B288" s="44" t="s">
        <v>6115</v>
      </c>
      <c r="C288" s="44"/>
      <c r="D288" s="39">
        <v>273</v>
      </c>
      <c r="E288" s="44" t="s">
        <v>3300</v>
      </c>
      <c r="F288" s="44" t="s">
        <v>3301</v>
      </c>
      <c r="G288" s="39" t="s">
        <v>6115</v>
      </c>
      <c r="H288" s="64">
        <v>40543</v>
      </c>
      <c r="I288" s="44" t="s">
        <v>6130</v>
      </c>
      <c r="J288" s="58">
        <v>579</v>
      </c>
      <c r="K288" s="44" t="s">
        <v>6125</v>
      </c>
      <c r="L288" s="39" t="s">
        <v>6116</v>
      </c>
      <c r="M288" s="67">
        <v>0</v>
      </c>
      <c r="N288" s="67">
        <v>0</v>
      </c>
      <c r="O288" s="46">
        <v>925364</v>
      </c>
      <c r="P288" s="45">
        <v>925364</v>
      </c>
      <c r="Q288" s="45">
        <v>3931035</v>
      </c>
      <c r="R288" s="45">
        <v>327586.25</v>
      </c>
      <c r="S288" s="45">
        <v>1310345</v>
      </c>
      <c r="T288" s="45">
        <v>2671420</v>
      </c>
      <c r="U288" s="46">
        <v>0</v>
      </c>
      <c r="V288" s="38">
        <v>0</v>
      </c>
      <c r="W288" s="46">
        <v>0</v>
      </c>
      <c r="X288" s="38"/>
      <c r="Y288" s="38">
        <f t="shared" si="4"/>
        <v>0</v>
      </c>
      <c r="Z288" s="38">
        <v>0</v>
      </c>
      <c r="AA288" s="38">
        <v>0</v>
      </c>
      <c r="AB288" s="38">
        <v>0</v>
      </c>
      <c r="AC288" s="38" t="s">
        <v>6116</v>
      </c>
      <c r="AD288" s="59">
        <v>0</v>
      </c>
      <c r="AE288" s="59">
        <v>0</v>
      </c>
      <c r="AF288" s="59" t="s">
        <v>6138</v>
      </c>
    </row>
    <row r="289" spans="1:32" x14ac:dyDescent="0.2">
      <c r="A289" s="60" t="s">
        <v>6125</v>
      </c>
      <c r="B289" s="44" t="s">
        <v>6115</v>
      </c>
      <c r="C289" s="44"/>
      <c r="D289" s="39">
        <v>274</v>
      </c>
      <c r="E289" s="44" t="s">
        <v>1693</v>
      </c>
      <c r="F289" s="44" t="s">
        <v>1694</v>
      </c>
      <c r="G289" s="39" t="s">
        <v>6115</v>
      </c>
      <c r="H289" s="64">
        <v>40543</v>
      </c>
      <c r="I289" s="44" t="s">
        <v>6129</v>
      </c>
      <c r="J289" s="58">
        <v>578</v>
      </c>
      <c r="K289" s="44" t="s">
        <v>6125</v>
      </c>
      <c r="L289" s="39" t="s">
        <v>6116</v>
      </c>
      <c r="M289" s="67">
        <v>0</v>
      </c>
      <c r="N289" s="67">
        <v>0</v>
      </c>
      <c r="O289" s="46">
        <v>993541</v>
      </c>
      <c r="P289" s="45">
        <v>993541</v>
      </c>
      <c r="Q289" s="45">
        <v>2867899</v>
      </c>
      <c r="R289" s="45">
        <v>238991.58333333334</v>
      </c>
      <c r="S289" s="45">
        <v>955966.33333333337</v>
      </c>
      <c r="T289" s="45">
        <v>1869679</v>
      </c>
      <c r="U289" s="46">
        <v>37574.666666666628</v>
      </c>
      <c r="V289" s="38">
        <v>16097.514093690173</v>
      </c>
      <c r="W289" s="46">
        <v>16097.514093690173</v>
      </c>
      <c r="X289" s="38"/>
      <c r="Y289" s="38">
        <f t="shared" si="4"/>
        <v>18666.86973074211</v>
      </c>
      <c r="Z289" s="38">
        <v>18666.86973074211</v>
      </c>
      <c r="AA289" s="38">
        <v>0</v>
      </c>
      <c r="AB289" s="38">
        <v>18666.86973074211</v>
      </c>
      <c r="AC289" s="38" t="s">
        <v>6123</v>
      </c>
      <c r="AD289" s="59">
        <v>9.983997108991496E-3</v>
      </c>
      <c r="AE289" s="59">
        <v>1.8788222862209117E-2</v>
      </c>
      <c r="AF289" s="59">
        <v>0.49679402072519063</v>
      </c>
    </row>
    <row r="290" spans="1:32" x14ac:dyDescent="0.2">
      <c r="A290" s="60" t="s">
        <v>6125</v>
      </c>
      <c r="B290" s="44" t="s">
        <v>6115</v>
      </c>
      <c r="C290" s="44"/>
      <c r="D290" s="39">
        <v>275</v>
      </c>
      <c r="E290" s="44" t="s">
        <v>3188</v>
      </c>
      <c r="F290" s="44" t="s">
        <v>3189</v>
      </c>
      <c r="G290" s="39" t="s">
        <v>6115</v>
      </c>
      <c r="H290" s="64">
        <v>40359</v>
      </c>
      <c r="I290" s="44" t="s">
        <v>6129</v>
      </c>
      <c r="J290" s="58">
        <v>578</v>
      </c>
      <c r="K290" s="44" t="s">
        <v>6125</v>
      </c>
      <c r="L290" s="39" t="s">
        <v>6116</v>
      </c>
      <c r="M290" s="67">
        <v>0</v>
      </c>
      <c r="N290" s="67">
        <v>0</v>
      </c>
      <c r="O290" s="46">
        <v>2164316</v>
      </c>
      <c r="P290" s="45">
        <v>2164316</v>
      </c>
      <c r="Q290" s="45">
        <v>2353308</v>
      </c>
      <c r="R290" s="45">
        <v>196109</v>
      </c>
      <c r="S290" s="45">
        <v>784436</v>
      </c>
      <c r="T290" s="45">
        <v>1161437</v>
      </c>
      <c r="U290" s="46">
        <v>1379880</v>
      </c>
      <c r="V290" s="38">
        <v>591159.94147478498</v>
      </c>
      <c r="W290" s="46">
        <v>591159.94147478498</v>
      </c>
      <c r="X290" s="38"/>
      <c r="Y290" s="38">
        <f t="shared" si="4"/>
        <v>685516.13331827614</v>
      </c>
      <c r="Z290" s="38">
        <v>685516.13331827614</v>
      </c>
      <c r="AA290" s="38">
        <v>0</v>
      </c>
      <c r="AB290" s="38">
        <v>685516.13331827614</v>
      </c>
      <c r="AC290" s="38" t="s">
        <v>6123</v>
      </c>
      <c r="AD290" s="59">
        <v>0.59023100979069565</v>
      </c>
      <c r="AE290" s="59">
        <v>0.31673569539673324</v>
      </c>
      <c r="AF290" s="59">
        <v>0.49679402072519069</v>
      </c>
    </row>
    <row r="291" spans="1:32" x14ac:dyDescent="0.2">
      <c r="A291" s="60" t="s">
        <v>6125</v>
      </c>
      <c r="B291" s="44" t="s">
        <v>6115</v>
      </c>
      <c r="C291" s="44"/>
      <c r="D291" s="39">
        <v>276</v>
      </c>
      <c r="E291" s="44" t="s">
        <v>3485</v>
      </c>
      <c r="F291" s="44" t="s">
        <v>3486</v>
      </c>
      <c r="G291" s="39" t="s">
        <v>6115</v>
      </c>
      <c r="H291" s="64">
        <v>40543</v>
      </c>
      <c r="I291" s="44" t="s">
        <v>6130</v>
      </c>
      <c r="J291" s="58">
        <v>578</v>
      </c>
      <c r="K291" s="44" t="s">
        <v>6125</v>
      </c>
      <c r="L291" s="39" t="s">
        <v>6123</v>
      </c>
      <c r="M291" s="67">
        <v>1440215</v>
      </c>
      <c r="N291" s="67">
        <v>1440215</v>
      </c>
      <c r="O291" s="46">
        <v>2778089</v>
      </c>
      <c r="P291" s="45">
        <v>1337874</v>
      </c>
      <c r="Q291" s="45">
        <v>2706853</v>
      </c>
      <c r="R291" s="45">
        <v>225571.08333333334</v>
      </c>
      <c r="S291" s="45">
        <v>902284.33333333337</v>
      </c>
      <c r="T291" s="45">
        <v>1315920</v>
      </c>
      <c r="U291" s="46">
        <v>435589.66666666663</v>
      </c>
      <c r="V291" s="38">
        <v>186612.72129003081</v>
      </c>
      <c r="W291" s="46">
        <v>186612.72129003081</v>
      </c>
      <c r="X291" s="38"/>
      <c r="Y291" s="38">
        <f t="shared" si="4"/>
        <v>216398.34188967885</v>
      </c>
      <c r="Z291" s="38">
        <v>216398.34188967885</v>
      </c>
      <c r="AA291" s="38">
        <v>0</v>
      </c>
      <c r="AB291" s="38">
        <v>216398.34188967885</v>
      </c>
      <c r="AC291" s="38" t="s">
        <v>6123</v>
      </c>
      <c r="AD291" s="59">
        <v>0.16444642675062227</v>
      </c>
      <c r="AE291" s="59">
        <v>0.16174792386254525</v>
      </c>
      <c r="AF291" s="59">
        <v>0.49679402072519063</v>
      </c>
    </row>
    <row r="292" spans="1:32" x14ac:dyDescent="0.2">
      <c r="A292" s="60" t="s">
        <v>6125</v>
      </c>
      <c r="B292" s="44" t="s">
        <v>6115</v>
      </c>
      <c r="C292" s="44"/>
      <c r="D292" s="39">
        <v>277</v>
      </c>
      <c r="E292" s="44" t="s">
        <v>3750</v>
      </c>
      <c r="F292" s="44" t="s">
        <v>1753</v>
      </c>
      <c r="G292" s="39" t="s">
        <v>6115</v>
      </c>
      <c r="H292" s="64">
        <v>40359</v>
      </c>
      <c r="I292" s="44" t="s">
        <v>6129</v>
      </c>
      <c r="J292" s="58">
        <v>578</v>
      </c>
      <c r="K292" s="44" t="s">
        <v>6125</v>
      </c>
      <c r="L292" s="39" t="s">
        <v>6116</v>
      </c>
      <c r="M292" s="67">
        <v>0</v>
      </c>
      <c r="N292" s="67">
        <v>0</v>
      </c>
      <c r="O292" s="46">
        <v>6784353</v>
      </c>
      <c r="P292" s="45">
        <v>6784353</v>
      </c>
      <c r="Q292" s="45">
        <v>4895491</v>
      </c>
      <c r="R292" s="45">
        <v>407957.58333333331</v>
      </c>
      <c r="S292" s="45">
        <v>1631830.3333333333</v>
      </c>
      <c r="T292" s="45">
        <v>2394634</v>
      </c>
      <c r="U292" s="46">
        <v>5152522.666666667</v>
      </c>
      <c r="V292" s="38">
        <v>2207412.9620504463</v>
      </c>
      <c r="W292" s="46">
        <v>2207412.9620504463</v>
      </c>
      <c r="X292" s="38"/>
      <c r="Y292" s="38">
        <f t="shared" si="4"/>
        <v>2559742.4524510149</v>
      </c>
      <c r="Z292" s="38">
        <v>2394634</v>
      </c>
      <c r="AA292" s="38">
        <v>0</v>
      </c>
      <c r="AB292" s="38">
        <v>2394634</v>
      </c>
      <c r="AC292" s="38" t="s">
        <v>6123</v>
      </c>
      <c r="AD292" s="59">
        <v>1</v>
      </c>
      <c r="AE292" s="59">
        <v>0.35296423992088855</v>
      </c>
      <c r="AF292" s="59">
        <v>0.46474982351686889</v>
      </c>
    </row>
    <row r="293" spans="1:32" x14ac:dyDescent="0.2">
      <c r="A293" s="60" t="s">
        <v>6125</v>
      </c>
      <c r="B293" s="44" t="s">
        <v>6115</v>
      </c>
      <c r="C293" s="44"/>
      <c r="D293" s="39">
        <v>278</v>
      </c>
      <c r="E293" s="44" t="s">
        <v>4908</v>
      </c>
      <c r="F293" s="44" t="s">
        <v>4909</v>
      </c>
      <c r="G293" s="39" t="s">
        <v>6115</v>
      </c>
      <c r="H293" s="64">
        <v>40543</v>
      </c>
      <c r="I293" s="44" t="s">
        <v>6129</v>
      </c>
      <c r="J293" s="58">
        <v>577</v>
      </c>
      <c r="K293" s="44" t="s">
        <v>6125</v>
      </c>
      <c r="L293" s="39" t="s">
        <v>6116</v>
      </c>
      <c r="M293" s="67">
        <v>0</v>
      </c>
      <c r="N293" s="67">
        <v>0</v>
      </c>
      <c r="O293" s="46">
        <v>3606309</v>
      </c>
      <c r="P293" s="45">
        <v>3606309</v>
      </c>
      <c r="Q293" s="45">
        <v>2692330</v>
      </c>
      <c r="R293" s="45">
        <v>224360.83333333334</v>
      </c>
      <c r="S293" s="45">
        <v>897443.33333333337</v>
      </c>
      <c r="T293" s="45">
        <v>1932755</v>
      </c>
      <c r="U293" s="46">
        <v>2708865.6666666665</v>
      </c>
      <c r="V293" s="38">
        <v>1160516.0368798163</v>
      </c>
      <c r="W293" s="46">
        <v>1160516.0368798163</v>
      </c>
      <c r="X293" s="38"/>
      <c r="Y293" s="38">
        <f t="shared" si="4"/>
        <v>1345748.2661477574</v>
      </c>
      <c r="Z293" s="38">
        <v>1345748.2661477574</v>
      </c>
      <c r="AA293" s="38">
        <v>0</v>
      </c>
      <c r="AB293" s="38">
        <v>1345748.2661477574</v>
      </c>
      <c r="AC293" s="38" t="s">
        <v>6123</v>
      </c>
      <c r="AD293" s="59">
        <v>0.69628497463349337</v>
      </c>
      <c r="AE293" s="59">
        <v>0.37316499117179291</v>
      </c>
      <c r="AF293" s="59">
        <v>0.49679402072519069</v>
      </c>
    </row>
    <row r="294" spans="1:32" x14ac:dyDescent="0.2">
      <c r="A294" s="60" t="s">
        <v>6125</v>
      </c>
      <c r="B294" s="44" t="s">
        <v>6115</v>
      </c>
      <c r="C294" s="44"/>
      <c r="D294" s="39">
        <v>279</v>
      </c>
      <c r="E294" s="44" t="s">
        <v>17</v>
      </c>
      <c r="F294" s="44" t="s">
        <v>18</v>
      </c>
      <c r="G294" s="39" t="s">
        <v>6115</v>
      </c>
      <c r="H294" s="64">
        <v>40543</v>
      </c>
      <c r="I294" s="44" t="s">
        <v>6129</v>
      </c>
      <c r="J294" s="58">
        <v>575</v>
      </c>
      <c r="K294" s="44" t="s">
        <v>6125</v>
      </c>
      <c r="L294" s="39" t="s">
        <v>6123</v>
      </c>
      <c r="M294" s="67">
        <v>608095</v>
      </c>
      <c r="N294" s="67">
        <v>608095</v>
      </c>
      <c r="O294" s="46">
        <v>1930181</v>
      </c>
      <c r="P294" s="45">
        <v>1322086</v>
      </c>
      <c r="Q294" s="45">
        <v>2549226</v>
      </c>
      <c r="R294" s="45">
        <v>212435.5</v>
      </c>
      <c r="S294" s="45">
        <v>849742</v>
      </c>
      <c r="T294" s="45">
        <v>1842425</v>
      </c>
      <c r="U294" s="46">
        <v>472344</v>
      </c>
      <c r="V294" s="38">
        <v>202358.79308053295</v>
      </c>
      <c r="W294" s="46">
        <v>202358.79308053295</v>
      </c>
      <c r="X294" s="38"/>
      <c r="Y294" s="38">
        <f t="shared" si="4"/>
        <v>234657.67492541944</v>
      </c>
      <c r="Z294" s="38">
        <v>234657.67492541944</v>
      </c>
      <c r="AA294" s="38">
        <v>0</v>
      </c>
      <c r="AB294" s="38">
        <v>234657.67492541944</v>
      </c>
      <c r="AC294" s="38" t="s">
        <v>6123</v>
      </c>
      <c r="AD294" s="59">
        <v>0.12736348829690189</v>
      </c>
      <c r="AE294" s="59">
        <v>0.17749047711375768</v>
      </c>
      <c r="AF294" s="59">
        <v>0.49679402072519063</v>
      </c>
    </row>
    <row r="295" spans="1:32" x14ac:dyDescent="0.2">
      <c r="A295" s="60" t="s">
        <v>6125</v>
      </c>
      <c r="B295" s="44" t="s">
        <v>6115</v>
      </c>
      <c r="C295" s="44"/>
      <c r="D295" s="39">
        <v>280</v>
      </c>
      <c r="E295" s="44" t="s">
        <v>2991</v>
      </c>
      <c r="F295" s="44" t="s">
        <v>2992</v>
      </c>
      <c r="G295" s="39" t="s">
        <v>6115</v>
      </c>
      <c r="H295" s="64">
        <v>40633</v>
      </c>
      <c r="I295" s="44" t="s">
        <v>6129</v>
      </c>
      <c r="J295" s="58">
        <v>575</v>
      </c>
      <c r="K295" s="44" t="s">
        <v>6125</v>
      </c>
      <c r="L295" s="39" t="s">
        <v>6116</v>
      </c>
      <c r="M295" s="67">
        <v>0</v>
      </c>
      <c r="N295" s="67">
        <v>0</v>
      </c>
      <c r="O295" s="46">
        <v>2592854</v>
      </c>
      <c r="P295" s="45">
        <v>2592854</v>
      </c>
      <c r="Q295" s="45">
        <v>2519129</v>
      </c>
      <c r="R295" s="45">
        <v>209927.41666666666</v>
      </c>
      <c r="S295" s="45">
        <v>839709.66666666663</v>
      </c>
      <c r="T295" s="45">
        <v>1407779</v>
      </c>
      <c r="U295" s="46">
        <v>1753144.3333333335</v>
      </c>
      <c r="V295" s="38">
        <v>751071.61600297433</v>
      </c>
      <c r="W295" s="46">
        <v>751071.61600297433</v>
      </c>
      <c r="X295" s="38"/>
      <c r="Y295" s="38">
        <f t="shared" si="4"/>
        <v>870951.62226825056</v>
      </c>
      <c r="Z295" s="38">
        <v>870951.62226825056</v>
      </c>
      <c r="AA295" s="38">
        <v>0</v>
      </c>
      <c r="AB295" s="38">
        <v>870951.62226825056</v>
      </c>
      <c r="AC295" s="38" t="s">
        <v>6123</v>
      </c>
      <c r="AD295" s="59">
        <v>0.61867070205497499</v>
      </c>
      <c r="AE295" s="59">
        <v>0.33590461409252143</v>
      </c>
      <c r="AF295" s="59">
        <v>0.49679402072519063</v>
      </c>
    </row>
    <row r="296" spans="1:32" x14ac:dyDescent="0.2">
      <c r="A296" s="60" t="s">
        <v>6125</v>
      </c>
      <c r="B296" s="44" t="s">
        <v>6115</v>
      </c>
      <c r="C296" s="44"/>
      <c r="D296" s="39">
        <v>281</v>
      </c>
      <c r="E296" s="44" t="s">
        <v>106</v>
      </c>
      <c r="F296" s="44" t="s">
        <v>107</v>
      </c>
      <c r="G296" s="39" t="s">
        <v>6115</v>
      </c>
      <c r="H296" s="64">
        <v>40543</v>
      </c>
      <c r="I296" s="44" t="s">
        <v>6129</v>
      </c>
      <c r="J296" s="58">
        <v>574</v>
      </c>
      <c r="K296" s="44" t="s">
        <v>6125</v>
      </c>
      <c r="L296" s="39" t="s">
        <v>6123</v>
      </c>
      <c r="M296" s="67">
        <v>960746</v>
      </c>
      <c r="N296" s="67">
        <v>0</v>
      </c>
      <c r="O296" s="46">
        <v>515885</v>
      </c>
      <c r="P296" s="45">
        <v>515885</v>
      </c>
      <c r="Q296" s="45">
        <v>2984072</v>
      </c>
      <c r="R296" s="45">
        <v>248672.66666666666</v>
      </c>
      <c r="S296" s="45">
        <v>994690.66666666663</v>
      </c>
      <c r="T296" s="45">
        <v>2584264</v>
      </c>
      <c r="U296" s="46">
        <v>0</v>
      </c>
      <c r="V296" s="38">
        <v>0</v>
      </c>
      <c r="W296" s="46">
        <v>0</v>
      </c>
      <c r="X296" s="38"/>
      <c r="Y296" s="38">
        <f t="shared" si="4"/>
        <v>0</v>
      </c>
      <c r="Z296" s="38">
        <v>0</v>
      </c>
      <c r="AA296" s="38">
        <v>0</v>
      </c>
      <c r="AB296" s="38">
        <v>0</v>
      </c>
      <c r="AC296" s="38" t="s">
        <v>6116</v>
      </c>
      <c r="AD296" s="59">
        <v>0</v>
      </c>
      <c r="AE296" s="59">
        <v>0</v>
      </c>
      <c r="AF296" s="59" t="s">
        <v>6138</v>
      </c>
    </row>
    <row r="297" spans="1:32" x14ac:dyDescent="0.2">
      <c r="A297" s="60" t="s">
        <v>6125</v>
      </c>
      <c r="B297" s="44" t="s">
        <v>6115</v>
      </c>
      <c r="C297" s="44"/>
      <c r="D297" s="39">
        <v>282</v>
      </c>
      <c r="E297" s="44" t="s">
        <v>4111</v>
      </c>
      <c r="F297" s="44" t="s">
        <v>4112</v>
      </c>
      <c r="G297" s="39" t="s">
        <v>6115</v>
      </c>
      <c r="H297" s="64">
        <v>40543</v>
      </c>
      <c r="I297" s="44" t="s">
        <v>6130</v>
      </c>
      <c r="J297" s="58">
        <v>573</v>
      </c>
      <c r="K297" s="44" t="s">
        <v>6125</v>
      </c>
      <c r="L297" s="39" t="s">
        <v>6123</v>
      </c>
      <c r="M297" s="67">
        <v>600193</v>
      </c>
      <c r="N297" s="67">
        <v>600193</v>
      </c>
      <c r="O297" s="46">
        <v>4788935</v>
      </c>
      <c r="P297" s="45">
        <v>4188742</v>
      </c>
      <c r="Q297" s="45">
        <v>3757146</v>
      </c>
      <c r="R297" s="45">
        <v>313095.5</v>
      </c>
      <c r="S297" s="45">
        <v>1252382</v>
      </c>
      <c r="T297" s="45">
        <v>2946314</v>
      </c>
      <c r="U297" s="46">
        <v>2936360</v>
      </c>
      <c r="V297" s="38">
        <v>1257977.799336826</v>
      </c>
      <c r="W297" s="46">
        <v>1257977.799336826</v>
      </c>
      <c r="X297" s="38"/>
      <c r="Y297" s="38">
        <f t="shared" si="4"/>
        <v>1458766.0906966208</v>
      </c>
      <c r="Z297" s="38">
        <v>1458766.0906966208</v>
      </c>
      <c r="AA297" s="38">
        <v>0</v>
      </c>
      <c r="AB297" s="38">
        <v>1458766.0906966208</v>
      </c>
      <c r="AC297" s="38" t="s">
        <v>6123</v>
      </c>
      <c r="AD297" s="59">
        <v>0.49511562267179288</v>
      </c>
      <c r="AE297" s="59">
        <v>0.34825875900129938</v>
      </c>
      <c r="AF297" s="59">
        <v>0.49679402072519063</v>
      </c>
    </row>
    <row r="298" spans="1:32" x14ac:dyDescent="0.2">
      <c r="A298" s="60" t="s">
        <v>6125</v>
      </c>
      <c r="B298" s="44" t="s">
        <v>6115</v>
      </c>
      <c r="C298" s="44"/>
      <c r="D298" s="39">
        <v>283</v>
      </c>
      <c r="E298" s="44" t="s">
        <v>2081</v>
      </c>
      <c r="F298" s="44" t="s">
        <v>243</v>
      </c>
      <c r="G298" s="39" t="s">
        <v>6115</v>
      </c>
      <c r="H298" s="64">
        <v>40451</v>
      </c>
      <c r="I298" s="44" t="s">
        <v>6129</v>
      </c>
      <c r="J298" s="58">
        <v>572</v>
      </c>
      <c r="K298" s="44" t="s">
        <v>6125</v>
      </c>
      <c r="L298" s="39" t="s">
        <v>6116</v>
      </c>
      <c r="M298" s="67">
        <v>0</v>
      </c>
      <c r="N298" s="67">
        <v>0</v>
      </c>
      <c r="O298" s="46">
        <v>1192068</v>
      </c>
      <c r="P298" s="45">
        <v>1192068</v>
      </c>
      <c r="Q298" s="45">
        <v>3202062</v>
      </c>
      <c r="R298" s="45">
        <v>266838.5</v>
      </c>
      <c r="S298" s="45">
        <v>1067354</v>
      </c>
      <c r="T298" s="45">
        <v>1963969</v>
      </c>
      <c r="U298" s="46">
        <v>124714</v>
      </c>
      <c r="V298" s="38">
        <v>53429.22641177952</v>
      </c>
      <c r="W298" s="46">
        <v>53429.22641177952</v>
      </c>
      <c r="X298" s="38"/>
      <c r="Y298" s="38">
        <f t="shared" si="4"/>
        <v>61957.169500721422</v>
      </c>
      <c r="Z298" s="38">
        <v>61957.169500721422</v>
      </c>
      <c r="AA298" s="38">
        <v>0</v>
      </c>
      <c r="AB298" s="38">
        <v>61957.169500721422</v>
      </c>
      <c r="AC298" s="38" t="s">
        <v>6123</v>
      </c>
      <c r="AD298" s="59">
        <v>3.1546918256205377E-2</v>
      </c>
      <c r="AE298" s="59">
        <v>5.1974526202130604E-2</v>
      </c>
      <c r="AF298" s="59">
        <v>0.49679402072519063</v>
      </c>
    </row>
    <row r="299" spans="1:32" x14ac:dyDescent="0.2">
      <c r="A299" s="60" t="s">
        <v>6125</v>
      </c>
      <c r="B299" s="44" t="s">
        <v>6115</v>
      </c>
      <c r="C299" s="44"/>
      <c r="D299" s="39">
        <v>284</v>
      </c>
      <c r="E299" s="44" t="s">
        <v>2463</v>
      </c>
      <c r="F299" s="44" t="s">
        <v>2464</v>
      </c>
      <c r="G299" s="39" t="s">
        <v>6115</v>
      </c>
      <c r="H299" s="64">
        <v>40543</v>
      </c>
      <c r="I299" s="44" t="s">
        <v>6129</v>
      </c>
      <c r="J299" s="58">
        <v>566</v>
      </c>
      <c r="K299" s="44" t="s">
        <v>6125</v>
      </c>
      <c r="L299" s="39" t="s">
        <v>6116</v>
      </c>
      <c r="M299" s="67">
        <v>0</v>
      </c>
      <c r="N299" s="67">
        <v>0</v>
      </c>
      <c r="O299" s="46">
        <v>5117913</v>
      </c>
      <c r="P299" s="45">
        <v>5117913</v>
      </c>
      <c r="Q299" s="45">
        <v>4734305</v>
      </c>
      <c r="R299" s="45">
        <v>394525.41666666669</v>
      </c>
      <c r="S299" s="45">
        <v>1578101.6666666667</v>
      </c>
      <c r="T299" s="45">
        <v>2592647</v>
      </c>
      <c r="U299" s="46">
        <v>3539811.333333333</v>
      </c>
      <c r="V299" s="38">
        <v>1516504.8124801531</v>
      </c>
      <c r="W299" s="46">
        <v>1516504.8124801531</v>
      </c>
      <c r="X299" s="38"/>
      <c r="Y299" s="38">
        <f t="shared" si="4"/>
        <v>1758557.1048952646</v>
      </c>
      <c r="Z299" s="38">
        <v>1758557.1048952646</v>
      </c>
      <c r="AA299" s="38">
        <v>0</v>
      </c>
      <c r="AB299" s="38">
        <v>1758557.1048952646</v>
      </c>
      <c r="AC299" s="38" t="s">
        <v>6123</v>
      </c>
      <c r="AD299" s="59">
        <v>0.67828636327863556</v>
      </c>
      <c r="AE299" s="59">
        <v>0.34360824517635696</v>
      </c>
      <c r="AF299" s="59">
        <v>0.49679402072519063</v>
      </c>
    </row>
    <row r="300" spans="1:32" x14ac:dyDescent="0.2">
      <c r="A300" s="60" t="s">
        <v>6125</v>
      </c>
      <c r="B300" s="44" t="s">
        <v>6115</v>
      </c>
      <c r="C300" s="44"/>
      <c r="D300" s="39">
        <v>285</v>
      </c>
      <c r="E300" s="44" t="s">
        <v>4391</v>
      </c>
      <c r="F300" s="44" t="s">
        <v>4392</v>
      </c>
      <c r="G300" s="39" t="s">
        <v>6115</v>
      </c>
      <c r="H300" s="64">
        <v>40359</v>
      </c>
      <c r="I300" s="44" t="s">
        <v>6129</v>
      </c>
      <c r="J300" s="58">
        <v>565</v>
      </c>
      <c r="K300" s="44" t="s">
        <v>6125</v>
      </c>
      <c r="L300" s="39" t="s">
        <v>6116</v>
      </c>
      <c r="M300" s="67">
        <v>0</v>
      </c>
      <c r="N300" s="67">
        <v>0</v>
      </c>
      <c r="O300" s="46">
        <v>2140260</v>
      </c>
      <c r="P300" s="45">
        <v>2140260</v>
      </c>
      <c r="Q300" s="45">
        <v>3300730</v>
      </c>
      <c r="R300" s="45">
        <v>275060.83333333331</v>
      </c>
      <c r="S300" s="45">
        <v>1100243.3333333333</v>
      </c>
      <c r="T300" s="45">
        <v>1953834</v>
      </c>
      <c r="U300" s="46">
        <v>1040016.6666666667</v>
      </c>
      <c r="V300" s="38">
        <v>445557.72371471982</v>
      </c>
      <c r="W300" s="46">
        <v>445557.72371471982</v>
      </c>
      <c r="X300" s="38"/>
      <c r="Y300" s="38">
        <f t="shared" si="4"/>
        <v>516674.06145454373</v>
      </c>
      <c r="Z300" s="38">
        <v>516674.06145454373</v>
      </c>
      <c r="AA300" s="38">
        <v>0</v>
      </c>
      <c r="AB300" s="38">
        <v>516674.06145454373</v>
      </c>
      <c r="AC300" s="38" t="s">
        <v>6123</v>
      </c>
      <c r="AD300" s="59">
        <v>0.26444112522074226</v>
      </c>
      <c r="AE300" s="59">
        <v>0.24140714747485995</v>
      </c>
      <c r="AF300" s="59">
        <v>0.49679402072519063</v>
      </c>
    </row>
    <row r="301" spans="1:32" x14ac:dyDescent="0.2">
      <c r="A301" s="60" t="s">
        <v>6125</v>
      </c>
      <c r="B301" s="44" t="s">
        <v>6115</v>
      </c>
      <c r="C301" s="44"/>
      <c r="D301" s="39">
        <v>286</v>
      </c>
      <c r="E301" s="44" t="s">
        <v>3762</v>
      </c>
      <c r="F301" s="44" t="s">
        <v>3763</v>
      </c>
      <c r="G301" s="39" t="s">
        <v>6115</v>
      </c>
      <c r="H301" s="64">
        <v>40451</v>
      </c>
      <c r="I301" s="44" t="s">
        <v>6129</v>
      </c>
      <c r="J301" s="58">
        <v>564</v>
      </c>
      <c r="K301" s="44" t="s">
        <v>6125</v>
      </c>
      <c r="L301" s="39" t="s">
        <v>6116</v>
      </c>
      <c r="M301" s="67">
        <v>0</v>
      </c>
      <c r="N301" s="67">
        <v>0</v>
      </c>
      <c r="O301" s="46">
        <v>3214613</v>
      </c>
      <c r="P301" s="45">
        <v>3214613</v>
      </c>
      <c r="Q301" s="45">
        <v>4468687</v>
      </c>
      <c r="R301" s="45">
        <v>372390.58333333331</v>
      </c>
      <c r="S301" s="45">
        <v>1489562.3333333333</v>
      </c>
      <c r="T301" s="45">
        <v>2117010</v>
      </c>
      <c r="U301" s="46">
        <v>1725050.6666666667</v>
      </c>
      <c r="V301" s="38">
        <v>739035.89525734517</v>
      </c>
      <c r="W301" s="46">
        <v>739035.89525734517</v>
      </c>
      <c r="X301" s="38"/>
      <c r="Y301" s="38">
        <f t="shared" si="4"/>
        <v>856994.85664800403</v>
      </c>
      <c r="Z301" s="38">
        <v>856994.85664800403</v>
      </c>
      <c r="AA301" s="38">
        <v>0</v>
      </c>
      <c r="AB301" s="38">
        <v>856994.85664800403</v>
      </c>
      <c r="AC301" s="38" t="s">
        <v>6123</v>
      </c>
      <c r="AD301" s="59">
        <v>0.40481379712330318</v>
      </c>
      <c r="AE301" s="59">
        <v>0.26659347692801716</v>
      </c>
      <c r="AF301" s="59">
        <v>0.49679402072519069</v>
      </c>
    </row>
    <row r="302" spans="1:32" x14ac:dyDescent="0.2">
      <c r="A302" s="60" t="s">
        <v>6125</v>
      </c>
      <c r="B302" s="44" t="s">
        <v>6115</v>
      </c>
      <c r="C302" s="44"/>
      <c r="D302" s="39">
        <v>287</v>
      </c>
      <c r="E302" s="44" t="s">
        <v>4483</v>
      </c>
      <c r="F302" s="44" t="s">
        <v>4484</v>
      </c>
      <c r="G302" s="39" t="s">
        <v>6115</v>
      </c>
      <c r="H302" s="64">
        <v>40451</v>
      </c>
      <c r="I302" s="44" t="s">
        <v>6129</v>
      </c>
      <c r="J302" s="58">
        <v>564</v>
      </c>
      <c r="K302" s="44" t="s">
        <v>6125</v>
      </c>
      <c r="L302" s="39" t="s">
        <v>6116</v>
      </c>
      <c r="M302" s="67">
        <v>0</v>
      </c>
      <c r="N302" s="67">
        <v>0</v>
      </c>
      <c r="O302" s="46">
        <v>581086</v>
      </c>
      <c r="P302" s="45">
        <v>581086</v>
      </c>
      <c r="Q302" s="45">
        <v>3131623</v>
      </c>
      <c r="R302" s="45">
        <v>260968.58333333334</v>
      </c>
      <c r="S302" s="45">
        <v>1043874.3333333334</v>
      </c>
      <c r="T302" s="45">
        <v>1749491</v>
      </c>
      <c r="U302" s="46">
        <v>0</v>
      </c>
      <c r="V302" s="38">
        <v>0</v>
      </c>
      <c r="W302" s="46">
        <v>0</v>
      </c>
      <c r="X302" s="38"/>
      <c r="Y302" s="38">
        <f t="shared" si="4"/>
        <v>0</v>
      </c>
      <c r="Z302" s="38">
        <v>0</v>
      </c>
      <c r="AA302" s="38">
        <v>0</v>
      </c>
      <c r="AB302" s="38">
        <v>0</v>
      </c>
      <c r="AC302" s="38" t="s">
        <v>6116</v>
      </c>
      <c r="AD302" s="59">
        <v>0</v>
      </c>
      <c r="AE302" s="59">
        <v>0</v>
      </c>
      <c r="AF302" s="59" t="s">
        <v>6138</v>
      </c>
    </row>
    <row r="303" spans="1:32" x14ac:dyDescent="0.2">
      <c r="A303" s="60" t="s">
        <v>6125</v>
      </c>
      <c r="B303" s="44" t="s">
        <v>6115</v>
      </c>
      <c r="C303" s="44"/>
      <c r="D303" s="39">
        <v>288</v>
      </c>
      <c r="E303" s="44" t="s">
        <v>2528</v>
      </c>
      <c r="F303" s="44" t="s">
        <v>2529</v>
      </c>
      <c r="G303" s="39" t="s">
        <v>6115</v>
      </c>
      <c r="H303" s="64">
        <v>40451</v>
      </c>
      <c r="I303" s="44" t="s">
        <v>6129</v>
      </c>
      <c r="J303" s="58">
        <v>562</v>
      </c>
      <c r="K303" s="44" t="s">
        <v>6125</v>
      </c>
      <c r="L303" s="39" t="s">
        <v>6116</v>
      </c>
      <c r="M303" s="67">
        <v>0</v>
      </c>
      <c r="N303" s="67">
        <v>0</v>
      </c>
      <c r="O303" s="46">
        <v>1469905</v>
      </c>
      <c r="P303" s="45">
        <v>1469905</v>
      </c>
      <c r="Q303" s="45">
        <v>2823993</v>
      </c>
      <c r="R303" s="45">
        <v>235332.75</v>
      </c>
      <c r="S303" s="45">
        <v>941331</v>
      </c>
      <c r="T303" s="45">
        <v>1471604</v>
      </c>
      <c r="U303" s="46">
        <v>528574</v>
      </c>
      <c r="V303" s="38">
        <v>226448.51357008796</v>
      </c>
      <c r="W303" s="46">
        <v>226448.51357008796</v>
      </c>
      <c r="X303" s="38"/>
      <c r="Y303" s="38">
        <f t="shared" si="4"/>
        <v>262592.40271079692</v>
      </c>
      <c r="Z303" s="38">
        <v>262592.40271079692</v>
      </c>
      <c r="AA303" s="38">
        <v>0</v>
      </c>
      <c r="AB303" s="38">
        <v>262592.40271079692</v>
      </c>
      <c r="AC303" s="38" t="s">
        <v>6123</v>
      </c>
      <c r="AD303" s="59">
        <v>0.17843958205522473</v>
      </c>
      <c r="AE303" s="59">
        <v>0.17864583269721304</v>
      </c>
      <c r="AF303" s="59">
        <v>0.49679402072519063</v>
      </c>
    </row>
    <row r="304" spans="1:32" x14ac:dyDescent="0.2">
      <c r="A304" s="60" t="s">
        <v>6125</v>
      </c>
      <c r="B304" s="44" t="s">
        <v>6115</v>
      </c>
      <c r="C304" s="44"/>
      <c r="D304" s="39">
        <v>289</v>
      </c>
      <c r="E304" s="44" t="s">
        <v>2293</v>
      </c>
      <c r="F304" s="44" t="s">
        <v>2294</v>
      </c>
      <c r="G304" s="39" t="s">
        <v>6115</v>
      </c>
      <c r="H304" s="64">
        <v>40451</v>
      </c>
      <c r="I304" s="44" t="s">
        <v>6129</v>
      </c>
      <c r="J304" s="58">
        <v>557</v>
      </c>
      <c r="K304" s="44" t="s">
        <v>6125</v>
      </c>
      <c r="L304" s="39" t="s">
        <v>6123</v>
      </c>
      <c r="M304" s="67">
        <v>642500</v>
      </c>
      <c r="N304" s="67">
        <v>642500</v>
      </c>
      <c r="O304" s="46">
        <v>5328527</v>
      </c>
      <c r="P304" s="45">
        <v>4686027</v>
      </c>
      <c r="Q304" s="45">
        <v>4470104</v>
      </c>
      <c r="R304" s="45">
        <v>372508.66666666669</v>
      </c>
      <c r="S304" s="45">
        <v>1490034.6666666667</v>
      </c>
      <c r="T304" s="45">
        <v>1869246</v>
      </c>
      <c r="U304" s="46">
        <v>3195992.333333333</v>
      </c>
      <c r="V304" s="38">
        <v>1369207.9316514439</v>
      </c>
      <c r="W304" s="46">
        <v>1369207.9316514439</v>
      </c>
      <c r="X304" s="38"/>
      <c r="Y304" s="38">
        <f t="shared" si="4"/>
        <v>1587749.8814835502</v>
      </c>
      <c r="Z304" s="38">
        <v>1587749.8814835502</v>
      </c>
      <c r="AA304" s="38">
        <v>0</v>
      </c>
      <c r="AB304" s="38">
        <v>1587749.8814835502</v>
      </c>
      <c r="AC304" s="38" t="s">
        <v>6123</v>
      </c>
      <c r="AD304" s="59">
        <v>0.84940659575227129</v>
      </c>
      <c r="AE304" s="59">
        <v>0.33882644753936547</v>
      </c>
      <c r="AF304" s="59">
        <v>0.49679402072519063</v>
      </c>
    </row>
    <row r="305" spans="1:32" x14ac:dyDescent="0.2">
      <c r="A305" s="60" t="s">
        <v>6125</v>
      </c>
      <c r="B305" s="44" t="s">
        <v>6115</v>
      </c>
      <c r="C305" s="44"/>
      <c r="D305" s="39">
        <v>290</v>
      </c>
      <c r="E305" s="44" t="s">
        <v>4137</v>
      </c>
      <c r="F305" s="44" t="s">
        <v>4138</v>
      </c>
      <c r="G305" s="39" t="s">
        <v>6115</v>
      </c>
      <c r="H305" s="64">
        <v>40543</v>
      </c>
      <c r="I305" s="44" t="s">
        <v>6129</v>
      </c>
      <c r="J305" s="58">
        <v>555</v>
      </c>
      <c r="K305" s="44" t="s">
        <v>6125</v>
      </c>
      <c r="L305" s="39" t="s">
        <v>6116</v>
      </c>
      <c r="M305" s="67">
        <v>0</v>
      </c>
      <c r="N305" s="67">
        <v>0</v>
      </c>
      <c r="O305" s="46">
        <v>205483</v>
      </c>
      <c r="P305" s="45">
        <v>205483</v>
      </c>
      <c r="Q305" s="45">
        <v>3277789</v>
      </c>
      <c r="R305" s="45">
        <v>273149.08333333331</v>
      </c>
      <c r="S305" s="45">
        <v>1092596.3333333333</v>
      </c>
      <c r="T305" s="45">
        <v>2311782</v>
      </c>
      <c r="U305" s="46">
        <v>0</v>
      </c>
      <c r="V305" s="38">
        <v>0</v>
      </c>
      <c r="W305" s="46">
        <v>0</v>
      </c>
      <c r="X305" s="38"/>
      <c r="Y305" s="38">
        <f t="shared" si="4"/>
        <v>0</v>
      </c>
      <c r="Z305" s="38">
        <v>0</v>
      </c>
      <c r="AA305" s="38">
        <v>0</v>
      </c>
      <c r="AB305" s="38">
        <v>0</v>
      </c>
      <c r="AC305" s="38" t="s">
        <v>6116</v>
      </c>
      <c r="AD305" s="59">
        <v>0</v>
      </c>
      <c r="AE305" s="59">
        <v>0</v>
      </c>
      <c r="AF305" s="59" t="s">
        <v>6138</v>
      </c>
    </row>
    <row r="306" spans="1:32" x14ac:dyDescent="0.2">
      <c r="A306" s="60" t="s">
        <v>6125</v>
      </c>
      <c r="B306" s="44" t="s">
        <v>6115</v>
      </c>
      <c r="C306" s="44"/>
      <c r="D306" s="39">
        <v>291</v>
      </c>
      <c r="E306" s="44" t="s">
        <v>1617</v>
      </c>
      <c r="F306" s="44" t="s">
        <v>1618</v>
      </c>
      <c r="G306" s="39" t="s">
        <v>6115</v>
      </c>
      <c r="H306" s="64">
        <v>40543</v>
      </c>
      <c r="I306" s="44" t="s">
        <v>6129</v>
      </c>
      <c r="J306" s="58">
        <v>551</v>
      </c>
      <c r="K306" s="44" t="s">
        <v>6125</v>
      </c>
      <c r="L306" s="39" t="s">
        <v>6116</v>
      </c>
      <c r="M306" s="67">
        <v>0</v>
      </c>
      <c r="N306" s="67">
        <v>0</v>
      </c>
      <c r="O306" s="46">
        <v>619441</v>
      </c>
      <c r="P306" s="45">
        <v>619441</v>
      </c>
      <c r="Q306" s="45">
        <v>2872033</v>
      </c>
      <c r="R306" s="45">
        <v>239336.08333333334</v>
      </c>
      <c r="S306" s="45">
        <v>957344.33333333337</v>
      </c>
      <c r="T306" s="45">
        <v>2126927</v>
      </c>
      <c r="U306" s="46">
        <v>0</v>
      </c>
      <c r="V306" s="38">
        <v>0</v>
      </c>
      <c r="W306" s="46">
        <v>0</v>
      </c>
      <c r="X306" s="38"/>
      <c r="Y306" s="38">
        <f t="shared" si="4"/>
        <v>0</v>
      </c>
      <c r="Z306" s="38">
        <v>0</v>
      </c>
      <c r="AA306" s="38">
        <v>0</v>
      </c>
      <c r="AB306" s="38">
        <v>0</v>
      </c>
      <c r="AC306" s="38" t="s">
        <v>6116</v>
      </c>
      <c r="AD306" s="59">
        <v>0</v>
      </c>
      <c r="AE306" s="59">
        <v>0</v>
      </c>
      <c r="AF306" s="59" t="s">
        <v>6138</v>
      </c>
    </row>
    <row r="307" spans="1:32" x14ac:dyDescent="0.2">
      <c r="A307" s="60" t="s">
        <v>6125</v>
      </c>
      <c r="B307" s="44" t="s">
        <v>6115</v>
      </c>
      <c r="C307" s="44"/>
      <c r="D307" s="39">
        <v>292</v>
      </c>
      <c r="E307" s="44" t="s">
        <v>754</v>
      </c>
      <c r="F307" s="44" t="s">
        <v>755</v>
      </c>
      <c r="G307" s="39" t="s">
        <v>6115</v>
      </c>
      <c r="H307" s="64">
        <v>40359</v>
      </c>
      <c r="I307" s="44" t="s">
        <v>6129</v>
      </c>
      <c r="J307" s="58">
        <v>546</v>
      </c>
      <c r="K307" s="44" t="s">
        <v>6125</v>
      </c>
      <c r="L307" s="39" t="s">
        <v>6116</v>
      </c>
      <c r="M307" s="67">
        <v>0</v>
      </c>
      <c r="N307" s="67">
        <v>0</v>
      </c>
      <c r="O307" s="46">
        <v>709012</v>
      </c>
      <c r="P307" s="45">
        <v>709012</v>
      </c>
      <c r="Q307" s="45">
        <v>3699692</v>
      </c>
      <c r="R307" s="45">
        <v>308307.66666666669</v>
      </c>
      <c r="S307" s="45">
        <v>1233230.6666666667</v>
      </c>
      <c r="T307" s="45">
        <v>2212783</v>
      </c>
      <c r="U307" s="46">
        <v>0</v>
      </c>
      <c r="V307" s="38">
        <v>0</v>
      </c>
      <c r="W307" s="46">
        <v>0</v>
      </c>
      <c r="X307" s="38"/>
      <c r="Y307" s="38">
        <f t="shared" si="4"/>
        <v>0</v>
      </c>
      <c r="Z307" s="38">
        <v>0</v>
      </c>
      <c r="AA307" s="38">
        <v>0</v>
      </c>
      <c r="AB307" s="38">
        <v>0</v>
      </c>
      <c r="AC307" s="38" t="s">
        <v>6116</v>
      </c>
      <c r="AD307" s="59">
        <v>0</v>
      </c>
      <c r="AE307" s="59">
        <v>0</v>
      </c>
      <c r="AF307" s="59" t="s">
        <v>6138</v>
      </c>
    </row>
    <row r="308" spans="1:32" x14ac:dyDescent="0.2">
      <c r="A308" s="60" t="s">
        <v>6125</v>
      </c>
      <c r="B308" s="44" t="s">
        <v>6115</v>
      </c>
      <c r="C308" s="44"/>
      <c r="D308" s="39">
        <v>293</v>
      </c>
      <c r="E308" s="44" t="s">
        <v>986</v>
      </c>
      <c r="F308" s="44" t="s">
        <v>987</v>
      </c>
      <c r="G308" s="39" t="s">
        <v>6115</v>
      </c>
      <c r="H308" s="64">
        <v>40359</v>
      </c>
      <c r="I308" s="44" t="s">
        <v>6129</v>
      </c>
      <c r="J308" s="58">
        <v>545</v>
      </c>
      <c r="K308" s="44" t="s">
        <v>6125</v>
      </c>
      <c r="L308" s="39" t="s">
        <v>6116</v>
      </c>
      <c r="M308" s="67">
        <v>0</v>
      </c>
      <c r="N308" s="67">
        <v>0</v>
      </c>
      <c r="O308" s="46">
        <v>1473431</v>
      </c>
      <c r="P308" s="45">
        <v>1473431</v>
      </c>
      <c r="Q308" s="45">
        <v>2876188</v>
      </c>
      <c r="R308" s="45">
        <v>239682.33333333334</v>
      </c>
      <c r="S308" s="45">
        <v>958729.33333333337</v>
      </c>
      <c r="T308" s="45">
        <v>1983824</v>
      </c>
      <c r="U308" s="46">
        <v>514701.66666666663</v>
      </c>
      <c r="V308" s="38">
        <v>220505.41144421318</v>
      </c>
      <c r="W308" s="46">
        <v>220505.41144421318</v>
      </c>
      <c r="X308" s="38"/>
      <c r="Y308" s="38">
        <f t="shared" si="4"/>
        <v>255700.71045729014</v>
      </c>
      <c r="Z308" s="38">
        <v>255700.71045729014</v>
      </c>
      <c r="AA308" s="38">
        <v>0</v>
      </c>
      <c r="AB308" s="38">
        <v>255700.71045729014</v>
      </c>
      <c r="AC308" s="38" t="s">
        <v>6123</v>
      </c>
      <c r="AD308" s="59">
        <v>0.12889284052279343</v>
      </c>
      <c r="AE308" s="59">
        <v>0.17354101444675057</v>
      </c>
      <c r="AF308" s="59">
        <v>0.49679402072519063</v>
      </c>
    </row>
    <row r="309" spans="1:32" x14ac:dyDescent="0.2">
      <c r="A309" s="60" t="s">
        <v>6125</v>
      </c>
      <c r="B309" s="44" t="s">
        <v>6115</v>
      </c>
      <c r="C309" s="44"/>
      <c r="D309" s="39">
        <v>294</v>
      </c>
      <c r="E309" s="44" t="s">
        <v>3321</v>
      </c>
      <c r="F309" s="44" t="s">
        <v>3322</v>
      </c>
      <c r="G309" s="39" t="s">
        <v>6115</v>
      </c>
      <c r="H309" s="64">
        <v>40359</v>
      </c>
      <c r="I309" s="44" t="s">
        <v>6129</v>
      </c>
      <c r="J309" s="58">
        <v>545</v>
      </c>
      <c r="K309" s="44" t="s">
        <v>6125</v>
      </c>
      <c r="L309" s="39" t="s">
        <v>6116</v>
      </c>
      <c r="M309" s="67">
        <v>0</v>
      </c>
      <c r="N309" s="67">
        <v>0</v>
      </c>
      <c r="O309" s="46">
        <v>1823945</v>
      </c>
      <c r="P309" s="45">
        <v>1823945</v>
      </c>
      <c r="Q309" s="45">
        <v>3228217</v>
      </c>
      <c r="R309" s="45">
        <v>269018.08333333331</v>
      </c>
      <c r="S309" s="45">
        <v>1076072.3333333333</v>
      </c>
      <c r="T309" s="45">
        <v>1871590</v>
      </c>
      <c r="U309" s="46">
        <v>747872.66666666674</v>
      </c>
      <c r="V309" s="38">
        <v>320399.13750272349</v>
      </c>
      <c r="W309" s="46">
        <v>320399.13750272349</v>
      </c>
      <c r="X309" s="38"/>
      <c r="Y309" s="38">
        <f t="shared" si="4"/>
        <v>371538.66906380368</v>
      </c>
      <c r="Z309" s="38">
        <v>371538.66906380368</v>
      </c>
      <c r="AA309" s="38">
        <v>0</v>
      </c>
      <c r="AB309" s="38">
        <v>371538.66906380368</v>
      </c>
      <c r="AC309" s="38" t="s">
        <v>6123</v>
      </c>
      <c r="AD309" s="59">
        <v>0.19851498942813525</v>
      </c>
      <c r="AE309" s="59">
        <v>0.20370058804613281</v>
      </c>
      <c r="AF309" s="59">
        <v>0.49679402072519069</v>
      </c>
    </row>
    <row r="310" spans="1:32" x14ac:dyDescent="0.2">
      <c r="A310" s="60" t="s">
        <v>6125</v>
      </c>
      <c r="B310" s="44" t="s">
        <v>6171</v>
      </c>
      <c r="C310" s="44" t="s">
        <v>6172</v>
      </c>
      <c r="D310" s="39">
        <v>295</v>
      </c>
      <c r="E310" s="44" t="s">
        <v>2553</v>
      </c>
      <c r="F310" s="44" t="s">
        <v>2554</v>
      </c>
      <c r="G310" s="39" t="s">
        <v>6115</v>
      </c>
      <c r="H310" s="64">
        <v>40633</v>
      </c>
      <c r="I310" s="44" t="s">
        <v>6129</v>
      </c>
      <c r="J310" s="58">
        <v>543</v>
      </c>
      <c r="K310" s="44" t="s">
        <v>6125</v>
      </c>
      <c r="L310" s="39" t="s">
        <v>6116</v>
      </c>
      <c r="M310" s="67">
        <v>0</v>
      </c>
      <c r="N310" s="67">
        <v>0</v>
      </c>
      <c r="O310" s="46">
        <v>270330</v>
      </c>
      <c r="P310" s="45">
        <v>270330</v>
      </c>
      <c r="Q310" s="45">
        <v>2760878</v>
      </c>
      <c r="R310" s="45">
        <v>230073.16666666666</v>
      </c>
      <c r="S310" s="45">
        <v>920292.66666666663</v>
      </c>
      <c r="T310" s="45">
        <v>1683230</v>
      </c>
      <c r="U310" s="46">
        <v>0</v>
      </c>
      <c r="V310" s="38">
        <v>0</v>
      </c>
      <c r="W310" s="46">
        <v>0</v>
      </c>
      <c r="X310" s="38"/>
      <c r="Y310" s="38">
        <f t="shared" si="4"/>
        <v>0</v>
      </c>
      <c r="Z310" s="38">
        <v>0</v>
      </c>
      <c r="AA310" s="38">
        <v>0</v>
      </c>
      <c r="AB310" s="38">
        <v>0</v>
      </c>
      <c r="AC310" s="38" t="s">
        <v>6116</v>
      </c>
      <c r="AD310" s="59">
        <v>0</v>
      </c>
      <c r="AE310" s="59">
        <v>0</v>
      </c>
      <c r="AF310" s="59" t="s">
        <v>6138</v>
      </c>
    </row>
    <row r="311" spans="1:32" x14ac:dyDescent="0.2">
      <c r="A311" s="60" t="s">
        <v>6125</v>
      </c>
      <c r="B311" s="44" t="s">
        <v>6115</v>
      </c>
      <c r="C311" s="44"/>
      <c r="D311" s="39">
        <v>296</v>
      </c>
      <c r="E311" s="44" t="s">
        <v>4064</v>
      </c>
      <c r="F311" s="44" t="s">
        <v>4065</v>
      </c>
      <c r="G311" s="39" t="s">
        <v>6115</v>
      </c>
      <c r="H311" s="64">
        <v>40359</v>
      </c>
      <c r="I311" s="44" t="s">
        <v>6129</v>
      </c>
      <c r="J311" s="58">
        <v>543</v>
      </c>
      <c r="K311" s="44" t="s">
        <v>6125</v>
      </c>
      <c r="L311" s="39" t="s">
        <v>6116</v>
      </c>
      <c r="M311" s="67">
        <v>0</v>
      </c>
      <c r="N311" s="67">
        <v>0</v>
      </c>
      <c r="O311" s="46">
        <v>360054</v>
      </c>
      <c r="P311" s="45">
        <v>360054</v>
      </c>
      <c r="Q311" s="45">
        <v>4903747</v>
      </c>
      <c r="R311" s="45">
        <v>408645.58333333331</v>
      </c>
      <c r="S311" s="45">
        <v>1634582.3333333333</v>
      </c>
      <c r="T311" s="45">
        <v>2725132</v>
      </c>
      <c r="U311" s="46">
        <v>0</v>
      </c>
      <c r="V311" s="38">
        <v>0</v>
      </c>
      <c r="W311" s="46">
        <v>0</v>
      </c>
      <c r="X311" s="38"/>
      <c r="Y311" s="38">
        <f t="shared" si="4"/>
        <v>0</v>
      </c>
      <c r="Z311" s="38">
        <v>0</v>
      </c>
      <c r="AA311" s="38">
        <v>0</v>
      </c>
      <c r="AB311" s="38">
        <v>0</v>
      </c>
      <c r="AC311" s="38" t="s">
        <v>6116</v>
      </c>
      <c r="AD311" s="59">
        <v>0</v>
      </c>
      <c r="AE311" s="59">
        <v>0</v>
      </c>
      <c r="AF311" s="59" t="s">
        <v>6138</v>
      </c>
    </row>
    <row r="312" spans="1:32" x14ac:dyDescent="0.2">
      <c r="A312" s="60" t="s">
        <v>6125</v>
      </c>
      <c r="B312" s="44" t="s">
        <v>6115</v>
      </c>
      <c r="C312" s="44"/>
      <c r="D312" s="39">
        <v>297</v>
      </c>
      <c r="E312" s="44" t="s">
        <v>1043</v>
      </c>
      <c r="F312" s="44" t="s">
        <v>1044</v>
      </c>
      <c r="G312" s="39" t="s">
        <v>6115</v>
      </c>
      <c r="H312" s="64">
        <v>40359</v>
      </c>
      <c r="I312" s="44" t="s">
        <v>6129</v>
      </c>
      <c r="J312" s="58">
        <v>541</v>
      </c>
      <c r="K312" s="44" t="s">
        <v>6125</v>
      </c>
      <c r="L312" s="39" t="s">
        <v>6116</v>
      </c>
      <c r="M312" s="67">
        <v>0</v>
      </c>
      <c r="N312" s="67">
        <v>0</v>
      </c>
      <c r="O312" s="46">
        <v>6975</v>
      </c>
      <c r="P312" s="45">
        <v>6975</v>
      </c>
      <c r="Q312" s="45">
        <v>2360359</v>
      </c>
      <c r="R312" s="45">
        <v>196696.58333333334</v>
      </c>
      <c r="S312" s="45">
        <v>786786.33333333337</v>
      </c>
      <c r="T312" s="45">
        <v>1664886</v>
      </c>
      <c r="U312" s="46">
        <v>0</v>
      </c>
      <c r="V312" s="38">
        <v>0</v>
      </c>
      <c r="W312" s="46">
        <v>0</v>
      </c>
      <c r="X312" s="38"/>
      <c r="Y312" s="38">
        <f t="shared" si="4"/>
        <v>0</v>
      </c>
      <c r="Z312" s="38">
        <v>0</v>
      </c>
      <c r="AA312" s="38">
        <v>0</v>
      </c>
      <c r="AB312" s="38">
        <v>0</v>
      </c>
      <c r="AC312" s="38" t="s">
        <v>6116</v>
      </c>
      <c r="AD312" s="59">
        <v>0</v>
      </c>
      <c r="AE312" s="59">
        <v>0</v>
      </c>
      <c r="AF312" s="59" t="s">
        <v>6138</v>
      </c>
    </row>
    <row r="313" spans="1:32" x14ac:dyDescent="0.2">
      <c r="A313" s="60" t="s">
        <v>6125</v>
      </c>
      <c r="B313" s="44" t="s">
        <v>6115</v>
      </c>
      <c r="C313" s="44"/>
      <c r="D313" s="39">
        <v>298</v>
      </c>
      <c r="E313" s="44" t="s">
        <v>5611</v>
      </c>
      <c r="F313" s="44" t="s">
        <v>5612</v>
      </c>
      <c r="G313" s="39" t="s">
        <v>6115</v>
      </c>
      <c r="H313" s="64">
        <v>40543</v>
      </c>
      <c r="I313" s="44" t="s">
        <v>6129</v>
      </c>
      <c r="J313" s="58">
        <v>541</v>
      </c>
      <c r="K313" s="44" t="s">
        <v>6125</v>
      </c>
      <c r="L313" s="39" t="s">
        <v>6116</v>
      </c>
      <c r="M313" s="67">
        <v>0</v>
      </c>
      <c r="N313" s="67">
        <v>0</v>
      </c>
      <c r="O313" s="46">
        <v>3767232</v>
      </c>
      <c r="P313" s="45">
        <v>3767232</v>
      </c>
      <c r="Q313" s="45">
        <v>3637327</v>
      </c>
      <c r="R313" s="45">
        <v>303110.58333333331</v>
      </c>
      <c r="S313" s="45">
        <v>1212442.3333333333</v>
      </c>
      <c r="T313" s="45">
        <v>2097697</v>
      </c>
      <c r="U313" s="46">
        <v>2554789.666666667</v>
      </c>
      <c r="V313" s="38">
        <v>1094507.7179371049</v>
      </c>
      <c r="W313" s="46">
        <v>1094507.7179371049</v>
      </c>
      <c r="X313" s="38"/>
      <c r="Y313" s="38">
        <f t="shared" si="4"/>
        <v>1269204.2306105031</v>
      </c>
      <c r="Z313" s="38">
        <v>1269204.2306105031</v>
      </c>
      <c r="AA313" s="38">
        <v>0</v>
      </c>
      <c r="AB313" s="38">
        <v>1269204.2306105031</v>
      </c>
      <c r="AC313" s="38" t="s">
        <v>6123</v>
      </c>
      <c r="AD313" s="59">
        <v>0.60504650128712734</v>
      </c>
      <c r="AE313" s="59">
        <v>0.3369063096221584</v>
      </c>
      <c r="AF313" s="59">
        <v>0.49679402072519069</v>
      </c>
    </row>
    <row r="314" spans="1:32" x14ac:dyDescent="0.2">
      <c r="A314" s="60" t="s">
        <v>6125</v>
      </c>
      <c r="B314" s="44" t="s">
        <v>6115</v>
      </c>
      <c r="C314" s="44"/>
      <c r="D314" s="39">
        <v>299</v>
      </c>
      <c r="E314" s="44" t="s">
        <v>911</v>
      </c>
      <c r="F314" s="44" t="s">
        <v>912</v>
      </c>
      <c r="G314" s="39" t="s">
        <v>6115</v>
      </c>
      <c r="H314" s="64">
        <v>40359</v>
      </c>
      <c r="I314" s="44" t="s">
        <v>6129</v>
      </c>
      <c r="J314" s="58">
        <v>539</v>
      </c>
      <c r="K314" s="44" t="s">
        <v>6125</v>
      </c>
      <c r="L314" s="39" t="s">
        <v>6116</v>
      </c>
      <c r="M314" s="67">
        <v>0</v>
      </c>
      <c r="N314" s="67">
        <v>0</v>
      </c>
      <c r="O314" s="46">
        <v>1056603</v>
      </c>
      <c r="P314" s="45">
        <v>1056603</v>
      </c>
      <c r="Q314" s="45">
        <v>4201157</v>
      </c>
      <c r="R314" s="45">
        <v>350096.41666666669</v>
      </c>
      <c r="S314" s="45">
        <v>1400385.6666666667</v>
      </c>
      <c r="T314" s="45">
        <v>3118274</v>
      </c>
      <c r="U314" s="46">
        <v>0</v>
      </c>
      <c r="V314" s="38">
        <v>0</v>
      </c>
      <c r="W314" s="46">
        <v>0</v>
      </c>
      <c r="X314" s="38"/>
      <c r="Y314" s="38">
        <f t="shared" si="4"/>
        <v>0</v>
      </c>
      <c r="Z314" s="38">
        <v>0</v>
      </c>
      <c r="AA314" s="38">
        <v>0</v>
      </c>
      <c r="AB314" s="38">
        <v>0</v>
      </c>
      <c r="AC314" s="38" t="s">
        <v>6116</v>
      </c>
      <c r="AD314" s="59">
        <v>0</v>
      </c>
      <c r="AE314" s="59">
        <v>0</v>
      </c>
      <c r="AF314" s="59" t="s">
        <v>6138</v>
      </c>
    </row>
    <row r="315" spans="1:32" x14ac:dyDescent="0.2">
      <c r="A315" s="60" t="s">
        <v>6125</v>
      </c>
      <c r="B315" s="44" t="s">
        <v>6115</v>
      </c>
      <c r="C315" s="44"/>
      <c r="D315" s="39">
        <v>300</v>
      </c>
      <c r="E315" s="44" t="s">
        <v>1430</v>
      </c>
      <c r="F315" s="44" t="s">
        <v>1431</v>
      </c>
      <c r="G315" s="39" t="s">
        <v>6115</v>
      </c>
      <c r="H315" s="64">
        <v>40633</v>
      </c>
      <c r="I315" s="44" t="s">
        <v>6130</v>
      </c>
      <c r="J315" s="58">
        <v>537</v>
      </c>
      <c r="K315" s="44" t="s">
        <v>6125</v>
      </c>
      <c r="L315" s="39" t="s">
        <v>6116</v>
      </c>
      <c r="M315" s="67">
        <v>0</v>
      </c>
      <c r="N315" s="67">
        <v>0</v>
      </c>
      <c r="O315" s="46">
        <v>369242</v>
      </c>
      <c r="P315" s="45">
        <v>369242</v>
      </c>
      <c r="Q315" s="45">
        <v>2767125</v>
      </c>
      <c r="R315" s="45">
        <v>230593.75</v>
      </c>
      <c r="S315" s="45">
        <v>922375</v>
      </c>
      <c r="T315" s="45">
        <v>2410633</v>
      </c>
      <c r="U315" s="46">
        <v>0</v>
      </c>
      <c r="V315" s="38">
        <v>0</v>
      </c>
      <c r="W315" s="46">
        <v>0</v>
      </c>
      <c r="X315" s="38"/>
      <c r="Y315" s="38">
        <f t="shared" si="4"/>
        <v>0</v>
      </c>
      <c r="Z315" s="38">
        <v>0</v>
      </c>
      <c r="AA315" s="38">
        <v>0</v>
      </c>
      <c r="AB315" s="38">
        <v>0</v>
      </c>
      <c r="AC315" s="38" t="s">
        <v>6116</v>
      </c>
      <c r="AD315" s="59">
        <v>0</v>
      </c>
      <c r="AE315" s="59">
        <v>0</v>
      </c>
      <c r="AF315" s="59" t="s">
        <v>6138</v>
      </c>
    </row>
    <row r="316" spans="1:32" x14ac:dyDescent="0.2">
      <c r="A316" s="60" t="s">
        <v>6125</v>
      </c>
      <c r="B316" s="44" t="s">
        <v>6115</v>
      </c>
      <c r="C316" s="44"/>
      <c r="D316" s="39">
        <v>301</v>
      </c>
      <c r="E316" s="44" t="s">
        <v>4476</v>
      </c>
      <c r="F316" s="44" t="s">
        <v>135</v>
      </c>
      <c r="G316" s="39" t="s">
        <v>6115</v>
      </c>
      <c r="H316" s="64">
        <v>40359</v>
      </c>
      <c r="I316" s="44" t="s">
        <v>6129</v>
      </c>
      <c r="J316" s="58">
        <v>536</v>
      </c>
      <c r="K316" s="44" t="s">
        <v>6125</v>
      </c>
      <c r="L316" s="39" t="s">
        <v>6116</v>
      </c>
      <c r="M316" s="67">
        <v>0</v>
      </c>
      <c r="N316" s="67">
        <v>0</v>
      </c>
      <c r="O316" s="46">
        <v>813229</v>
      </c>
      <c r="P316" s="45">
        <v>813229</v>
      </c>
      <c r="Q316" s="45">
        <v>2831179</v>
      </c>
      <c r="R316" s="45">
        <v>235931.58333333334</v>
      </c>
      <c r="S316" s="45">
        <v>943726.33333333337</v>
      </c>
      <c r="T316" s="45">
        <v>1394440</v>
      </c>
      <c r="U316" s="46">
        <v>0</v>
      </c>
      <c r="V316" s="38">
        <v>0</v>
      </c>
      <c r="W316" s="46">
        <v>0</v>
      </c>
      <c r="X316" s="38"/>
      <c r="Y316" s="38">
        <f t="shared" si="4"/>
        <v>0</v>
      </c>
      <c r="Z316" s="38">
        <v>0</v>
      </c>
      <c r="AA316" s="38">
        <v>0</v>
      </c>
      <c r="AB316" s="38">
        <v>0</v>
      </c>
      <c r="AC316" s="38" t="s">
        <v>6116</v>
      </c>
      <c r="AD316" s="59">
        <v>0</v>
      </c>
      <c r="AE316" s="59">
        <v>0</v>
      </c>
      <c r="AF316" s="59" t="s">
        <v>6138</v>
      </c>
    </row>
    <row r="317" spans="1:32" x14ac:dyDescent="0.2">
      <c r="A317" s="60" t="s">
        <v>6125</v>
      </c>
      <c r="B317" s="44" t="s">
        <v>6115</v>
      </c>
      <c r="C317" s="44"/>
      <c r="D317" s="39">
        <v>302</v>
      </c>
      <c r="E317" s="44" t="s">
        <v>3873</v>
      </c>
      <c r="F317" s="44" t="s">
        <v>3874</v>
      </c>
      <c r="G317" s="39" t="s">
        <v>6115</v>
      </c>
      <c r="H317" s="64">
        <v>40359</v>
      </c>
      <c r="I317" s="44" t="s">
        <v>6130</v>
      </c>
      <c r="J317" s="58">
        <v>535</v>
      </c>
      <c r="K317" s="44" t="s">
        <v>6125</v>
      </c>
      <c r="L317" s="39" t="s">
        <v>6116</v>
      </c>
      <c r="M317" s="67">
        <v>0</v>
      </c>
      <c r="N317" s="67">
        <v>0</v>
      </c>
      <c r="O317" s="46">
        <v>2922905</v>
      </c>
      <c r="P317" s="45">
        <v>2922905</v>
      </c>
      <c r="Q317" s="45">
        <v>2102346</v>
      </c>
      <c r="R317" s="45">
        <v>175195.5</v>
      </c>
      <c r="S317" s="45">
        <v>700782</v>
      </c>
      <c r="T317" s="45">
        <v>1167249</v>
      </c>
      <c r="U317" s="46">
        <v>2222123</v>
      </c>
      <c r="V317" s="38">
        <v>951988.6530928585</v>
      </c>
      <c r="W317" s="46">
        <v>951988.6530928585</v>
      </c>
      <c r="X317" s="38"/>
      <c r="Y317" s="38">
        <f t="shared" si="4"/>
        <v>1103937.4197159228</v>
      </c>
      <c r="Z317" s="38">
        <v>1103937.4197159228</v>
      </c>
      <c r="AA317" s="38">
        <v>0</v>
      </c>
      <c r="AB317" s="38">
        <v>1103937.4197159228</v>
      </c>
      <c r="AC317" s="38" t="s">
        <v>6123</v>
      </c>
      <c r="AD317" s="59">
        <v>0.9457600046913065</v>
      </c>
      <c r="AE317" s="59">
        <v>0.37768501532411175</v>
      </c>
      <c r="AF317" s="59">
        <v>0.49679402072519063</v>
      </c>
    </row>
    <row r="318" spans="1:32" ht="15" x14ac:dyDescent="0.25">
      <c r="A318" s="35" t="s">
        <v>6125</v>
      </c>
      <c r="B318" s="26" t="s">
        <v>6173</v>
      </c>
      <c r="C318" s="26" t="s">
        <v>6220</v>
      </c>
      <c r="D318" s="137">
        <v>303</v>
      </c>
      <c r="E318" s="138" t="s">
        <v>4744</v>
      </c>
      <c r="F318" s="138" t="s">
        <v>4745</v>
      </c>
      <c r="G318" s="137" t="s">
        <v>6115</v>
      </c>
      <c r="H318" s="139">
        <v>40633</v>
      </c>
      <c r="I318" s="138" t="s">
        <v>6129</v>
      </c>
      <c r="J318" s="140">
        <v>529</v>
      </c>
      <c r="K318" s="138" t="s">
        <v>6125</v>
      </c>
      <c r="L318" s="137" t="s">
        <v>6116</v>
      </c>
      <c r="M318" s="141">
        <v>0</v>
      </c>
      <c r="N318" s="141">
        <v>0</v>
      </c>
      <c r="O318" s="142">
        <v>446468</v>
      </c>
      <c r="P318" s="143">
        <v>446468</v>
      </c>
      <c r="Q318" s="143">
        <v>2958488</v>
      </c>
      <c r="R318" s="143">
        <v>246540.66666666666</v>
      </c>
      <c r="S318" s="143">
        <v>986162.66666666663</v>
      </c>
      <c r="T318" s="143">
        <v>2015632</v>
      </c>
      <c r="U318" s="143">
        <v>0</v>
      </c>
      <c r="V318" s="142">
        <v>0</v>
      </c>
      <c r="W318" s="142">
        <v>0</v>
      </c>
      <c r="X318" s="144"/>
      <c r="Y318" s="38">
        <f t="shared" si="4"/>
        <v>0</v>
      </c>
      <c r="Z318" s="144">
        <v>0</v>
      </c>
      <c r="AA318" s="144">
        <v>0</v>
      </c>
      <c r="AB318" s="144">
        <v>0</v>
      </c>
      <c r="AC318" s="144" t="s">
        <v>6116</v>
      </c>
      <c r="AD318" s="145">
        <v>0</v>
      </c>
      <c r="AE318" s="145">
        <v>0</v>
      </c>
      <c r="AF318" s="145" t="s">
        <v>6138</v>
      </c>
    </row>
    <row r="319" spans="1:32" x14ac:dyDescent="0.2">
      <c r="A319" s="60" t="s">
        <v>6125</v>
      </c>
      <c r="B319" s="44" t="s">
        <v>6115</v>
      </c>
      <c r="C319" s="44"/>
      <c r="D319" s="39">
        <v>304</v>
      </c>
      <c r="E319" s="44" t="s">
        <v>5691</v>
      </c>
      <c r="F319" s="44" t="s">
        <v>5992</v>
      </c>
      <c r="G319" s="39" t="s">
        <v>6115</v>
      </c>
      <c r="H319" s="64">
        <v>40451</v>
      </c>
      <c r="I319" s="44" t="s">
        <v>6129</v>
      </c>
      <c r="J319" s="58">
        <v>528</v>
      </c>
      <c r="K319" s="44" t="s">
        <v>6125</v>
      </c>
      <c r="L319" s="39" t="s">
        <v>6116</v>
      </c>
      <c r="M319" s="67">
        <v>0</v>
      </c>
      <c r="N319" s="67">
        <v>0</v>
      </c>
      <c r="O319" s="46">
        <v>1837879</v>
      </c>
      <c r="P319" s="45">
        <v>1837879</v>
      </c>
      <c r="Q319" s="45">
        <v>2555477</v>
      </c>
      <c r="R319" s="45">
        <v>212956.41666666666</v>
      </c>
      <c r="S319" s="45">
        <v>851825.66666666663</v>
      </c>
      <c r="T319" s="45">
        <v>990753</v>
      </c>
      <c r="U319" s="46">
        <v>986053.33333333337</v>
      </c>
      <c r="V319" s="38">
        <v>422439.07500967471</v>
      </c>
      <c r="W319" s="46">
        <v>422439.07500967471</v>
      </c>
      <c r="X319" s="38"/>
      <c r="Y319" s="38">
        <f t="shared" si="4"/>
        <v>489865.40011614334</v>
      </c>
      <c r="Z319" s="38">
        <v>489865.40011614334</v>
      </c>
      <c r="AA319" s="38">
        <v>0</v>
      </c>
      <c r="AB319" s="38">
        <v>489865.40011614334</v>
      </c>
      <c r="AC319" s="38" t="s">
        <v>6123</v>
      </c>
      <c r="AD319" s="59">
        <v>0.49443746333964506</v>
      </c>
      <c r="AE319" s="59">
        <v>0.26653843920962333</v>
      </c>
      <c r="AF319" s="59">
        <v>0.49679402072519063</v>
      </c>
    </row>
    <row r="320" spans="1:32" x14ac:dyDescent="0.2">
      <c r="A320" s="60" t="s">
        <v>6125</v>
      </c>
      <c r="B320" s="44" t="s">
        <v>6115</v>
      </c>
      <c r="C320" s="44"/>
      <c r="D320" s="39">
        <v>305</v>
      </c>
      <c r="E320" s="44" t="s">
        <v>4489</v>
      </c>
      <c r="F320" s="44" t="s">
        <v>6014</v>
      </c>
      <c r="G320" s="39" t="s">
        <v>6115</v>
      </c>
      <c r="H320" s="64">
        <v>40543</v>
      </c>
      <c r="I320" s="44" t="s">
        <v>6129</v>
      </c>
      <c r="J320" s="58">
        <v>527</v>
      </c>
      <c r="K320" s="44" t="s">
        <v>6125</v>
      </c>
      <c r="L320" s="39" t="s">
        <v>6116</v>
      </c>
      <c r="M320" s="67">
        <v>0</v>
      </c>
      <c r="N320" s="67">
        <v>0</v>
      </c>
      <c r="O320" s="46">
        <v>898266</v>
      </c>
      <c r="P320" s="45">
        <v>898266</v>
      </c>
      <c r="Q320" s="45">
        <v>2723202</v>
      </c>
      <c r="R320" s="45">
        <v>226933.5</v>
      </c>
      <c r="S320" s="45">
        <v>907734</v>
      </c>
      <c r="T320" s="45">
        <v>1110227</v>
      </c>
      <c r="U320" s="46">
        <v>0</v>
      </c>
      <c r="V320" s="38">
        <v>0</v>
      </c>
      <c r="W320" s="46">
        <v>0</v>
      </c>
      <c r="X320" s="38"/>
      <c r="Y320" s="38">
        <f t="shared" si="4"/>
        <v>0</v>
      </c>
      <c r="Z320" s="38">
        <v>0</v>
      </c>
      <c r="AA320" s="38">
        <v>0</v>
      </c>
      <c r="AB320" s="38">
        <v>0</v>
      </c>
      <c r="AC320" s="38" t="s">
        <v>6116</v>
      </c>
      <c r="AD320" s="59">
        <v>0</v>
      </c>
      <c r="AE320" s="59">
        <v>0</v>
      </c>
      <c r="AF320" s="59" t="s">
        <v>6138</v>
      </c>
    </row>
    <row r="321" spans="1:32" x14ac:dyDescent="0.2">
      <c r="A321" s="60" t="s">
        <v>6125</v>
      </c>
      <c r="B321" s="44" t="s">
        <v>6115</v>
      </c>
      <c r="C321" s="44"/>
      <c r="D321" s="39">
        <v>306</v>
      </c>
      <c r="E321" s="44" t="s">
        <v>2997</v>
      </c>
      <c r="F321" s="44" t="s">
        <v>2998</v>
      </c>
      <c r="G321" s="39" t="s">
        <v>6115</v>
      </c>
      <c r="H321" s="64">
        <v>40633</v>
      </c>
      <c r="I321" s="44" t="s">
        <v>6130</v>
      </c>
      <c r="J321" s="58">
        <v>526</v>
      </c>
      <c r="K321" s="44" t="s">
        <v>6125</v>
      </c>
      <c r="L321" s="39" t="s">
        <v>6116</v>
      </c>
      <c r="M321" s="67">
        <v>0</v>
      </c>
      <c r="N321" s="67">
        <v>0</v>
      </c>
      <c r="O321" s="46">
        <v>649958</v>
      </c>
      <c r="P321" s="45">
        <v>649958</v>
      </c>
      <c r="Q321" s="45">
        <v>2376196</v>
      </c>
      <c r="R321" s="45">
        <v>198016.33333333334</v>
      </c>
      <c r="S321" s="45">
        <v>792065.33333333337</v>
      </c>
      <c r="T321" s="45">
        <v>1224451</v>
      </c>
      <c r="U321" s="46">
        <v>0</v>
      </c>
      <c r="V321" s="38">
        <v>0</v>
      </c>
      <c r="W321" s="46">
        <v>0</v>
      </c>
      <c r="X321" s="38"/>
      <c r="Y321" s="38">
        <f t="shared" si="4"/>
        <v>0</v>
      </c>
      <c r="Z321" s="38">
        <v>0</v>
      </c>
      <c r="AA321" s="38">
        <v>0</v>
      </c>
      <c r="AB321" s="38">
        <v>0</v>
      </c>
      <c r="AC321" s="38" t="s">
        <v>6116</v>
      </c>
      <c r="AD321" s="59">
        <v>0</v>
      </c>
      <c r="AE321" s="59">
        <v>0</v>
      </c>
      <c r="AF321" s="59" t="s">
        <v>6138</v>
      </c>
    </row>
    <row r="322" spans="1:32" x14ac:dyDescent="0.2">
      <c r="A322" s="60" t="s">
        <v>6125</v>
      </c>
      <c r="B322" s="44" t="s">
        <v>6115</v>
      </c>
      <c r="C322" s="44"/>
      <c r="D322" s="39">
        <v>307</v>
      </c>
      <c r="E322" s="44" t="s">
        <v>560</v>
      </c>
      <c r="F322" s="44" t="s">
        <v>561</v>
      </c>
      <c r="G322" s="39"/>
      <c r="H322" s="64">
        <v>40543</v>
      </c>
      <c r="I322" s="44" t="s">
        <v>6129</v>
      </c>
      <c r="J322" s="58">
        <v>525</v>
      </c>
      <c r="K322" s="44" t="s">
        <v>6125</v>
      </c>
      <c r="L322" s="39" t="s">
        <v>6116</v>
      </c>
      <c r="M322" s="67">
        <v>0</v>
      </c>
      <c r="N322" s="67">
        <v>0</v>
      </c>
      <c r="O322" s="46">
        <v>1950585</v>
      </c>
      <c r="P322" s="45">
        <v>1950585</v>
      </c>
      <c r="Q322" s="45">
        <v>3419619</v>
      </c>
      <c r="R322" s="45">
        <v>284968.25</v>
      </c>
      <c r="S322" s="45">
        <v>1139873</v>
      </c>
      <c r="T322" s="45">
        <v>1635076</v>
      </c>
      <c r="U322" s="46">
        <v>810712</v>
      </c>
      <c r="V322" s="38">
        <v>347320.38907216996</v>
      </c>
      <c r="W322" s="46">
        <v>347320.38907216996</v>
      </c>
      <c r="X322" s="38"/>
      <c r="Y322" s="38">
        <f t="shared" si="4"/>
        <v>402756.87413016078</v>
      </c>
      <c r="Z322" s="38">
        <v>402756.87413016078</v>
      </c>
      <c r="AA322" s="38">
        <v>0</v>
      </c>
      <c r="AB322" s="38">
        <v>402756.87413016078</v>
      </c>
      <c r="AC322" s="38" t="s">
        <v>6123</v>
      </c>
      <c r="AD322" s="59">
        <v>0.24632302971247869</v>
      </c>
      <c r="AE322" s="59">
        <v>0.20648004272059961</v>
      </c>
      <c r="AF322" s="59">
        <v>0.49679402072519069</v>
      </c>
    </row>
    <row r="323" spans="1:32" x14ac:dyDescent="0.2">
      <c r="A323" s="60" t="s">
        <v>6125</v>
      </c>
      <c r="B323" s="44" t="s">
        <v>6115</v>
      </c>
      <c r="C323" s="44"/>
      <c r="D323" s="39">
        <v>308</v>
      </c>
      <c r="E323" s="44" t="s">
        <v>3724</v>
      </c>
      <c r="F323" s="44" t="s">
        <v>3725</v>
      </c>
      <c r="G323" s="39" t="s">
        <v>6115</v>
      </c>
      <c r="H323" s="64">
        <v>40359</v>
      </c>
      <c r="I323" s="44" t="s">
        <v>6129</v>
      </c>
      <c r="J323" s="58">
        <v>523</v>
      </c>
      <c r="K323" s="44" t="s">
        <v>6125</v>
      </c>
      <c r="L323" s="39" t="s">
        <v>6123</v>
      </c>
      <c r="M323" s="67">
        <v>5132123</v>
      </c>
      <c r="N323" s="67">
        <v>5132123</v>
      </c>
      <c r="O323" s="46">
        <v>6949733</v>
      </c>
      <c r="P323" s="45">
        <v>1817610</v>
      </c>
      <c r="Q323" s="45">
        <v>5540231</v>
      </c>
      <c r="R323" s="45">
        <v>461685.91666666669</v>
      </c>
      <c r="S323" s="45">
        <v>1846743.6666666667</v>
      </c>
      <c r="T323" s="45">
        <v>3308125</v>
      </c>
      <c r="U323" s="46">
        <v>0</v>
      </c>
      <c r="V323" s="38">
        <v>0</v>
      </c>
      <c r="W323" s="46">
        <v>0</v>
      </c>
      <c r="X323" s="38"/>
      <c r="Y323" s="38">
        <f t="shared" si="4"/>
        <v>0</v>
      </c>
      <c r="Z323" s="38">
        <v>0</v>
      </c>
      <c r="AA323" s="38">
        <v>0</v>
      </c>
      <c r="AB323" s="38">
        <v>0</v>
      </c>
      <c r="AC323" s="38" t="s">
        <v>6116</v>
      </c>
      <c r="AD323" s="59">
        <v>0</v>
      </c>
      <c r="AE323" s="59">
        <v>0</v>
      </c>
      <c r="AF323" s="59" t="s">
        <v>6138</v>
      </c>
    </row>
    <row r="324" spans="1:32" x14ac:dyDescent="0.2">
      <c r="A324" s="60" t="s">
        <v>6125</v>
      </c>
      <c r="B324" s="44" t="s">
        <v>6115</v>
      </c>
      <c r="C324" s="44"/>
      <c r="D324" s="39">
        <v>309</v>
      </c>
      <c r="E324" s="44" t="s">
        <v>312</v>
      </c>
      <c r="F324" s="44" t="s">
        <v>3728</v>
      </c>
      <c r="G324" s="39" t="s">
        <v>6115</v>
      </c>
      <c r="H324" s="64">
        <v>40451</v>
      </c>
      <c r="I324" s="44" t="s">
        <v>6129</v>
      </c>
      <c r="J324" s="58">
        <v>521</v>
      </c>
      <c r="K324" s="44" t="s">
        <v>6125</v>
      </c>
      <c r="L324" s="39" t="s">
        <v>6116</v>
      </c>
      <c r="M324" s="67">
        <v>0</v>
      </c>
      <c r="N324" s="67">
        <v>0</v>
      </c>
      <c r="O324" s="46">
        <v>1299255</v>
      </c>
      <c r="P324" s="45">
        <v>1299255</v>
      </c>
      <c r="Q324" s="45">
        <v>2363901</v>
      </c>
      <c r="R324" s="45">
        <v>196991.75</v>
      </c>
      <c r="S324" s="45">
        <v>787967</v>
      </c>
      <c r="T324" s="45">
        <v>1543370</v>
      </c>
      <c r="U324" s="46">
        <v>511288</v>
      </c>
      <c r="V324" s="38">
        <v>219042.94877580646</v>
      </c>
      <c r="W324" s="46">
        <v>219042.94877580646</v>
      </c>
      <c r="X324" s="38"/>
      <c r="Y324" s="38">
        <f t="shared" si="4"/>
        <v>254004.82126854127</v>
      </c>
      <c r="Z324" s="38">
        <v>254004.82126854127</v>
      </c>
      <c r="AA324" s="38">
        <v>0</v>
      </c>
      <c r="AB324" s="38">
        <v>254004.82126854127</v>
      </c>
      <c r="AC324" s="38" t="s">
        <v>6123</v>
      </c>
      <c r="AD324" s="59">
        <v>0.16457804756379951</v>
      </c>
      <c r="AE324" s="59">
        <v>0.19550036079795058</v>
      </c>
      <c r="AF324" s="59">
        <v>0.49679402072519063</v>
      </c>
    </row>
    <row r="325" spans="1:32" x14ac:dyDescent="0.2">
      <c r="A325" s="60" t="s">
        <v>6125</v>
      </c>
      <c r="B325" s="44" t="s">
        <v>6115</v>
      </c>
      <c r="C325" s="44"/>
      <c r="D325" s="39">
        <v>310</v>
      </c>
      <c r="E325" s="44" t="s">
        <v>4581</v>
      </c>
      <c r="F325" s="44" t="s">
        <v>4582</v>
      </c>
      <c r="G325" s="39" t="s">
        <v>6115</v>
      </c>
      <c r="H325" s="64">
        <v>40543</v>
      </c>
      <c r="I325" s="44" t="s">
        <v>6129</v>
      </c>
      <c r="J325" s="58">
        <v>518</v>
      </c>
      <c r="K325" s="44" t="s">
        <v>6125</v>
      </c>
      <c r="L325" s="39" t="s">
        <v>6116</v>
      </c>
      <c r="M325" s="67">
        <v>0</v>
      </c>
      <c r="N325" s="67">
        <v>0</v>
      </c>
      <c r="O325" s="46">
        <v>4775481</v>
      </c>
      <c r="P325" s="45">
        <v>4775481</v>
      </c>
      <c r="Q325" s="45">
        <v>3116504</v>
      </c>
      <c r="R325" s="45">
        <v>259708.66666666666</v>
      </c>
      <c r="S325" s="45">
        <v>1038834.6666666666</v>
      </c>
      <c r="T325" s="45">
        <v>1081349</v>
      </c>
      <c r="U325" s="46">
        <v>3736646.3333333335</v>
      </c>
      <c r="V325" s="38">
        <v>1600831.6866142731</v>
      </c>
      <c r="W325" s="46">
        <v>1081349</v>
      </c>
      <c r="X325" s="38"/>
      <c r="Y325" s="38">
        <f t="shared" si="4"/>
        <v>1856343.5559647079</v>
      </c>
      <c r="Z325" s="38">
        <v>1081349</v>
      </c>
      <c r="AA325" s="38">
        <v>0</v>
      </c>
      <c r="AB325" s="38">
        <v>1081349</v>
      </c>
      <c r="AC325" s="38" t="s">
        <v>6123</v>
      </c>
      <c r="AD325" s="59">
        <v>1</v>
      </c>
      <c r="AE325" s="59">
        <v>0.22643771381354047</v>
      </c>
      <c r="AF325" s="59">
        <v>0.28939024556690274</v>
      </c>
    </row>
    <row r="326" spans="1:32" x14ac:dyDescent="0.2">
      <c r="A326" s="60" t="s">
        <v>6125</v>
      </c>
      <c r="B326" s="44" t="s">
        <v>6115</v>
      </c>
      <c r="C326" s="44"/>
      <c r="D326" s="39">
        <v>311</v>
      </c>
      <c r="E326" s="44" t="s">
        <v>2194</v>
      </c>
      <c r="F326" s="44" t="s">
        <v>2195</v>
      </c>
      <c r="G326" s="39" t="s">
        <v>6115</v>
      </c>
      <c r="H326" s="64">
        <v>40451</v>
      </c>
      <c r="I326" s="44" t="s">
        <v>6129</v>
      </c>
      <c r="J326" s="58">
        <v>517</v>
      </c>
      <c r="K326" s="44" t="s">
        <v>6125</v>
      </c>
      <c r="L326" s="39" t="s">
        <v>6116</v>
      </c>
      <c r="M326" s="67">
        <v>0</v>
      </c>
      <c r="N326" s="67">
        <v>0</v>
      </c>
      <c r="O326" s="46">
        <v>1357101</v>
      </c>
      <c r="P326" s="45">
        <v>1357101</v>
      </c>
      <c r="Q326" s="45">
        <v>3119845</v>
      </c>
      <c r="R326" s="45">
        <v>259987.08333333334</v>
      </c>
      <c r="S326" s="45">
        <v>1039948.3333333334</v>
      </c>
      <c r="T326" s="45">
        <v>1661532</v>
      </c>
      <c r="U326" s="46">
        <v>317152.66666666663</v>
      </c>
      <c r="V326" s="38">
        <v>135872.64969797272</v>
      </c>
      <c r="W326" s="46">
        <v>135872.64969797272</v>
      </c>
      <c r="X326" s="38"/>
      <c r="Y326" s="38">
        <f t="shared" si="4"/>
        <v>157559.54845704944</v>
      </c>
      <c r="Z326" s="38">
        <v>157559.54845704944</v>
      </c>
      <c r="AA326" s="38">
        <v>0</v>
      </c>
      <c r="AB326" s="38">
        <v>157559.54845704944</v>
      </c>
      <c r="AC326" s="38" t="s">
        <v>6123</v>
      </c>
      <c r="AD326" s="59">
        <v>9.4827874790885433E-2</v>
      </c>
      <c r="AE326" s="59">
        <v>0.11610009016060666</v>
      </c>
      <c r="AF326" s="59">
        <v>0.49679402072519058</v>
      </c>
    </row>
    <row r="327" spans="1:32" x14ac:dyDescent="0.2">
      <c r="A327" s="60" t="s">
        <v>6125</v>
      </c>
      <c r="B327" s="44" t="s">
        <v>6171</v>
      </c>
      <c r="C327" s="44" t="s">
        <v>6172</v>
      </c>
      <c r="D327" s="39">
        <v>312</v>
      </c>
      <c r="E327" s="44" t="s">
        <v>4485</v>
      </c>
      <c r="F327" s="44" t="s">
        <v>4486</v>
      </c>
      <c r="G327" s="39" t="s">
        <v>6115</v>
      </c>
      <c r="H327" s="64">
        <v>40633</v>
      </c>
      <c r="I327" s="44" t="s">
        <v>6129</v>
      </c>
      <c r="J327" s="58">
        <v>515</v>
      </c>
      <c r="K327" s="44" t="s">
        <v>6125</v>
      </c>
      <c r="L327" s="39" t="s">
        <v>6116</v>
      </c>
      <c r="M327" s="67">
        <v>0</v>
      </c>
      <c r="N327" s="67">
        <v>0</v>
      </c>
      <c r="O327" s="46">
        <v>261936</v>
      </c>
      <c r="P327" s="45">
        <v>261936</v>
      </c>
      <c r="Q327" s="45">
        <v>3587209</v>
      </c>
      <c r="R327" s="45">
        <v>298934.08333333331</v>
      </c>
      <c r="S327" s="45">
        <v>1195736.3333333333</v>
      </c>
      <c r="T327" s="45">
        <v>1978303</v>
      </c>
      <c r="U327" s="46">
        <v>0</v>
      </c>
      <c r="V327" s="38">
        <v>0</v>
      </c>
      <c r="W327" s="46">
        <v>0</v>
      </c>
      <c r="X327" s="38"/>
      <c r="Y327" s="38">
        <f t="shared" si="4"/>
        <v>0</v>
      </c>
      <c r="Z327" s="38">
        <v>0</v>
      </c>
      <c r="AA327" s="38">
        <v>0</v>
      </c>
      <c r="AB327" s="38">
        <v>0</v>
      </c>
      <c r="AC327" s="38" t="s">
        <v>6116</v>
      </c>
      <c r="AD327" s="59">
        <v>0</v>
      </c>
      <c r="AE327" s="59">
        <v>0</v>
      </c>
      <c r="AF327" s="59" t="s">
        <v>6138</v>
      </c>
    </row>
    <row r="328" spans="1:32" x14ac:dyDescent="0.2">
      <c r="A328" s="60" t="s">
        <v>6125</v>
      </c>
      <c r="B328" s="44" t="s">
        <v>6115</v>
      </c>
      <c r="C328" s="44"/>
      <c r="D328" s="39">
        <v>313</v>
      </c>
      <c r="E328" s="44" t="s">
        <v>634</v>
      </c>
      <c r="F328" s="44" t="s">
        <v>635</v>
      </c>
      <c r="G328" s="39" t="s">
        <v>6115</v>
      </c>
      <c r="H328" s="64">
        <v>40359</v>
      </c>
      <c r="I328" s="44" t="s">
        <v>6129</v>
      </c>
      <c r="J328" s="58">
        <v>511</v>
      </c>
      <c r="K328" s="44" t="s">
        <v>6125</v>
      </c>
      <c r="L328" s="39" t="s">
        <v>6116</v>
      </c>
      <c r="M328" s="67">
        <v>0</v>
      </c>
      <c r="N328" s="67">
        <v>0</v>
      </c>
      <c r="O328" s="46">
        <v>2222633</v>
      </c>
      <c r="P328" s="45">
        <v>2222633</v>
      </c>
      <c r="Q328" s="45">
        <v>3137871</v>
      </c>
      <c r="R328" s="45">
        <v>261489.25</v>
      </c>
      <c r="S328" s="45">
        <v>1045957</v>
      </c>
      <c r="T328" s="45">
        <v>1304792</v>
      </c>
      <c r="U328" s="46">
        <v>1176676</v>
      </c>
      <c r="V328" s="38">
        <v>504104.49843086646</v>
      </c>
      <c r="W328" s="46">
        <v>504104.49843086646</v>
      </c>
      <c r="X328" s="38"/>
      <c r="Y328" s="38">
        <f t="shared" si="4"/>
        <v>584565.60113083443</v>
      </c>
      <c r="Z328" s="38">
        <v>584565.60113083443</v>
      </c>
      <c r="AA328" s="38">
        <v>0</v>
      </c>
      <c r="AB328" s="38">
        <v>584565.60113083443</v>
      </c>
      <c r="AC328" s="38" t="s">
        <v>6123</v>
      </c>
      <c r="AD328" s="59">
        <v>0.44801439703097079</v>
      </c>
      <c r="AE328" s="59">
        <v>0.26300590386754558</v>
      </c>
      <c r="AF328" s="59">
        <v>0.49679402072519063</v>
      </c>
    </row>
    <row r="329" spans="1:32" x14ac:dyDescent="0.2">
      <c r="A329" s="60" t="s">
        <v>6125</v>
      </c>
      <c r="B329" s="44" t="s">
        <v>6115</v>
      </c>
      <c r="C329" s="44"/>
      <c r="D329" s="39">
        <v>314</v>
      </c>
      <c r="E329" s="44" t="s">
        <v>734</v>
      </c>
      <c r="F329" s="44" t="s">
        <v>735</v>
      </c>
      <c r="G329" s="39" t="s">
        <v>6115</v>
      </c>
      <c r="H329" s="64">
        <v>40359</v>
      </c>
      <c r="I329" s="44" t="s">
        <v>6129</v>
      </c>
      <c r="J329" s="58">
        <v>510</v>
      </c>
      <c r="K329" s="44" t="s">
        <v>6125</v>
      </c>
      <c r="L329" s="39" t="s">
        <v>6116</v>
      </c>
      <c r="M329" s="67">
        <v>0</v>
      </c>
      <c r="N329" s="67">
        <v>0</v>
      </c>
      <c r="O329" s="46">
        <v>459468</v>
      </c>
      <c r="P329" s="45">
        <v>459468</v>
      </c>
      <c r="Q329" s="45">
        <v>4083000</v>
      </c>
      <c r="R329" s="45">
        <v>340250</v>
      </c>
      <c r="S329" s="45">
        <v>1361000</v>
      </c>
      <c r="T329" s="45">
        <v>1832199</v>
      </c>
      <c r="U329" s="46">
        <v>0</v>
      </c>
      <c r="V329" s="38">
        <v>0</v>
      </c>
      <c r="W329" s="46">
        <v>0</v>
      </c>
      <c r="X329" s="38"/>
      <c r="Y329" s="38">
        <f t="shared" si="4"/>
        <v>0</v>
      </c>
      <c r="Z329" s="38">
        <v>0</v>
      </c>
      <c r="AA329" s="38">
        <v>0</v>
      </c>
      <c r="AB329" s="38">
        <v>0</v>
      </c>
      <c r="AC329" s="38" t="s">
        <v>6116</v>
      </c>
      <c r="AD329" s="59">
        <v>0</v>
      </c>
      <c r="AE329" s="59">
        <v>0</v>
      </c>
      <c r="AF329" s="59" t="s">
        <v>6138</v>
      </c>
    </row>
    <row r="330" spans="1:32" x14ac:dyDescent="0.2">
      <c r="A330" s="60" t="s">
        <v>6125</v>
      </c>
      <c r="B330" s="44" t="s">
        <v>6115</v>
      </c>
      <c r="C330" s="44"/>
      <c r="D330" s="39">
        <v>315</v>
      </c>
      <c r="E330" s="44" t="s">
        <v>4751</v>
      </c>
      <c r="F330" s="44" t="s">
        <v>4752</v>
      </c>
      <c r="G330" s="39" t="s">
        <v>6115</v>
      </c>
      <c r="H330" s="64">
        <v>40451</v>
      </c>
      <c r="I330" s="44" t="s">
        <v>6129</v>
      </c>
      <c r="J330" s="58">
        <v>508</v>
      </c>
      <c r="K330" s="44" t="s">
        <v>6125</v>
      </c>
      <c r="L330" s="39" t="s">
        <v>6116</v>
      </c>
      <c r="M330" s="67">
        <v>0</v>
      </c>
      <c r="N330" s="67">
        <v>0</v>
      </c>
      <c r="O330" s="46">
        <v>1325135</v>
      </c>
      <c r="P330" s="45">
        <v>1325135</v>
      </c>
      <c r="Q330" s="45">
        <v>2801607</v>
      </c>
      <c r="R330" s="45">
        <v>233467.25</v>
      </c>
      <c r="S330" s="45">
        <v>933869</v>
      </c>
      <c r="T330" s="45">
        <v>2004931</v>
      </c>
      <c r="U330" s="46">
        <v>391266</v>
      </c>
      <c r="V330" s="38">
        <v>167623.84095796244</v>
      </c>
      <c r="W330" s="46">
        <v>167623.84095796244</v>
      </c>
      <c r="X330" s="38"/>
      <c r="Y330" s="38">
        <f t="shared" si="4"/>
        <v>194378.60931306245</v>
      </c>
      <c r="Z330" s="38">
        <v>194378.60931306245</v>
      </c>
      <c r="AA330" s="38">
        <v>0</v>
      </c>
      <c r="AB330" s="38">
        <v>194378.60931306245</v>
      </c>
      <c r="AC330" s="38" t="s">
        <v>6123</v>
      </c>
      <c r="AD330" s="59">
        <v>9.6950273756584368E-2</v>
      </c>
      <c r="AE330" s="59">
        <v>0.14668589186238568</v>
      </c>
      <c r="AF330" s="59">
        <v>0.49679402072519069</v>
      </c>
    </row>
    <row r="331" spans="1:32" x14ac:dyDescent="0.2">
      <c r="A331" s="60" t="s">
        <v>6125</v>
      </c>
      <c r="B331" s="44" t="s">
        <v>6115</v>
      </c>
      <c r="C331" s="44"/>
      <c r="D331" s="39">
        <v>316</v>
      </c>
      <c r="E331" s="44" t="s">
        <v>966</v>
      </c>
      <c r="F331" s="44" t="s">
        <v>967</v>
      </c>
      <c r="G331" s="39" t="s">
        <v>6115</v>
      </c>
      <c r="H331" s="64">
        <v>40633</v>
      </c>
      <c r="I331" s="44" t="s">
        <v>6130</v>
      </c>
      <c r="J331" s="58">
        <v>506</v>
      </c>
      <c r="K331" s="44" t="s">
        <v>6125</v>
      </c>
      <c r="L331" s="39" t="s">
        <v>6116</v>
      </c>
      <c r="M331" s="67">
        <v>0</v>
      </c>
      <c r="N331" s="67">
        <v>0</v>
      </c>
      <c r="O331" s="46">
        <v>1408494</v>
      </c>
      <c r="P331" s="45">
        <v>1408494</v>
      </c>
      <c r="Q331" s="45">
        <v>1800600</v>
      </c>
      <c r="R331" s="45">
        <v>150050</v>
      </c>
      <c r="S331" s="45">
        <v>600200</v>
      </c>
      <c r="T331" s="45">
        <v>1418461</v>
      </c>
      <c r="U331" s="46">
        <v>808294</v>
      </c>
      <c r="V331" s="38">
        <v>346284.48396557657</v>
      </c>
      <c r="W331" s="46">
        <v>346284.48396557657</v>
      </c>
      <c r="X331" s="38"/>
      <c r="Y331" s="38">
        <f t="shared" si="4"/>
        <v>401555.62618804723</v>
      </c>
      <c r="Z331" s="38">
        <v>401555.62618804723</v>
      </c>
      <c r="AA331" s="38">
        <v>0</v>
      </c>
      <c r="AB331" s="38">
        <v>401555.62618804723</v>
      </c>
      <c r="AC331" s="38" t="s">
        <v>6123</v>
      </c>
      <c r="AD331" s="59">
        <v>0.28309246866008103</v>
      </c>
      <c r="AE331" s="59">
        <v>0.28509573075075023</v>
      </c>
      <c r="AF331" s="59">
        <v>0.49679402072519063</v>
      </c>
    </row>
    <row r="332" spans="1:32" x14ac:dyDescent="0.2">
      <c r="A332" s="60" t="s">
        <v>6125</v>
      </c>
      <c r="B332" s="44" t="s">
        <v>6115</v>
      </c>
      <c r="C332" s="44"/>
      <c r="D332" s="39">
        <v>317</v>
      </c>
      <c r="E332" s="44" t="s">
        <v>3756</v>
      </c>
      <c r="F332" s="44" t="s">
        <v>3757</v>
      </c>
      <c r="G332" s="39" t="s">
        <v>6115</v>
      </c>
      <c r="H332" s="64">
        <v>40451</v>
      </c>
      <c r="I332" s="44" t="s">
        <v>6129</v>
      </c>
      <c r="J332" s="58">
        <v>504</v>
      </c>
      <c r="K332" s="44" t="s">
        <v>6125</v>
      </c>
      <c r="L332" s="39" t="s">
        <v>6116</v>
      </c>
      <c r="M332" s="67">
        <v>0</v>
      </c>
      <c r="N332" s="67">
        <v>0</v>
      </c>
      <c r="O332" s="46">
        <v>2980133</v>
      </c>
      <c r="P332" s="45">
        <v>2980133</v>
      </c>
      <c r="Q332" s="45">
        <v>3991483</v>
      </c>
      <c r="R332" s="45">
        <v>332623.58333333331</v>
      </c>
      <c r="S332" s="45">
        <v>1330494.3333333333</v>
      </c>
      <c r="T332" s="45">
        <v>1703028</v>
      </c>
      <c r="U332" s="46">
        <v>1649638.6666666667</v>
      </c>
      <c r="V332" s="38">
        <v>706728.336986701</v>
      </c>
      <c r="W332" s="46">
        <v>706728.336986701</v>
      </c>
      <c r="X332" s="38"/>
      <c r="Y332" s="38">
        <f t="shared" si="4"/>
        <v>819530.62595707597</v>
      </c>
      <c r="Z332" s="38">
        <v>819530.62595707597</v>
      </c>
      <c r="AA332" s="38">
        <v>0</v>
      </c>
      <c r="AB332" s="38">
        <v>819530.62595707597</v>
      </c>
      <c r="AC332" s="38" t="s">
        <v>6123</v>
      </c>
      <c r="AD332" s="59">
        <v>0.48121970158862681</v>
      </c>
      <c r="AE332" s="59">
        <v>0.27499800376596478</v>
      </c>
      <c r="AF332" s="59">
        <v>0.49679402072519069</v>
      </c>
    </row>
    <row r="333" spans="1:32" x14ac:dyDescent="0.2">
      <c r="A333" s="60" t="s">
        <v>6125</v>
      </c>
      <c r="B333" s="44" t="s">
        <v>6115</v>
      </c>
      <c r="C333" s="44"/>
      <c r="D333" s="39">
        <v>318</v>
      </c>
      <c r="E333" s="44" t="s">
        <v>3825</v>
      </c>
      <c r="F333" s="44" t="s">
        <v>3826</v>
      </c>
      <c r="G333" s="39" t="s">
        <v>6115</v>
      </c>
      <c r="H333" s="64">
        <v>40633</v>
      </c>
      <c r="I333" s="44" t="s">
        <v>6130</v>
      </c>
      <c r="J333" s="58">
        <v>504</v>
      </c>
      <c r="K333" s="44" t="s">
        <v>6125</v>
      </c>
      <c r="L333" s="39" t="s">
        <v>6116</v>
      </c>
      <c r="M333" s="67">
        <v>0</v>
      </c>
      <c r="N333" s="67">
        <v>0</v>
      </c>
      <c r="O333" s="46">
        <v>595796</v>
      </c>
      <c r="P333" s="45">
        <v>595796</v>
      </c>
      <c r="Q333" s="45">
        <v>3367207</v>
      </c>
      <c r="R333" s="45">
        <v>280600.58333333331</v>
      </c>
      <c r="S333" s="45">
        <v>1122402.3333333333</v>
      </c>
      <c r="T333" s="45">
        <v>1703321</v>
      </c>
      <c r="U333" s="46">
        <v>0</v>
      </c>
      <c r="V333" s="38">
        <v>0</v>
      </c>
      <c r="W333" s="46">
        <v>0</v>
      </c>
      <c r="X333" s="38"/>
      <c r="Y333" s="38">
        <f t="shared" si="4"/>
        <v>0</v>
      </c>
      <c r="Z333" s="38">
        <v>0</v>
      </c>
      <c r="AA333" s="38">
        <v>0</v>
      </c>
      <c r="AB333" s="38">
        <v>0</v>
      </c>
      <c r="AC333" s="38" t="s">
        <v>6116</v>
      </c>
      <c r="AD333" s="59">
        <v>0</v>
      </c>
      <c r="AE333" s="59">
        <v>0</v>
      </c>
      <c r="AF333" s="59" t="s">
        <v>6138</v>
      </c>
    </row>
    <row r="334" spans="1:32" x14ac:dyDescent="0.2">
      <c r="A334" s="60" t="s">
        <v>6125</v>
      </c>
      <c r="B334" s="44" t="s">
        <v>6115</v>
      </c>
      <c r="C334" s="44"/>
      <c r="D334" s="39">
        <v>319</v>
      </c>
      <c r="E334" s="44" t="s">
        <v>4772</v>
      </c>
      <c r="F334" s="44" t="s">
        <v>4773</v>
      </c>
      <c r="G334" s="39" t="s">
        <v>6115</v>
      </c>
      <c r="H334" s="64">
        <v>40359</v>
      </c>
      <c r="I334" s="44" t="s">
        <v>6129</v>
      </c>
      <c r="J334" s="58">
        <v>502</v>
      </c>
      <c r="K334" s="44" t="s">
        <v>6125</v>
      </c>
      <c r="L334" s="39" t="s">
        <v>6116</v>
      </c>
      <c r="M334" s="67">
        <v>0</v>
      </c>
      <c r="N334" s="67">
        <v>0</v>
      </c>
      <c r="O334" s="46">
        <v>9576158</v>
      </c>
      <c r="P334" s="45">
        <v>9576158</v>
      </c>
      <c r="Q334" s="45">
        <v>2411149</v>
      </c>
      <c r="R334" s="45">
        <v>200929.08333333334</v>
      </c>
      <c r="S334" s="45">
        <v>803716.33333333337</v>
      </c>
      <c r="T334" s="45">
        <v>1592841</v>
      </c>
      <c r="U334" s="46">
        <v>8772441.666666666</v>
      </c>
      <c r="V334" s="38">
        <v>3758237.0222465945</v>
      </c>
      <c r="W334" s="46">
        <v>1592841</v>
      </c>
      <c r="X334" s="38"/>
      <c r="Y334" s="38">
        <f t="shared" si="4"/>
        <v>4358096.5671605254</v>
      </c>
      <c r="Z334" s="38">
        <v>1592841</v>
      </c>
      <c r="AA334" s="38">
        <v>0</v>
      </c>
      <c r="AB334" s="38">
        <v>1592841</v>
      </c>
      <c r="AC334" s="38" t="s">
        <v>6123</v>
      </c>
      <c r="AD334" s="59">
        <v>1</v>
      </c>
      <c r="AE334" s="59">
        <v>0.1663340350065235</v>
      </c>
      <c r="AF334" s="59">
        <v>0.18157327919915875</v>
      </c>
    </row>
    <row r="335" spans="1:32" x14ac:dyDescent="0.2">
      <c r="A335" s="60" t="s">
        <v>6125</v>
      </c>
      <c r="B335" s="44" t="s">
        <v>6115</v>
      </c>
      <c r="C335" s="44"/>
      <c r="D335" s="39">
        <v>320</v>
      </c>
      <c r="E335" s="44" t="s">
        <v>3813</v>
      </c>
      <c r="F335" s="44" t="s">
        <v>3814</v>
      </c>
      <c r="G335" s="39" t="s">
        <v>6115</v>
      </c>
      <c r="H335" s="64">
        <v>40451</v>
      </c>
      <c r="I335" s="44" t="s">
        <v>6129</v>
      </c>
      <c r="J335" s="58">
        <v>500</v>
      </c>
      <c r="K335" s="44" t="s">
        <v>6125</v>
      </c>
      <c r="L335" s="39" t="s">
        <v>6116</v>
      </c>
      <c r="M335" s="67">
        <v>0</v>
      </c>
      <c r="N335" s="67">
        <v>0</v>
      </c>
      <c r="O335" s="46">
        <v>159549</v>
      </c>
      <c r="P335" s="45">
        <v>159549</v>
      </c>
      <c r="Q335" s="45">
        <v>3348418</v>
      </c>
      <c r="R335" s="45">
        <v>279034.83333333331</v>
      </c>
      <c r="S335" s="45">
        <v>1116139.3333333333</v>
      </c>
      <c r="T335" s="45">
        <v>1794349</v>
      </c>
      <c r="U335" s="46">
        <v>0</v>
      </c>
      <c r="V335" s="38">
        <v>0</v>
      </c>
      <c r="W335" s="46">
        <v>0</v>
      </c>
      <c r="X335" s="38"/>
      <c r="Y335" s="38">
        <f t="shared" si="4"/>
        <v>0</v>
      </c>
      <c r="Z335" s="38">
        <v>0</v>
      </c>
      <c r="AA335" s="38">
        <v>0</v>
      </c>
      <c r="AB335" s="38">
        <v>0</v>
      </c>
      <c r="AC335" s="38" t="s">
        <v>6116</v>
      </c>
      <c r="AD335" s="59">
        <v>0</v>
      </c>
      <c r="AE335" s="59">
        <v>0</v>
      </c>
      <c r="AF335" s="59" t="s">
        <v>6138</v>
      </c>
    </row>
    <row r="336" spans="1:32" x14ac:dyDescent="0.2">
      <c r="A336" s="60" t="s">
        <v>6126</v>
      </c>
      <c r="B336" s="44" t="s">
        <v>6115</v>
      </c>
      <c r="C336" s="44"/>
      <c r="D336" s="39">
        <v>321</v>
      </c>
      <c r="E336" s="44" t="s">
        <v>140</v>
      </c>
      <c r="F336" s="44" t="s">
        <v>141</v>
      </c>
      <c r="G336" s="39" t="s">
        <v>6115</v>
      </c>
      <c r="H336" s="64">
        <v>40543</v>
      </c>
      <c r="I336" s="44" t="s">
        <v>6129</v>
      </c>
      <c r="J336" s="58">
        <v>499</v>
      </c>
      <c r="K336" s="44" t="s">
        <v>6126</v>
      </c>
      <c r="L336" s="39" t="s">
        <v>6116</v>
      </c>
      <c r="M336" s="67">
        <v>0</v>
      </c>
      <c r="N336" s="67">
        <v>0</v>
      </c>
      <c r="O336" s="46">
        <v>2346044</v>
      </c>
      <c r="P336" s="45">
        <v>2346044</v>
      </c>
      <c r="Q336" s="45">
        <v>2799324</v>
      </c>
      <c r="R336" s="45">
        <v>233277</v>
      </c>
      <c r="S336" s="45">
        <v>933108</v>
      </c>
      <c r="T336" s="45">
        <v>1916018</v>
      </c>
      <c r="U336" s="46">
        <v>1412936</v>
      </c>
      <c r="V336" s="38">
        <v>605321.59540511982</v>
      </c>
      <c r="W336" s="46">
        <v>605321.59540511982</v>
      </c>
      <c r="X336" s="38"/>
      <c r="Y336" s="38">
        <f t="shared" ref="Y336:Y399" si="5">V336*(1+$X$14)</f>
        <v>701938.15646736801</v>
      </c>
      <c r="Z336" s="38">
        <v>701938.15646736801</v>
      </c>
      <c r="AA336" s="38">
        <v>0</v>
      </c>
      <c r="AB336" s="38">
        <v>701938.15646736801</v>
      </c>
      <c r="AC336" s="38" t="s">
        <v>6123</v>
      </c>
      <c r="AD336" s="59">
        <v>0.36635258983337737</v>
      </c>
      <c r="AE336" s="59">
        <v>0.29920076369725718</v>
      </c>
      <c r="AF336" s="59">
        <v>0.49679402072519069</v>
      </c>
    </row>
    <row r="337" spans="1:32" x14ac:dyDescent="0.2">
      <c r="A337" s="60" t="s">
        <v>6126</v>
      </c>
      <c r="B337" s="44" t="s">
        <v>6115</v>
      </c>
      <c r="C337" s="44"/>
      <c r="D337" s="39">
        <v>322</v>
      </c>
      <c r="E337" s="44" t="s">
        <v>5593</v>
      </c>
      <c r="F337" s="44" t="s">
        <v>5594</v>
      </c>
      <c r="G337" s="39" t="s">
        <v>6115</v>
      </c>
      <c r="H337" s="64">
        <v>40633</v>
      </c>
      <c r="I337" s="44" t="s">
        <v>6130</v>
      </c>
      <c r="J337" s="58">
        <v>497</v>
      </c>
      <c r="K337" s="44" t="s">
        <v>6126</v>
      </c>
      <c r="L337" s="39" t="s">
        <v>6116</v>
      </c>
      <c r="M337" s="67">
        <v>0</v>
      </c>
      <c r="N337" s="67">
        <v>0</v>
      </c>
      <c r="O337" s="46">
        <v>494424</v>
      </c>
      <c r="P337" s="45">
        <v>494424</v>
      </c>
      <c r="Q337" s="45">
        <v>3043250</v>
      </c>
      <c r="R337" s="45">
        <v>253604.16666666666</v>
      </c>
      <c r="S337" s="45">
        <v>1014416.6666666666</v>
      </c>
      <c r="T337" s="45">
        <v>1914548</v>
      </c>
      <c r="U337" s="46">
        <v>0</v>
      </c>
      <c r="V337" s="38">
        <v>0</v>
      </c>
      <c r="W337" s="46">
        <v>0</v>
      </c>
      <c r="X337" s="38"/>
      <c r="Y337" s="38">
        <f t="shared" si="5"/>
        <v>0</v>
      </c>
      <c r="Z337" s="38">
        <v>0</v>
      </c>
      <c r="AA337" s="38">
        <v>0</v>
      </c>
      <c r="AB337" s="38">
        <v>0</v>
      </c>
      <c r="AC337" s="38" t="s">
        <v>6116</v>
      </c>
      <c r="AD337" s="59">
        <v>0</v>
      </c>
      <c r="AE337" s="59">
        <v>0</v>
      </c>
      <c r="AF337" s="59" t="s">
        <v>6138</v>
      </c>
    </row>
    <row r="338" spans="1:32" x14ac:dyDescent="0.2">
      <c r="A338" s="60" t="s">
        <v>6126</v>
      </c>
      <c r="B338" s="44" t="s">
        <v>6115</v>
      </c>
      <c r="C338" s="44"/>
      <c r="D338" s="39">
        <v>323</v>
      </c>
      <c r="E338" s="44" t="s">
        <v>4918</v>
      </c>
      <c r="F338" s="44" t="s">
        <v>4919</v>
      </c>
      <c r="G338" s="39" t="s">
        <v>6115</v>
      </c>
      <c r="H338" s="64">
        <v>40359</v>
      </c>
      <c r="I338" s="44" t="s">
        <v>6129</v>
      </c>
      <c r="J338" s="58">
        <v>496</v>
      </c>
      <c r="K338" s="44" t="s">
        <v>6126</v>
      </c>
      <c r="L338" s="39" t="s">
        <v>6116</v>
      </c>
      <c r="M338" s="67">
        <v>0</v>
      </c>
      <c r="N338" s="67">
        <v>0</v>
      </c>
      <c r="O338" s="46">
        <v>2193384</v>
      </c>
      <c r="P338" s="45">
        <v>2193384</v>
      </c>
      <c r="Q338" s="45">
        <v>2471633</v>
      </c>
      <c r="R338" s="45">
        <v>205969.41666666666</v>
      </c>
      <c r="S338" s="45">
        <v>823877.66666666663</v>
      </c>
      <c r="T338" s="45">
        <v>1442427</v>
      </c>
      <c r="U338" s="46">
        <v>1369506.3333333335</v>
      </c>
      <c r="V338" s="38">
        <v>586715.71720923611</v>
      </c>
      <c r="W338" s="46">
        <v>586715.71720923611</v>
      </c>
      <c r="X338" s="38"/>
      <c r="Y338" s="38">
        <f t="shared" si="5"/>
        <v>680362.55774527998</v>
      </c>
      <c r="Z338" s="38">
        <v>680362.55774527998</v>
      </c>
      <c r="AA338" s="38">
        <v>0</v>
      </c>
      <c r="AB338" s="38">
        <v>680362.55774527998</v>
      </c>
      <c r="AC338" s="38" t="s">
        <v>6123</v>
      </c>
      <c r="AD338" s="59">
        <v>0.47167902274796575</v>
      </c>
      <c r="AE338" s="59">
        <v>0.31018852957132903</v>
      </c>
      <c r="AF338" s="59">
        <v>0.49679402072519069</v>
      </c>
    </row>
    <row r="339" spans="1:32" x14ac:dyDescent="0.2">
      <c r="A339" s="60" t="s">
        <v>6126</v>
      </c>
      <c r="B339" s="44" t="s">
        <v>6115</v>
      </c>
      <c r="C339" s="44"/>
      <c r="D339" s="39">
        <v>324</v>
      </c>
      <c r="E339" s="44" t="s">
        <v>896</v>
      </c>
      <c r="F339" s="44" t="s">
        <v>5972</v>
      </c>
      <c r="G339" s="39" t="s">
        <v>6115</v>
      </c>
      <c r="H339" s="64">
        <v>40543</v>
      </c>
      <c r="I339" s="44" t="s">
        <v>6129</v>
      </c>
      <c r="J339" s="58">
        <v>495</v>
      </c>
      <c r="K339" s="44" t="s">
        <v>6126</v>
      </c>
      <c r="L339" s="39" t="s">
        <v>6123</v>
      </c>
      <c r="M339" s="67">
        <v>2500000</v>
      </c>
      <c r="N339" s="67">
        <v>2500000</v>
      </c>
      <c r="O339" s="46">
        <v>4524440</v>
      </c>
      <c r="P339" s="45">
        <v>2024440</v>
      </c>
      <c r="Q339" s="45">
        <v>3111714</v>
      </c>
      <c r="R339" s="45">
        <v>259309.5</v>
      </c>
      <c r="S339" s="45">
        <v>1037238</v>
      </c>
      <c r="T339" s="45">
        <v>1971664</v>
      </c>
      <c r="U339" s="46">
        <v>987202</v>
      </c>
      <c r="V339" s="38">
        <v>422931.17991694249</v>
      </c>
      <c r="W339" s="46">
        <v>422931.17991694249</v>
      </c>
      <c r="X339" s="38"/>
      <c r="Y339" s="38">
        <f t="shared" si="5"/>
        <v>490436.05084794963</v>
      </c>
      <c r="Z339" s="38">
        <v>490436.05084794963</v>
      </c>
      <c r="AA339" s="38">
        <v>0</v>
      </c>
      <c r="AB339" s="38">
        <v>490436.05084794963</v>
      </c>
      <c r="AC339" s="38" t="s">
        <v>6123</v>
      </c>
      <c r="AD339" s="59">
        <v>0.24874220498419083</v>
      </c>
      <c r="AE339" s="59">
        <v>0.24225763709862957</v>
      </c>
      <c r="AF339" s="59">
        <v>0.49679402072519063</v>
      </c>
    </row>
    <row r="340" spans="1:32" x14ac:dyDescent="0.2">
      <c r="A340" s="60" t="s">
        <v>6126</v>
      </c>
      <c r="B340" s="44" t="s">
        <v>6115</v>
      </c>
      <c r="C340" s="44"/>
      <c r="D340" s="39">
        <v>325</v>
      </c>
      <c r="E340" s="44" t="s">
        <v>920</v>
      </c>
      <c r="F340" s="44" t="s">
        <v>921</v>
      </c>
      <c r="G340" s="39" t="s">
        <v>6115</v>
      </c>
      <c r="H340" s="64">
        <v>40451</v>
      </c>
      <c r="I340" s="44" t="s">
        <v>6129</v>
      </c>
      <c r="J340" s="58">
        <v>495</v>
      </c>
      <c r="K340" s="44" t="s">
        <v>6126</v>
      </c>
      <c r="L340" s="39" t="s">
        <v>6123</v>
      </c>
      <c r="M340" s="67">
        <v>808486</v>
      </c>
      <c r="N340" s="67">
        <v>0</v>
      </c>
      <c r="O340" s="46">
        <v>2766823</v>
      </c>
      <c r="P340" s="45">
        <v>2766823</v>
      </c>
      <c r="Q340" s="45">
        <v>2773590</v>
      </c>
      <c r="R340" s="45">
        <v>231132.5</v>
      </c>
      <c r="S340" s="45">
        <v>924530</v>
      </c>
      <c r="T340" s="45">
        <v>1304359</v>
      </c>
      <c r="U340" s="46">
        <v>1842293</v>
      </c>
      <c r="V340" s="38">
        <v>789264.1548970968</v>
      </c>
      <c r="W340" s="46">
        <v>789264.1548970968</v>
      </c>
      <c r="X340" s="38"/>
      <c r="Y340" s="38">
        <f t="shared" si="5"/>
        <v>915240.14682387363</v>
      </c>
      <c r="Z340" s="38">
        <v>915240.14682387363</v>
      </c>
      <c r="AA340" s="38">
        <v>0</v>
      </c>
      <c r="AB340" s="38">
        <v>915240.14682387363</v>
      </c>
      <c r="AC340" s="38" t="s">
        <v>6123</v>
      </c>
      <c r="AD340" s="59">
        <v>0.70167810152256671</v>
      </c>
      <c r="AE340" s="59">
        <v>0.33079099993887345</v>
      </c>
      <c r="AF340" s="59">
        <v>0.49679402072519063</v>
      </c>
    </row>
    <row r="341" spans="1:32" x14ac:dyDescent="0.2">
      <c r="A341" s="60" t="s">
        <v>6126</v>
      </c>
      <c r="B341" s="44" t="s">
        <v>6115</v>
      </c>
      <c r="C341" s="44"/>
      <c r="D341" s="39">
        <v>326</v>
      </c>
      <c r="E341" s="44" t="s">
        <v>968</v>
      </c>
      <c r="F341" s="44" t="s">
        <v>969</v>
      </c>
      <c r="G341" s="39" t="s">
        <v>6115</v>
      </c>
      <c r="H341" s="64">
        <v>40451</v>
      </c>
      <c r="I341" s="44" t="s">
        <v>6129</v>
      </c>
      <c r="J341" s="58">
        <v>495</v>
      </c>
      <c r="K341" s="44" t="s">
        <v>6126</v>
      </c>
      <c r="L341" s="39" t="s">
        <v>6116</v>
      </c>
      <c r="M341" s="67">
        <v>0</v>
      </c>
      <c r="N341" s="67">
        <v>0</v>
      </c>
      <c r="O341" s="46">
        <v>3413262</v>
      </c>
      <c r="P341" s="45">
        <v>3413262</v>
      </c>
      <c r="Q341" s="45">
        <v>2451870</v>
      </c>
      <c r="R341" s="45">
        <v>204322.5</v>
      </c>
      <c r="S341" s="45">
        <v>817290</v>
      </c>
      <c r="T341" s="45">
        <v>1309783</v>
      </c>
      <c r="U341" s="46">
        <v>2595972</v>
      </c>
      <c r="V341" s="38">
        <v>1112150.8070195818</v>
      </c>
      <c r="W341" s="46">
        <v>1112150.8070195818</v>
      </c>
      <c r="X341" s="38"/>
      <c r="Y341" s="38">
        <f t="shared" si="5"/>
        <v>1289663.3675700147</v>
      </c>
      <c r="Z341" s="38">
        <v>1289663.3675700147</v>
      </c>
      <c r="AA341" s="38">
        <v>0</v>
      </c>
      <c r="AB341" s="38">
        <v>1289663.3675700147</v>
      </c>
      <c r="AC341" s="38" t="s">
        <v>6123</v>
      </c>
      <c r="AD341" s="59">
        <v>0.98463895742272933</v>
      </c>
      <c r="AE341" s="59">
        <v>0.37783896096168845</v>
      </c>
      <c r="AF341" s="59">
        <v>0.49679402072519069</v>
      </c>
    </row>
    <row r="342" spans="1:32" x14ac:dyDescent="0.2">
      <c r="A342" s="60" t="s">
        <v>6126</v>
      </c>
      <c r="B342" s="44" t="s">
        <v>6115</v>
      </c>
      <c r="C342" s="44"/>
      <c r="D342" s="39">
        <v>327</v>
      </c>
      <c r="E342" s="44" t="s">
        <v>1337</v>
      </c>
      <c r="F342" s="44" t="s">
        <v>1338</v>
      </c>
      <c r="G342" s="39" t="s">
        <v>6115</v>
      </c>
      <c r="H342" s="64">
        <v>40359</v>
      </c>
      <c r="I342" s="44" t="s">
        <v>6129</v>
      </c>
      <c r="J342" s="58">
        <v>494</v>
      </c>
      <c r="K342" s="44" t="s">
        <v>6126</v>
      </c>
      <c r="L342" s="39" t="s">
        <v>6116</v>
      </c>
      <c r="M342" s="67">
        <v>0</v>
      </c>
      <c r="N342" s="67">
        <v>0</v>
      </c>
      <c r="O342" s="46">
        <v>876707</v>
      </c>
      <c r="P342" s="45">
        <v>876707</v>
      </c>
      <c r="Q342" s="45">
        <v>2003371</v>
      </c>
      <c r="R342" s="45">
        <v>166947.58333333334</v>
      </c>
      <c r="S342" s="45">
        <v>667790.33333333337</v>
      </c>
      <c r="T342" s="45">
        <v>858583</v>
      </c>
      <c r="U342" s="46">
        <v>208916.66666666663</v>
      </c>
      <c r="V342" s="38">
        <v>89502.829550231763</v>
      </c>
      <c r="W342" s="46">
        <v>89502.829550231763</v>
      </c>
      <c r="X342" s="38"/>
      <c r="Y342" s="38">
        <f t="shared" si="5"/>
        <v>103788.55082983774</v>
      </c>
      <c r="Z342" s="38">
        <v>103788.55082983774</v>
      </c>
      <c r="AA342" s="38">
        <v>0</v>
      </c>
      <c r="AB342" s="38">
        <v>103788.55082983774</v>
      </c>
      <c r="AC342" s="38" t="s">
        <v>6123</v>
      </c>
      <c r="AD342" s="59">
        <v>0.1208835381434733</v>
      </c>
      <c r="AE342" s="59">
        <v>0.11838453534628757</v>
      </c>
      <c r="AF342" s="59">
        <v>0.49679402072519069</v>
      </c>
    </row>
    <row r="343" spans="1:32" x14ac:dyDescent="0.2">
      <c r="A343" s="60" t="s">
        <v>6126</v>
      </c>
      <c r="B343" s="44" t="s">
        <v>6115</v>
      </c>
      <c r="C343" s="44"/>
      <c r="D343" s="39">
        <v>328</v>
      </c>
      <c r="E343" s="44" t="s">
        <v>1424</v>
      </c>
      <c r="F343" s="44" t="s">
        <v>1425</v>
      </c>
      <c r="G343" s="39" t="s">
        <v>6115</v>
      </c>
      <c r="H343" s="64">
        <v>40451</v>
      </c>
      <c r="I343" s="44" t="s">
        <v>6129</v>
      </c>
      <c r="J343" s="58">
        <v>494</v>
      </c>
      <c r="K343" s="44" t="s">
        <v>6126</v>
      </c>
      <c r="L343" s="39" t="s">
        <v>6116</v>
      </c>
      <c r="M343" s="67">
        <v>0</v>
      </c>
      <c r="N343" s="67">
        <v>0</v>
      </c>
      <c r="O343" s="46">
        <v>733255</v>
      </c>
      <c r="P343" s="45">
        <v>733255</v>
      </c>
      <c r="Q343" s="45">
        <v>3010536</v>
      </c>
      <c r="R343" s="45">
        <v>250878</v>
      </c>
      <c r="S343" s="45">
        <v>1003512</v>
      </c>
      <c r="T343" s="45">
        <v>1911086</v>
      </c>
      <c r="U343" s="46">
        <v>0</v>
      </c>
      <c r="V343" s="38">
        <v>0</v>
      </c>
      <c r="W343" s="46">
        <v>0</v>
      </c>
      <c r="X343" s="38"/>
      <c r="Y343" s="38">
        <f t="shared" si="5"/>
        <v>0</v>
      </c>
      <c r="Z343" s="38">
        <v>0</v>
      </c>
      <c r="AA343" s="38">
        <v>0</v>
      </c>
      <c r="AB343" s="38">
        <v>0</v>
      </c>
      <c r="AC343" s="38" t="s">
        <v>6116</v>
      </c>
      <c r="AD343" s="59">
        <v>0</v>
      </c>
      <c r="AE343" s="59">
        <v>0</v>
      </c>
      <c r="AF343" s="59" t="s">
        <v>6138</v>
      </c>
    </row>
    <row r="344" spans="1:32" x14ac:dyDescent="0.2">
      <c r="A344" s="60" t="s">
        <v>6126</v>
      </c>
      <c r="B344" s="44" t="s">
        <v>6115</v>
      </c>
      <c r="C344" s="44"/>
      <c r="D344" s="39">
        <v>329</v>
      </c>
      <c r="E344" s="44" t="s">
        <v>620</v>
      </c>
      <c r="F344" s="44" t="s">
        <v>621</v>
      </c>
      <c r="G344" s="39" t="s">
        <v>6115</v>
      </c>
      <c r="H344" s="64">
        <v>40633</v>
      </c>
      <c r="I344" s="44" t="s">
        <v>6130</v>
      </c>
      <c r="J344" s="58">
        <v>492</v>
      </c>
      <c r="K344" s="44" t="s">
        <v>6126</v>
      </c>
      <c r="L344" s="39" t="s">
        <v>6116</v>
      </c>
      <c r="M344" s="67">
        <v>0</v>
      </c>
      <c r="N344" s="67">
        <v>0</v>
      </c>
      <c r="O344" s="46">
        <v>2576131</v>
      </c>
      <c r="P344" s="45">
        <v>2576131</v>
      </c>
      <c r="Q344" s="45">
        <v>2892424</v>
      </c>
      <c r="R344" s="45">
        <v>241035.33333333334</v>
      </c>
      <c r="S344" s="45">
        <v>964141.33333333337</v>
      </c>
      <c r="T344" s="45">
        <v>198883</v>
      </c>
      <c r="U344" s="46">
        <v>1611989.6666666665</v>
      </c>
      <c r="V344" s="38">
        <v>690598.97745066578</v>
      </c>
      <c r="W344" s="46">
        <v>198883</v>
      </c>
      <c r="X344" s="38"/>
      <c r="Y344" s="38">
        <f t="shared" si="5"/>
        <v>800826.82787079317</v>
      </c>
      <c r="Z344" s="38">
        <v>198883</v>
      </c>
      <c r="AA344" s="38">
        <v>0</v>
      </c>
      <c r="AB344" s="38">
        <v>198883</v>
      </c>
      <c r="AC344" s="38" t="s">
        <v>6123</v>
      </c>
      <c r="AD344" s="59">
        <v>1</v>
      </c>
      <c r="AE344" s="59">
        <v>7.720220749643554E-2</v>
      </c>
      <c r="AF344" s="59">
        <v>0.12337734174888219</v>
      </c>
    </row>
    <row r="345" spans="1:32" x14ac:dyDescent="0.2">
      <c r="A345" s="60" t="s">
        <v>6126</v>
      </c>
      <c r="B345" s="44" t="s">
        <v>6115</v>
      </c>
      <c r="C345" s="44"/>
      <c r="D345" s="39">
        <v>330</v>
      </c>
      <c r="E345" s="44" t="s">
        <v>3325</v>
      </c>
      <c r="F345" s="44" t="s">
        <v>3326</v>
      </c>
      <c r="G345" s="39" t="s">
        <v>6115</v>
      </c>
      <c r="H345" s="64">
        <v>40359</v>
      </c>
      <c r="I345" s="44" t="s">
        <v>6129</v>
      </c>
      <c r="J345" s="58">
        <v>492</v>
      </c>
      <c r="K345" s="44" t="s">
        <v>6126</v>
      </c>
      <c r="L345" s="39" t="s">
        <v>6123</v>
      </c>
      <c r="M345" s="67">
        <v>1800000</v>
      </c>
      <c r="N345" s="67">
        <v>1800000</v>
      </c>
      <c r="O345" s="46">
        <v>2883692</v>
      </c>
      <c r="P345" s="45">
        <v>1083692</v>
      </c>
      <c r="Q345" s="45">
        <v>2764449</v>
      </c>
      <c r="R345" s="45">
        <v>230370.75</v>
      </c>
      <c r="S345" s="45">
        <v>921483</v>
      </c>
      <c r="T345" s="45">
        <v>1857670</v>
      </c>
      <c r="U345" s="46">
        <v>162209</v>
      </c>
      <c r="V345" s="38">
        <v>69492.610188337669</v>
      </c>
      <c r="W345" s="46">
        <v>69492.610188337669</v>
      </c>
      <c r="X345" s="38"/>
      <c r="Y345" s="38">
        <f t="shared" si="5"/>
        <v>80584.461307812438</v>
      </c>
      <c r="Z345" s="38">
        <v>80584.461307812438</v>
      </c>
      <c r="AA345" s="38">
        <v>0</v>
      </c>
      <c r="AB345" s="38">
        <v>80584.461307812438</v>
      </c>
      <c r="AC345" s="38" t="s">
        <v>6123</v>
      </c>
      <c r="AD345" s="59">
        <v>4.3379319958772249E-2</v>
      </c>
      <c r="AE345" s="59">
        <v>7.4361037368378138E-2</v>
      </c>
      <c r="AF345" s="59">
        <v>0.49679402072519058</v>
      </c>
    </row>
    <row r="346" spans="1:32" x14ac:dyDescent="0.2">
      <c r="A346" s="60" t="s">
        <v>6126</v>
      </c>
      <c r="B346" s="44" t="s">
        <v>6115</v>
      </c>
      <c r="C346" s="44"/>
      <c r="D346" s="39">
        <v>331</v>
      </c>
      <c r="E346" s="44" t="s">
        <v>3418</v>
      </c>
      <c r="F346" s="44" t="s">
        <v>3419</v>
      </c>
      <c r="G346" s="39" t="s">
        <v>6115</v>
      </c>
      <c r="H346" s="64">
        <v>40543</v>
      </c>
      <c r="I346" s="44" t="s">
        <v>6130</v>
      </c>
      <c r="J346" s="58">
        <v>492</v>
      </c>
      <c r="K346" s="44" t="s">
        <v>6126</v>
      </c>
      <c r="L346" s="39" t="s">
        <v>6116</v>
      </c>
      <c r="M346" s="67">
        <v>0</v>
      </c>
      <c r="N346" s="67">
        <v>0</v>
      </c>
      <c r="O346" s="46">
        <v>949139</v>
      </c>
      <c r="P346" s="45">
        <v>949139</v>
      </c>
      <c r="Q346" s="45">
        <v>2959612</v>
      </c>
      <c r="R346" s="45">
        <v>246634.33333333334</v>
      </c>
      <c r="S346" s="45">
        <v>986537.33333333337</v>
      </c>
      <c r="T346" s="45">
        <v>1999970</v>
      </c>
      <c r="U346" s="46">
        <v>0</v>
      </c>
      <c r="V346" s="38">
        <v>0</v>
      </c>
      <c r="W346" s="46">
        <v>0</v>
      </c>
      <c r="X346" s="38"/>
      <c r="Y346" s="38">
        <f t="shared" si="5"/>
        <v>0</v>
      </c>
      <c r="Z346" s="38">
        <v>0</v>
      </c>
      <c r="AA346" s="38">
        <v>0</v>
      </c>
      <c r="AB346" s="38">
        <v>0</v>
      </c>
      <c r="AC346" s="38" t="s">
        <v>6116</v>
      </c>
      <c r="AD346" s="59">
        <v>0</v>
      </c>
      <c r="AE346" s="59">
        <v>0</v>
      </c>
      <c r="AF346" s="59" t="s">
        <v>6138</v>
      </c>
    </row>
    <row r="347" spans="1:32" x14ac:dyDescent="0.2">
      <c r="A347" s="60" t="s">
        <v>6126</v>
      </c>
      <c r="B347" s="44" t="s">
        <v>6115</v>
      </c>
      <c r="C347" s="44"/>
      <c r="D347" s="39">
        <v>332</v>
      </c>
      <c r="E347" s="44" t="s">
        <v>3975</v>
      </c>
      <c r="F347" s="44" t="s">
        <v>3976</v>
      </c>
      <c r="G347" s="39" t="s">
        <v>6115</v>
      </c>
      <c r="H347" s="64">
        <v>40359</v>
      </c>
      <c r="I347" s="44" t="s">
        <v>6129</v>
      </c>
      <c r="J347" s="58">
        <v>491</v>
      </c>
      <c r="K347" s="44" t="s">
        <v>6126</v>
      </c>
      <c r="L347" s="39" t="s">
        <v>6123</v>
      </c>
      <c r="M347" s="67">
        <v>5075005</v>
      </c>
      <c r="N347" s="67">
        <v>5075005</v>
      </c>
      <c r="O347" s="46">
        <v>5661311</v>
      </c>
      <c r="P347" s="45">
        <v>586306</v>
      </c>
      <c r="Q347" s="45">
        <v>4272876</v>
      </c>
      <c r="R347" s="45">
        <v>356073</v>
      </c>
      <c r="S347" s="45">
        <v>1424292</v>
      </c>
      <c r="T347" s="45">
        <v>2326338</v>
      </c>
      <c r="U347" s="46">
        <v>0</v>
      </c>
      <c r="V347" s="38">
        <v>0</v>
      </c>
      <c r="W347" s="46">
        <v>0</v>
      </c>
      <c r="X347" s="38"/>
      <c r="Y347" s="38">
        <f t="shared" si="5"/>
        <v>0</v>
      </c>
      <c r="Z347" s="38">
        <v>0</v>
      </c>
      <c r="AA347" s="38">
        <v>0</v>
      </c>
      <c r="AB347" s="38">
        <v>0</v>
      </c>
      <c r="AC347" s="38" t="s">
        <v>6116</v>
      </c>
      <c r="AD347" s="59">
        <v>0</v>
      </c>
      <c r="AE347" s="59">
        <v>0</v>
      </c>
      <c r="AF347" s="59" t="s">
        <v>6138</v>
      </c>
    </row>
    <row r="348" spans="1:32" x14ac:dyDescent="0.2">
      <c r="A348" s="60" t="s">
        <v>6126</v>
      </c>
      <c r="B348" s="44" t="s">
        <v>6171</v>
      </c>
      <c r="C348" s="44" t="s">
        <v>6175</v>
      </c>
      <c r="D348" s="39">
        <v>333</v>
      </c>
      <c r="E348" s="44" t="s">
        <v>3277</v>
      </c>
      <c r="F348" s="44" t="s">
        <v>3278</v>
      </c>
      <c r="G348" s="39" t="s">
        <v>6115</v>
      </c>
      <c r="H348" s="64">
        <v>40268</v>
      </c>
      <c r="I348" s="44" t="s">
        <v>6129</v>
      </c>
      <c r="J348" s="58">
        <v>490</v>
      </c>
      <c r="K348" s="44" t="s">
        <v>6126</v>
      </c>
      <c r="L348" s="39" t="s">
        <v>6123</v>
      </c>
      <c r="M348" s="67">
        <v>3000000</v>
      </c>
      <c r="N348" s="67">
        <v>0</v>
      </c>
      <c r="O348" s="46">
        <v>3292567</v>
      </c>
      <c r="P348" s="45">
        <v>3292567</v>
      </c>
      <c r="Q348" s="45">
        <v>2803658</v>
      </c>
      <c r="R348" s="45">
        <v>233638.16666666666</v>
      </c>
      <c r="S348" s="45">
        <v>934552.66666666663</v>
      </c>
      <c r="T348" s="45">
        <v>1382195</v>
      </c>
      <c r="U348" s="46">
        <v>2358014.3333333335</v>
      </c>
      <c r="V348" s="38">
        <v>1010206.4058396653</v>
      </c>
      <c r="W348" s="46">
        <v>1010206.4058396653</v>
      </c>
      <c r="X348" s="38"/>
      <c r="Y348" s="38">
        <f t="shared" si="5"/>
        <v>1171447.4215842967</v>
      </c>
      <c r="Z348" s="38">
        <v>1171447.4215842967</v>
      </c>
      <c r="AA348" s="38">
        <v>0</v>
      </c>
      <c r="AB348" s="38">
        <v>1171447.4215842967</v>
      </c>
      <c r="AC348" s="38" t="s">
        <v>6123</v>
      </c>
      <c r="AD348" s="59">
        <v>0.84752688411135679</v>
      </c>
      <c r="AE348" s="59">
        <v>0.35578544691248398</v>
      </c>
      <c r="AF348" s="59">
        <v>0.49679402072519069</v>
      </c>
    </row>
    <row r="349" spans="1:32" x14ac:dyDescent="0.2">
      <c r="A349" s="60" t="s">
        <v>6126</v>
      </c>
      <c r="B349" s="44" t="s">
        <v>6115</v>
      </c>
      <c r="C349" s="44"/>
      <c r="D349" s="39">
        <v>334</v>
      </c>
      <c r="E349" s="44" t="s">
        <v>4730</v>
      </c>
      <c r="F349" s="44" t="s">
        <v>4731</v>
      </c>
      <c r="G349" s="39" t="s">
        <v>6115</v>
      </c>
      <c r="H349" s="64">
        <v>40633</v>
      </c>
      <c r="I349" s="44" t="s">
        <v>6130</v>
      </c>
      <c r="J349" s="58">
        <v>490</v>
      </c>
      <c r="K349" s="44" t="s">
        <v>6126</v>
      </c>
      <c r="L349" s="39" t="s">
        <v>6116</v>
      </c>
      <c r="M349" s="67">
        <v>0</v>
      </c>
      <c r="N349" s="67">
        <v>0</v>
      </c>
      <c r="O349" s="46">
        <v>5541327</v>
      </c>
      <c r="P349" s="45">
        <v>5541327</v>
      </c>
      <c r="Q349" s="45">
        <v>2432520</v>
      </c>
      <c r="R349" s="45">
        <v>202710</v>
      </c>
      <c r="S349" s="45">
        <v>810840</v>
      </c>
      <c r="T349" s="45">
        <v>1112196</v>
      </c>
      <c r="U349" s="46">
        <v>4730487</v>
      </c>
      <c r="V349" s="38">
        <v>2026606.964422436</v>
      </c>
      <c r="W349" s="46">
        <v>1112196</v>
      </c>
      <c r="X349" s="38"/>
      <c r="Y349" s="38">
        <f t="shared" si="5"/>
        <v>2350077.6567182448</v>
      </c>
      <c r="Z349" s="38">
        <v>1112196</v>
      </c>
      <c r="AA349" s="38">
        <v>0</v>
      </c>
      <c r="AB349" s="38">
        <v>1112196</v>
      </c>
      <c r="AC349" s="38" t="s">
        <v>6123</v>
      </c>
      <c r="AD349" s="59">
        <v>1</v>
      </c>
      <c r="AE349" s="59">
        <v>0.20070932467981045</v>
      </c>
      <c r="AF349" s="59">
        <v>0.23511236792321805</v>
      </c>
    </row>
    <row r="350" spans="1:32" x14ac:dyDescent="0.2">
      <c r="A350" s="60" t="s">
        <v>6126</v>
      </c>
      <c r="B350" s="44" t="s">
        <v>6115</v>
      </c>
      <c r="C350" s="44"/>
      <c r="D350" s="39">
        <v>335</v>
      </c>
      <c r="E350" s="44" t="s">
        <v>2297</v>
      </c>
      <c r="F350" s="44" t="s">
        <v>2298</v>
      </c>
      <c r="G350" s="39" t="s">
        <v>6115</v>
      </c>
      <c r="H350" s="64">
        <v>40543</v>
      </c>
      <c r="I350" s="44" t="s">
        <v>6130</v>
      </c>
      <c r="J350" s="58">
        <v>488</v>
      </c>
      <c r="K350" s="44" t="s">
        <v>6126</v>
      </c>
      <c r="L350" s="39" t="s">
        <v>6123</v>
      </c>
      <c r="M350" s="67">
        <v>266082</v>
      </c>
      <c r="N350" s="67">
        <v>0</v>
      </c>
      <c r="O350" s="46">
        <v>1675942</v>
      </c>
      <c r="P350" s="45">
        <v>1675942</v>
      </c>
      <c r="Q350" s="45">
        <v>4162708</v>
      </c>
      <c r="R350" s="45">
        <v>346892.33333333331</v>
      </c>
      <c r="S350" s="45">
        <v>1387569.3333333333</v>
      </c>
      <c r="T350" s="45">
        <v>2391296</v>
      </c>
      <c r="U350" s="46">
        <v>288372.66666666674</v>
      </c>
      <c r="V350" s="38">
        <v>123542.89412818098</v>
      </c>
      <c r="W350" s="46">
        <v>123542.89412818098</v>
      </c>
      <c r="X350" s="38"/>
      <c r="Y350" s="38">
        <f t="shared" si="5"/>
        <v>143261.81654057853</v>
      </c>
      <c r="Z350" s="38">
        <v>143261.81654057853</v>
      </c>
      <c r="AA350" s="38">
        <v>0</v>
      </c>
      <c r="AB350" s="38">
        <v>143261.81654057853</v>
      </c>
      <c r="AC350" s="38" t="s">
        <v>6123</v>
      </c>
      <c r="AD350" s="59">
        <v>5.9909696056271798E-2</v>
      </c>
      <c r="AE350" s="59">
        <v>8.5481369009535249E-2</v>
      </c>
      <c r="AF350" s="59">
        <v>0.49679402072519063</v>
      </c>
    </row>
    <row r="351" spans="1:32" x14ac:dyDescent="0.2">
      <c r="A351" s="60" t="s">
        <v>6126</v>
      </c>
      <c r="B351" s="44" t="s">
        <v>6115</v>
      </c>
      <c r="C351" s="44"/>
      <c r="D351" s="39">
        <v>336</v>
      </c>
      <c r="E351" s="44" t="s">
        <v>1439</v>
      </c>
      <c r="F351" s="44" t="s">
        <v>1440</v>
      </c>
      <c r="G351" s="39" t="s">
        <v>6115</v>
      </c>
      <c r="H351" s="64">
        <v>40451</v>
      </c>
      <c r="I351" s="44" t="s">
        <v>6129</v>
      </c>
      <c r="J351" s="58">
        <v>487</v>
      </c>
      <c r="K351" s="44" t="s">
        <v>6126</v>
      </c>
      <c r="L351" s="39" t="s">
        <v>6123</v>
      </c>
      <c r="M351" s="67">
        <v>2828522</v>
      </c>
      <c r="N351" s="67">
        <v>2828522</v>
      </c>
      <c r="O351" s="46">
        <v>3935919</v>
      </c>
      <c r="P351" s="45">
        <v>1107397</v>
      </c>
      <c r="Q351" s="45">
        <v>2686738</v>
      </c>
      <c r="R351" s="45">
        <v>223894.83333333334</v>
      </c>
      <c r="S351" s="45">
        <v>895579.33333333337</v>
      </c>
      <c r="T351" s="45">
        <v>1557321</v>
      </c>
      <c r="U351" s="46">
        <v>211817.66666666663</v>
      </c>
      <c r="V351" s="38">
        <v>90745.658629730227</v>
      </c>
      <c r="W351" s="46">
        <v>90745.658629730227</v>
      </c>
      <c r="X351" s="38"/>
      <c r="Y351" s="38">
        <f t="shared" si="5"/>
        <v>105229.7502839615</v>
      </c>
      <c r="Z351" s="38">
        <v>105229.7502839615</v>
      </c>
      <c r="AA351" s="38">
        <v>0</v>
      </c>
      <c r="AB351" s="38">
        <v>105229.7502839615</v>
      </c>
      <c r="AC351" s="38" t="s">
        <v>6123</v>
      </c>
      <c r="AD351" s="59">
        <v>6.7571008343149233E-2</v>
      </c>
      <c r="AE351" s="59">
        <v>9.5024413362110885E-2</v>
      </c>
      <c r="AF351" s="59">
        <v>0.49679402072519063</v>
      </c>
    </row>
    <row r="352" spans="1:32" x14ac:dyDescent="0.2">
      <c r="A352" s="60" t="s">
        <v>6126</v>
      </c>
      <c r="B352" s="44" t="s">
        <v>6115</v>
      </c>
      <c r="C352" s="44"/>
      <c r="D352" s="39">
        <v>337</v>
      </c>
      <c r="E352" s="44" t="s">
        <v>1481</v>
      </c>
      <c r="F352" s="44" t="s">
        <v>1482</v>
      </c>
      <c r="G352" s="39" t="s">
        <v>6115</v>
      </c>
      <c r="H352" s="64">
        <v>40543</v>
      </c>
      <c r="I352" s="44" t="s">
        <v>6129</v>
      </c>
      <c r="J352" s="58">
        <v>487</v>
      </c>
      <c r="K352" s="44" t="s">
        <v>6126</v>
      </c>
      <c r="L352" s="39" t="s">
        <v>6116</v>
      </c>
      <c r="M352" s="67">
        <v>0</v>
      </c>
      <c r="N352" s="67">
        <v>0</v>
      </c>
      <c r="O352" s="46">
        <v>1493664</v>
      </c>
      <c r="P352" s="45">
        <v>1493664</v>
      </c>
      <c r="Q352" s="45">
        <v>2252686</v>
      </c>
      <c r="R352" s="45">
        <v>187723.83333333334</v>
      </c>
      <c r="S352" s="45">
        <v>750895.33333333337</v>
      </c>
      <c r="T352" s="45">
        <v>1345430</v>
      </c>
      <c r="U352" s="46">
        <v>742768.66666666663</v>
      </c>
      <c r="V352" s="38">
        <v>318212.51233148586</v>
      </c>
      <c r="W352" s="46">
        <v>318212.51233148586</v>
      </c>
      <c r="X352" s="38"/>
      <c r="Y352" s="38">
        <f t="shared" si="5"/>
        <v>369003.03238202224</v>
      </c>
      <c r="Z352" s="38">
        <v>369003.03238202224</v>
      </c>
      <c r="AA352" s="38">
        <v>0</v>
      </c>
      <c r="AB352" s="38">
        <v>369003.03238202224</v>
      </c>
      <c r="AC352" s="38" t="s">
        <v>6123</v>
      </c>
      <c r="AD352" s="59">
        <v>0.27426401401932632</v>
      </c>
      <c r="AE352" s="59">
        <v>0.24704554195724221</v>
      </c>
      <c r="AF352" s="59">
        <v>0.49679402072519069</v>
      </c>
    </row>
    <row r="353" spans="1:32" x14ac:dyDescent="0.2">
      <c r="A353" s="60" t="s">
        <v>6126</v>
      </c>
      <c r="B353" s="44" t="s">
        <v>6115</v>
      </c>
      <c r="C353" s="44"/>
      <c r="D353" s="39">
        <v>338</v>
      </c>
      <c r="E353" s="44" t="s">
        <v>1441</v>
      </c>
      <c r="F353" s="44" t="s">
        <v>1442</v>
      </c>
      <c r="G353" s="39" t="s">
        <v>6115</v>
      </c>
      <c r="H353" s="64">
        <v>40633</v>
      </c>
      <c r="I353" s="44" t="s">
        <v>6130</v>
      </c>
      <c r="J353" s="58">
        <v>486</v>
      </c>
      <c r="K353" s="44" t="s">
        <v>6126</v>
      </c>
      <c r="L353" s="39" t="s">
        <v>6116</v>
      </c>
      <c r="M353" s="67">
        <v>0</v>
      </c>
      <c r="N353" s="67">
        <v>0</v>
      </c>
      <c r="O353" s="46">
        <v>2137737</v>
      </c>
      <c r="P353" s="45">
        <v>2137737</v>
      </c>
      <c r="Q353" s="45">
        <v>2325457</v>
      </c>
      <c r="R353" s="45">
        <v>193788.08333333334</v>
      </c>
      <c r="S353" s="45">
        <v>775152.33333333337</v>
      </c>
      <c r="T353" s="45">
        <v>969531</v>
      </c>
      <c r="U353" s="46">
        <v>1362584.6666666665</v>
      </c>
      <c r="V353" s="38">
        <v>583750.37814962596</v>
      </c>
      <c r="W353" s="46">
        <v>583750.37814962596</v>
      </c>
      <c r="X353" s="38"/>
      <c r="Y353" s="38">
        <f t="shared" si="5"/>
        <v>676923.91513182689</v>
      </c>
      <c r="Z353" s="38">
        <v>676923.91513182689</v>
      </c>
      <c r="AA353" s="38">
        <v>0</v>
      </c>
      <c r="AB353" s="38">
        <v>676923.91513182689</v>
      </c>
      <c r="AC353" s="38" t="s">
        <v>6123</v>
      </c>
      <c r="AD353" s="59">
        <v>0.6981972883093237</v>
      </c>
      <c r="AE353" s="59">
        <v>0.31665444118328256</v>
      </c>
      <c r="AF353" s="59">
        <v>0.49679402072519063</v>
      </c>
    </row>
    <row r="354" spans="1:32" x14ac:dyDescent="0.2">
      <c r="A354" s="60" t="s">
        <v>6126</v>
      </c>
      <c r="B354" s="44" t="s">
        <v>6115</v>
      </c>
      <c r="C354" s="44"/>
      <c r="D354" s="39">
        <v>339</v>
      </c>
      <c r="E354" s="44" t="s">
        <v>41</v>
      </c>
      <c r="F354" s="44" t="s">
        <v>42</v>
      </c>
      <c r="G354" s="39" t="s">
        <v>6115</v>
      </c>
      <c r="H354" s="64">
        <v>40543</v>
      </c>
      <c r="I354" s="44" t="s">
        <v>6129</v>
      </c>
      <c r="J354" s="58">
        <v>484</v>
      </c>
      <c r="K354" s="44" t="s">
        <v>6126</v>
      </c>
      <c r="L354" s="39" t="s">
        <v>6116</v>
      </c>
      <c r="M354" s="67">
        <v>0</v>
      </c>
      <c r="N354" s="67">
        <v>0</v>
      </c>
      <c r="O354" s="46">
        <v>2549849</v>
      </c>
      <c r="P354" s="45">
        <v>2549849</v>
      </c>
      <c r="Q354" s="45">
        <v>2012087</v>
      </c>
      <c r="R354" s="45">
        <v>167673.91666666666</v>
      </c>
      <c r="S354" s="45">
        <v>670695.66666666663</v>
      </c>
      <c r="T354" s="45">
        <v>1463944</v>
      </c>
      <c r="U354" s="46">
        <v>1879153.3333333335</v>
      </c>
      <c r="V354" s="38">
        <v>805055.6385739923</v>
      </c>
      <c r="W354" s="46">
        <v>805055.6385739923</v>
      </c>
      <c r="X354" s="38"/>
      <c r="Y354" s="38">
        <f t="shared" si="5"/>
        <v>933552.14002581115</v>
      </c>
      <c r="Z354" s="38">
        <v>933552.14002581115</v>
      </c>
      <c r="AA354" s="38">
        <v>0</v>
      </c>
      <c r="AB354" s="38">
        <v>933552.14002581115</v>
      </c>
      <c r="AC354" s="38" t="s">
        <v>6123</v>
      </c>
      <c r="AD354" s="59">
        <v>0.63769661956045531</v>
      </c>
      <c r="AE354" s="59">
        <v>0.36612055852162662</v>
      </c>
      <c r="AF354" s="59">
        <v>0.49679402072519063</v>
      </c>
    </row>
    <row r="355" spans="1:32" x14ac:dyDescent="0.2">
      <c r="A355" s="60" t="s">
        <v>6126</v>
      </c>
      <c r="B355" s="44" t="s">
        <v>6115</v>
      </c>
      <c r="C355" s="44"/>
      <c r="D355" s="39">
        <v>340</v>
      </c>
      <c r="E355" s="44" t="s">
        <v>4999</v>
      </c>
      <c r="F355" s="44" t="s">
        <v>5000</v>
      </c>
      <c r="G355" s="39" t="s">
        <v>6115</v>
      </c>
      <c r="H355" s="64">
        <v>40633</v>
      </c>
      <c r="I355" s="44" t="s">
        <v>6130</v>
      </c>
      <c r="J355" s="58">
        <v>484</v>
      </c>
      <c r="K355" s="44" t="s">
        <v>6126</v>
      </c>
      <c r="L355" s="39" t="s">
        <v>6116</v>
      </c>
      <c r="M355" s="67">
        <v>0</v>
      </c>
      <c r="N355" s="67">
        <v>0</v>
      </c>
      <c r="O355" s="46">
        <v>1493627</v>
      </c>
      <c r="P355" s="45">
        <v>1493627</v>
      </c>
      <c r="Q355" s="45">
        <v>2277242</v>
      </c>
      <c r="R355" s="45">
        <v>189770.16666666666</v>
      </c>
      <c r="S355" s="45">
        <v>759080.66666666663</v>
      </c>
      <c r="T355" s="45">
        <v>1834386</v>
      </c>
      <c r="U355" s="46">
        <v>734546.33333333337</v>
      </c>
      <c r="V355" s="38">
        <v>314689.94943317625</v>
      </c>
      <c r="W355" s="46">
        <v>314689.94943317625</v>
      </c>
      <c r="X355" s="38"/>
      <c r="Y355" s="38">
        <f t="shared" si="5"/>
        <v>364918.22634561284</v>
      </c>
      <c r="Z355" s="38">
        <v>364918.22634561284</v>
      </c>
      <c r="AA355" s="38">
        <v>0</v>
      </c>
      <c r="AB355" s="38">
        <v>364918.22634561284</v>
      </c>
      <c r="AC355" s="38" t="s">
        <v>6123</v>
      </c>
      <c r="AD355" s="59">
        <v>0.19893208209483329</v>
      </c>
      <c r="AE355" s="59">
        <v>0.2443168383710343</v>
      </c>
      <c r="AF355" s="59">
        <v>0.49679402072519069</v>
      </c>
    </row>
    <row r="356" spans="1:32" x14ac:dyDescent="0.2">
      <c r="A356" s="60" t="s">
        <v>6126</v>
      </c>
      <c r="B356" s="44" t="s">
        <v>6115</v>
      </c>
      <c r="C356" s="44"/>
      <c r="D356" s="39">
        <v>341</v>
      </c>
      <c r="E356" s="44" t="s">
        <v>1002</v>
      </c>
      <c r="F356" s="44" t="s">
        <v>1003</v>
      </c>
      <c r="G356" s="39" t="s">
        <v>6115</v>
      </c>
      <c r="H356" s="64">
        <v>40451</v>
      </c>
      <c r="I356" s="44" t="s">
        <v>6129</v>
      </c>
      <c r="J356" s="58">
        <v>483</v>
      </c>
      <c r="K356" s="44" t="s">
        <v>6126</v>
      </c>
      <c r="L356" s="39" t="s">
        <v>6116</v>
      </c>
      <c r="M356" s="67">
        <v>0</v>
      </c>
      <c r="N356" s="67">
        <v>0</v>
      </c>
      <c r="O356" s="46">
        <v>2896024</v>
      </c>
      <c r="P356" s="45">
        <v>2896024</v>
      </c>
      <c r="Q356" s="45">
        <v>1354382</v>
      </c>
      <c r="R356" s="45">
        <v>112865.16666666667</v>
      </c>
      <c r="S356" s="45">
        <v>451460.66666666669</v>
      </c>
      <c r="T356" s="45">
        <v>1296545</v>
      </c>
      <c r="U356" s="46">
        <v>2444563.3333333335</v>
      </c>
      <c r="V356" s="38">
        <v>1047285.2110797595</v>
      </c>
      <c r="W356" s="46">
        <v>1047285.2110797595</v>
      </c>
      <c r="X356" s="38"/>
      <c r="Y356" s="38">
        <f t="shared" si="5"/>
        <v>1214444.4472840412</v>
      </c>
      <c r="Z356" s="38">
        <v>1214444.4472840412</v>
      </c>
      <c r="AA356" s="38">
        <v>0</v>
      </c>
      <c r="AB356" s="38">
        <v>1214444.4472840412</v>
      </c>
      <c r="AC356" s="38" t="s">
        <v>6123</v>
      </c>
      <c r="AD356" s="59">
        <v>0.93667743679088744</v>
      </c>
      <c r="AE356" s="59">
        <v>0.41934888912662366</v>
      </c>
      <c r="AF356" s="59">
        <v>0.49679402072519063</v>
      </c>
    </row>
    <row r="357" spans="1:32" x14ac:dyDescent="0.2">
      <c r="A357" s="60" t="s">
        <v>6126</v>
      </c>
      <c r="B357" s="44" t="s">
        <v>6115</v>
      </c>
      <c r="C357" s="44"/>
      <c r="D357" s="39">
        <v>342</v>
      </c>
      <c r="E357" s="44" t="s">
        <v>5599</v>
      </c>
      <c r="F357" s="44" t="s">
        <v>5600</v>
      </c>
      <c r="G357" s="39" t="s">
        <v>6115</v>
      </c>
      <c r="H357" s="64">
        <v>40451</v>
      </c>
      <c r="I357" s="44" t="s">
        <v>6129</v>
      </c>
      <c r="J357" s="58">
        <v>483</v>
      </c>
      <c r="K357" s="44" t="s">
        <v>6126</v>
      </c>
      <c r="L357" s="39" t="s">
        <v>6116</v>
      </c>
      <c r="M357" s="67">
        <v>0</v>
      </c>
      <c r="N357" s="67">
        <v>0</v>
      </c>
      <c r="O357" s="46">
        <v>1074749</v>
      </c>
      <c r="P357" s="45">
        <v>1074749</v>
      </c>
      <c r="Q357" s="45">
        <v>2682939</v>
      </c>
      <c r="R357" s="45">
        <v>223578.25</v>
      </c>
      <c r="S357" s="45">
        <v>894313</v>
      </c>
      <c r="T357" s="45">
        <v>2072710</v>
      </c>
      <c r="U357" s="46">
        <v>180436</v>
      </c>
      <c r="V357" s="38">
        <v>77301.312577864956</v>
      </c>
      <c r="W357" s="46">
        <v>77301.312577864956</v>
      </c>
      <c r="X357" s="38"/>
      <c r="Y357" s="38">
        <f t="shared" si="5"/>
        <v>89639.525923570502</v>
      </c>
      <c r="Z357" s="38">
        <v>89639.525923570502</v>
      </c>
      <c r="AA357" s="38">
        <v>0</v>
      </c>
      <c r="AB357" s="38">
        <v>89639.525923570502</v>
      </c>
      <c r="AC357" s="38" t="s">
        <v>6123</v>
      </c>
      <c r="AD357" s="59">
        <v>4.3247500095802353E-2</v>
      </c>
      <c r="AE357" s="59">
        <v>8.3405079626564432E-2</v>
      </c>
      <c r="AF357" s="59">
        <v>0.49679402072519063</v>
      </c>
    </row>
    <row r="358" spans="1:32" x14ac:dyDescent="0.2">
      <c r="A358" s="60" t="s">
        <v>6126</v>
      </c>
      <c r="B358" s="44" t="s">
        <v>6115</v>
      </c>
      <c r="C358" s="44"/>
      <c r="D358" s="39">
        <v>343</v>
      </c>
      <c r="E358" s="44" t="s">
        <v>1428</v>
      </c>
      <c r="F358" s="44" t="s">
        <v>1429</v>
      </c>
      <c r="G358" s="39" t="s">
        <v>6115</v>
      </c>
      <c r="H358" s="64">
        <v>40633</v>
      </c>
      <c r="I358" s="44" t="s">
        <v>6130</v>
      </c>
      <c r="J358" s="58">
        <v>482</v>
      </c>
      <c r="K358" s="44" t="s">
        <v>6126</v>
      </c>
      <c r="L358" s="39" t="s">
        <v>6116</v>
      </c>
      <c r="M358" s="67">
        <v>0</v>
      </c>
      <c r="N358" s="67">
        <v>0</v>
      </c>
      <c r="O358" s="46">
        <v>6972832</v>
      </c>
      <c r="P358" s="45">
        <v>6972832</v>
      </c>
      <c r="Q358" s="45">
        <v>2608688</v>
      </c>
      <c r="R358" s="45">
        <v>217390.66666666666</v>
      </c>
      <c r="S358" s="45">
        <v>869562.66666666663</v>
      </c>
      <c r="T358" s="45">
        <v>1488405</v>
      </c>
      <c r="U358" s="46">
        <v>6103269.333333333</v>
      </c>
      <c r="V358" s="38">
        <v>2614726.1659696372</v>
      </c>
      <c r="W358" s="46">
        <v>1488405</v>
      </c>
      <c r="X358" s="38"/>
      <c r="Y358" s="38">
        <f t="shared" si="5"/>
        <v>3032067.7116754204</v>
      </c>
      <c r="Z358" s="38">
        <v>1488405</v>
      </c>
      <c r="AA358" s="38">
        <v>0</v>
      </c>
      <c r="AB358" s="38">
        <v>1488405</v>
      </c>
      <c r="AC358" s="38" t="s">
        <v>6123</v>
      </c>
      <c r="AD358" s="59">
        <v>1</v>
      </c>
      <c r="AE358" s="59">
        <v>0.21345774571938633</v>
      </c>
      <c r="AF358" s="59">
        <v>0.24387011595097011</v>
      </c>
    </row>
    <row r="359" spans="1:32" x14ac:dyDescent="0.2">
      <c r="A359" s="35" t="s">
        <v>6126</v>
      </c>
      <c r="B359" s="26" t="s">
        <v>6173</v>
      </c>
      <c r="C359" s="26" t="s">
        <v>6174</v>
      </c>
      <c r="D359" s="25">
        <v>344</v>
      </c>
      <c r="E359" s="26" t="s">
        <v>1893</v>
      </c>
      <c r="F359" s="26" t="s">
        <v>1894</v>
      </c>
      <c r="G359" s="25" t="s">
        <v>6134</v>
      </c>
      <c r="H359" s="63">
        <v>40268</v>
      </c>
      <c r="I359" s="26" t="s">
        <v>6129</v>
      </c>
      <c r="J359" s="57">
        <v>482</v>
      </c>
      <c r="K359" s="26" t="s">
        <v>6126</v>
      </c>
      <c r="L359" s="25" t="s">
        <v>6116</v>
      </c>
      <c r="M359" s="25"/>
      <c r="N359" s="25"/>
      <c r="O359" s="40">
        <v>-502169</v>
      </c>
      <c r="P359" s="27">
        <v>-502169</v>
      </c>
      <c r="Q359" s="27">
        <v>0</v>
      </c>
      <c r="R359" s="27">
        <v>0</v>
      </c>
      <c r="S359" s="27">
        <v>0</v>
      </c>
      <c r="T359" s="27">
        <v>1477888</v>
      </c>
      <c r="U359" s="27">
        <v>0</v>
      </c>
      <c r="V359" s="40">
        <v>521914.55698148627</v>
      </c>
      <c r="W359" s="40">
        <v>521914.55698148627</v>
      </c>
      <c r="X359" s="28"/>
      <c r="Y359" s="38">
        <v>0</v>
      </c>
      <c r="Z359" s="28">
        <v>521914.55698148627</v>
      </c>
      <c r="AA359" s="28">
        <v>521914.55698148627</v>
      </c>
      <c r="AB359" s="28">
        <v>0</v>
      </c>
      <c r="AC359" s="28" t="s">
        <v>6123</v>
      </c>
      <c r="AD359" s="37">
        <v>0</v>
      </c>
      <c r="AE359" s="37">
        <v>0</v>
      </c>
      <c r="AF359" s="37" t="s">
        <v>6138</v>
      </c>
    </row>
    <row r="360" spans="1:32" x14ac:dyDescent="0.2">
      <c r="A360" s="60" t="s">
        <v>6126</v>
      </c>
      <c r="B360" s="44" t="s">
        <v>6115</v>
      </c>
      <c r="C360" s="44"/>
      <c r="D360" s="39">
        <v>345</v>
      </c>
      <c r="E360" s="44" t="s">
        <v>974</v>
      </c>
      <c r="F360" s="44" t="s">
        <v>975</v>
      </c>
      <c r="G360" s="39" t="s">
        <v>6115</v>
      </c>
      <c r="H360" s="64">
        <v>40451</v>
      </c>
      <c r="I360" s="44" t="s">
        <v>6129</v>
      </c>
      <c r="J360" s="58">
        <v>480</v>
      </c>
      <c r="K360" s="44" t="s">
        <v>6126</v>
      </c>
      <c r="L360" s="39" t="s">
        <v>6116</v>
      </c>
      <c r="M360" s="67">
        <v>0</v>
      </c>
      <c r="N360" s="67">
        <v>0</v>
      </c>
      <c r="O360" s="46">
        <v>3256501</v>
      </c>
      <c r="P360" s="45">
        <v>3256501</v>
      </c>
      <c r="Q360" s="45">
        <v>2258648</v>
      </c>
      <c r="R360" s="45">
        <v>188220.66666666666</v>
      </c>
      <c r="S360" s="45">
        <v>752882.66666666663</v>
      </c>
      <c r="T360" s="45">
        <v>1956786</v>
      </c>
      <c r="U360" s="46">
        <v>2503618.3333333335</v>
      </c>
      <c r="V360" s="38">
        <v>1072585.2011830972</v>
      </c>
      <c r="W360" s="46">
        <v>1072585.2011830972</v>
      </c>
      <c r="X360" s="38"/>
      <c r="Y360" s="38">
        <f t="shared" si="5"/>
        <v>1243782.6181779674</v>
      </c>
      <c r="Z360" s="38">
        <v>1243782.6181779674</v>
      </c>
      <c r="AA360" s="38">
        <v>0</v>
      </c>
      <c r="AB360" s="38">
        <v>1243782.6181779674</v>
      </c>
      <c r="AC360" s="38" t="s">
        <v>6123</v>
      </c>
      <c r="AD360" s="59">
        <v>0.63562526417194698</v>
      </c>
      <c r="AE360" s="59">
        <v>0.38193834983559577</v>
      </c>
      <c r="AF360" s="59">
        <v>0.49679402072519069</v>
      </c>
    </row>
    <row r="361" spans="1:32" x14ac:dyDescent="0.2">
      <c r="A361" s="60" t="s">
        <v>6126</v>
      </c>
      <c r="B361" s="44" t="s">
        <v>6115</v>
      </c>
      <c r="C361" s="44"/>
      <c r="D361" s="39">
        <v>346</v>
      </c>
      <c r="E361" s="44" t="s">
        <v>3226</v>
      </c>
      <c r="F361" s="44" t="s">
        <v>3227</v>
      </c>
      <c r="G361" s="39" t="s">
        <v>6115</v>
      </c>
      <c r="H361" s="64">
        <v>40543</v>
      </c>
      <c r="I361" s="44" t="s">
        <v>6130</v>
      </c>
      <c r="J361" s="58">
        <v>480</v>
      </c>
      <c r="K361" s="44" t="s">
        <v>6126</v>
      </c>
      <c r="L361" s="39" t="s">
        <v>6123</v>
      </c>
      <c r="M361" s="67">
        <v>750000</v>
      </c>
      <c r="N361" s="67">
        <v>750000</v>
      </c>
      <c r="O361" s="46">
        <v>1222562</v>
      </c>
      <c r="P361" s="45">
        <v>472562</v>
      </c>
      <c r="Q361" s="45">
        <v>2172373</v>
      </c>
      <c r="R361" s="45">
        <v>181031.08333333334</v>
      </c>
      <c r="S361" s="45">
        <v>724124.33333333337</v>
      </c>
      <c r="T361" s="45">
        <v>1406564</v>
      </c>
      <c r="U361" s="46">
        <v>0</v>
      </c>
      <c r="V361" s="38">
        <v>0</v>
      </c>
      <c r="W361" s="46">
        <v>0</v>
      </c>
      <c r="X361" s="38"/>
      <c r="Y361" s="38">
        <f t="shared" si="5"/>
        <v>0</v>
      </c>
      <c r="Z361" s="38">
        <v>0</v>
      </c>
      <c r="AA361" s="38">
        <v>0</v>
      </c>
      <c r="AB361" s="38">
        <v>0</v>
      </c>
      <c r="AC361" s="38" t="s">
        <v>6116</v>
      </c>
      <c r="AD361" s="59">
        <v>0</v>
      </c>
      <c r="AE361" s="59">
        <v>0</v>
      </c>
      <c r="AF361" s="59" t="s">
        <v>6138</v>
      </c>
    </row>
    <row r="362" spans="1:32" x14ac:dyDescent="0.2">
      <c r="A362" s="60" t="s">
        <v>6126</v>
      </c>
      <c r="B362" s="44" t="s">
        <v>6115</v>
      </c>
      <c r="C362" s="44"/>
      <c r="D362" s="39">
        <v>347</v>
      </c>
      <c r="E362" s="44" t="s">
        <v>3977</v>
      </c>
      <c r="F362" s="44" t="s">
        <v>3978</v>
      </c>
      <c r="G362" s="39" t="s">
        <v>6115</v>
      </c>
      <c r="H362" s="64">
        <v>40543</v>
      </c>
      <c r="I362" s="44" t="s">
        <v>6129</v>
      </c>
      <c r="J362" s="58">
        <v>479</v>
      </c>
      <c r="K362" s="44" t="s">
        <v>6126</v>
      </c>
      <c r="L362" s="39" t="s">
        <v>6116</v>
      </c>
      <c r="M362" s="67">
        <v>0</v>
      </c>
      <c r="N362" s="67">
        <v>0</v>
      </c>
      <c r="O362" s="46">
        <v>1418472</v>
      </c>
      <c r="P362" s="45">
        <v>1418472</v>
      </c>
      <c r="Q362" s="45">
        <v>2665788</v>
      </c>
      <c r="R362" s="45">
        <v>222149</v>
      </c>
      <c r="S362" s="45">
        <v>888596</v>
      </c>
      <c r="T362" s="45">
        <v>983621</v>
      </c>
      <c r="U362" s="46">
        <v>529876</v>
      </c>
      <c r="V362" s="38">
        <v>227006.30862748437</v>
      </c>
      <c r="W362" s="46">
        <v>227006.30862748437</v>
      </c>
      <c r="X362" s="38"/>
      <c r="Y362" s="38">
        <f t="shared" si="5"/>
        <v>263239.22852578113</v>
      </c>
      <c r="Z362" s="38">
        <v>263239.22852578113</v>
      </c>
      <c r="AA362" s="38">
        <v>0</v>
      </c>
      <c r="AB362" s="38">
        <v>263239.22852578113</v>
      </c>
      <c r="AC362" s="38" t="s">
        <v>6123</v>
      </c>
      <c r="AD362" s="59">
        <v>0.2676226194090825</v>
      </c>
      <c r="AE362" s="59">
        <v>0.18557943232279603</v>
      </c>
      <c r="AF362" s="59">
        <v>0.49679402072519069</v>
      </c>
    </row>
    <row r="363" spans="1:32" x14ac:dyDescent="0.2">
      <c r="A363" s="60" t="s">
        <v>6126</v>
      </c>
      <c r="B363" s="44" t="s">
        <v>6115</v>
      </c>
      <c r="C363" s="44"/>
      <c r="D363" s="39">
        <v>348</v>
      </c>
      <c r="E363" s="44" t="s">
        <v>4131</v>
      </c>
      <c r="F363" s="44" t="s">
        <v>4132</v>
      </c>
      <c r="G363" s="39" t="s">
        <v>6115</v>
      </c>
      <c r="H363" s="64">
        <v>40359</v>
      </c>
      <c r="I363" s="44" t="s">
        <v>6129</v>
      </c>
      <c r="J363" s="58">
        <v>479</v>
      </c>
      <c r="K363" s="44" t="s">
        <v>6126</v>
      </c>
      <c r="L363" s="39" t="s">
        <v>6116</v>
      </c>
      <c r="M363" s="67">
        <v>0</v>
      </c>
      <c r="N363" s="67">
        <v>0</v>
      </c>
      <c r="O363" s="46">
        <v>474045</v>
      </c>
      <c r="P363" s="45">
        <v>474045</v>
      </c>
      <c r="Q363" s="45">
        <v>2501634</v>
      </c>
      <c r="R363" s="45">
        <v>208469.5</v>
      </c>
      <c r="S363" s="45">
        <v>833878</v>
      </c>
      <c r="T363" s="45">
        <v>1828684</v>
      </c>
      <c r="U363" s="46">
        <v>0</v>
      </c>
      <c r="V363" s="38">
        <v>0</v>
      </c>
      <c r="W363" s="46">
        <v>0</v>
      </c>
      <c r="X363" s="38"/>
      <c r="Y363" s="38">
        <f t="shared" si="5"/>
        <v>0</v>
      </c>
      <c r="Z363" s="38">
        <v>0</v>
      </c>
      <c r="AA363" s="38">
        <v>0</v>
      </c>
      <c r="AB363" s="38">
        <v>0</v>
      </c>
      <c r="AC363" s="38" t="s">
        <v>6116</v>
      </c>
      <c r="AD363" s="59">
        <v>0</v>
      </c>
      <c r="AE363" s="59">
        <v>0</v>
      </c>
      <c r="AF363" s="59" t="s">
        <v>6138</v>
      </c>
    </row>
    <row r="364" spans="1:32" x14ac:dyDescent="0.2">
      <c r="A364" s="60" t="s">
        <v>6126</v>
      </c>
      <c r="B364" s="44" t="s">
        <v>6115</v>
      </c>
      <c r="C364" s="44"/>
      <c r="D364" s="39">
        <v>349</v>
      </c>
      <c r="E364" s="44" t="s">
        <v>266</v>
      </c>
      <c r="F364" s="44" t="s">
        <v>267</v>
      </c>
      <c r="G364" s="39" t="s">
        <v>6115</v>
      </c>
      <c r="H364" s="64">
        <v>40451</v>
      </c>
      <c r="I364" s="44" t="s">
        <v>6129</v>
      </c>
      <c r="J364" s="58">
        <v>477</v>
      </c>
      <c r="K364" s="44" t="s">
        <v>6126</v>
      </c>
      <c r="L364" s="39" t="s">
        <v>6116</v>
      </c>
      <c r="M364" s="67">
        <v>0</v>
      </c>
      <c r="N364" s="67">
        <v>0</v>
      </c>
      <c r="O364" s="46">
        <v>2277895</v>
      </c>
      <c r="P364" s="45">
        <v>2277895</v>
      </c>
      <c r="Q364" s="45">
        <v>2677530</v>
      </c>
      <c r="R364" s="45">
        <v>223127.5</v>
      </c>
      <c r="S364" s="45">
        <v>892510</v>
      </c>
      <c r="T364" s="45">
        <v>1542961</v>
      </c>
      <c r="U364" s="46">
        <v>1385385</v>
      </c>
      <c r="V364" s="38">
        <v>593518.36066907621</v>
      </c>
      <c r="W364" s="46">
        <v>593518.36066907621</v>
      </c>
      <c r="X364" s="38"/>
      <c r="Y364" s="38">
        <f t="shared" si="5"/>
        <v>688250.98440236819</v>
      </c>
      <c r="Z364" s="38">
        <v>688250.98440236819</v>
      </c>
      <c r="AA364" s="38">
        <v>0</v>
      </c>
      <c r="AB364" s="38">
        <v>688250.98440236819</v>
      </c>
      <c r="AC364" s="38" t="s">
        <v>6123</v>
      </c>
      <c r="AD364" s="59">
        <v>0.44605857465118576</v>
      </c>
      <c r="AE364" s="59">
        <v>0.30214341942994222</v>
      </c>
      <c r="AF364" s="59">
        <v>0.49679402072519063</v>
      </c>
    </row>
    <row r="365" spans="1:32" x14ac:dyDescent="0.2">
      <c r="A365" s="60" t="s">
        <v>6126</v>
      </c>
      <c r="B365" s="44" t="s">
        <v>6115</v>
      </c>
      <c r="C365" s="44"/>
      <c r="D365" s="39">
        <v>350</v>
      </c>
      <c r="E365" s="44" t="s">
        <v>828</v>
      </c>
      <c r="F365" s="44" t="s">
        <v>829</v>
      </c>
      <c r="G365" s="39" t="s">
        <v>6115</v>
      </c>
      <c r="H365" s="64">
        <v>40359</v>
      </c>
      <c r="I365" s="44" t="s">
        <v>6129</v>
      </c>
      <c r="J365" s="58">
        <v>475</v>
      </c>
      <c r="K365" s="44" t="s">
        <v>6126</v>
      </c>
      <c r="L365" s="39" t="s">
        <v>6116</v>
      </c>
      <c r="M365" s="67">
        <v>0</v>
      </c>
      <c r="N365" s="67">
        <v>0</v>
      </c>
      <c r="O365" s="46">
        <v>4595908</v>
      </c>
      <c r="P365" s="45">
        <v>4595908</v>
      </c>
      <c r="Q365" s="45">
        <v>3329212</v>
      </c>
      <c r="R365" s="45">
        <v>277434.33333333331</v>
      </c>
      <c r="S365" s="45">
        <v>1109737.3333333333</v>
      </c>
      <c r="T365" s="45">
        <v>2080153</v>
      </c>
      <c r="U365" s="46">
        <v>3486170.666666667</v>
      </c>
      <c r="V365" s="38">
        <v>1493524.3986997267</v>
      </c>
      <c r="W365" s="46">
        <v>1493524.3986997267</v>
      </c>
      <c r="X365" s="38"/>
      <c r="Y365" s="38">
        <f t="shared" si="5"/>
        <v>1731908.7424275519</v>
      </c>
      <c r="Z365" s="38">
        <v>1731908.7424275519</v>
      </c>
      <c r="AA365" s="38">
        <v>0</v>
      </c>
      <c r="AB365" s="38">
        <v>1731908.7424275519</v>
      </c>
      <c r="AC365" s="38" t="s">
        <v>6123</v>
      </c>
      <c r="AD365" s="59">
        <v>0.83258719066700948</v>
      </c>
      <c r="AE365" s="59">
        <v>0.37683712172383604</v>
      </c>
      <c r="AF365" s="59">
        <v>0.49679402072519063</v>
      </c>
    </row>
    <row r="366" spans="1:32" x14ac:dyDescent="0.2">
      <c r="A366" s="60" t="s">
        <v>6126</v>
      </c>
      <c r="B366" s="44" t="s">
        <v>6115</v>
      </c>
      <c r="C366" s="44"/>
      <c r="D366" s="39">
        <v>351</v>
      </c>
      <c r="E366" s="44" t="s">
        <v>3748</v>
      </c>
      <c r="F366" s="44" t="s">
        <v>3749</v>
      </c>
      <c r="G366" s="39" t="s">
        <v>6115</v>
      </c>
      <c r="H366" s="64">
        <v>40451</v>
      </c>
      <c r="I366" s="44" t="s">
        <v>6129</v>
      </c>
      <c r="J366" s="58">
        <v>470</v>
      </c>
      <c r="K366" s="44" t="s">
        <v>6126</v>
      </c>
      <c r="L366" s="39" t="s">
        <v>6123</v>
      </c>
      <c r="M366" s="67">
        <v>263720</v>
      </c>
      <c r="N366" s="67">
        <v>262645</v>
      </c>
      <c r="O366" s="46">
        <v>2085725</v>
      </c>
      <c r="P366" s="45">
        <v>1823080</v>
      </c>
      <c r="Q366" s="45">
        <v>3737822</v>
      </c>
      <c r="R366" s="45">
        <v>311485.16666666669</v>
      </c>
      <c r="S366" s="45">
        <v>1245940.6666666667</v>
      </c>
      <c r="T366" s="45">
        <v>1440237</v>
      </c>
      <c r="U366" s="46">
        <v>577139.33333333326</v>
      </c>
      <c r="V366" s="38">
        <v>247254.58338125754</v>
      </c>
      <c r="W366" s="46">
        <v>247254.58338125754</v>
      </c>
      <c r="X366" s="38"/>
      <c r="Y366" s="38">
        <f t="shared" si="5"/>
        <v>286719.36992532265</v>
      </c>
      <c r="Z366" s="38">
        <v>286719.36992532265</v>
      </c>
      <c r="AA366" s="38">
        <v>0</v>
      </c>
      <c r="AB366" s="38">
        <v>286719.36992532265</v>
      </c>
      <c r="AC366" s="38" t="s">
        <v>6123</v>
      </c>
      <c r="AD366" s="59">
        <v>0.19907790865345262</v>
      </c>
      <c r="AE366" s="59">
        <v>0.15727196279116806</v>
      </c>
      <c r="AF366" s="59">
        <v>0.49679402072519063</v>
      </c>
    </row>
    <row r="367" spans="1:32" x14ac:dyDescent="0.2">
      <c r="A367" s="60" t="s">
        <v>6126</v>
      </c>
      <c r="B367" s="44" t="s">
        <v>6115</v>
      </c>
      <c r="C367" s="44"/>
      <c r="D367" s="39">
        <v>352</v>
      </c>
      <c r="E367" s="44" t="s">
        <v>572</v>
      </c>
      <c r="F367" s="44" t="s">
        <v>573</v>
      </c>
      <c r="G367" s="39" t="s">
        <v>6115</v>
      </c>
      <c r="H367" s="64">
        <v>40359</v>
      </c>
      <c r="I367" s="44" t="s">
        <v>6129</v>
      </c>
      <c r="J367" s="58">
        <v>469</v>
      </c>
      <c r="K367" s="44" t="s">
        <v>6126</v>
      </c>
      <c r="L367" s="39" t="s">
        <v>6116</v>
      </c>
      <c r="M367" s="67">
        <v>0</v>
      </c>
      <c r="N367" s="67">
        <v>0</v>
      </c>
      <c r="O367" s="46">
        <v>1480505</v>
      </c>
      <c r="P367" s="45">
        <v>1480505</v>
      </c>
      <c r="Q367" s="45">
        <v>3134493</v>
      </c>
      <c r="R367" s="45">
        <v>261207.75</v>
      </c>
      <c r="S367" s="45">
        <v>1044831</v>
      </c>
      <c r="T367" s="45">
        <v>1576867</v>
      </c>
      <c r="U367" s="46">
        <v>435674</v>
      </c>
      <c r="V367" s="38">
        <v>186648.85087260156</v>
      </c>
      <c r="W367" s="46">
        <v>186648.85087260156</v>
      </c>
      <c r="X367" s="38"/>
      <c r="Y367" s="38">
        <f t="shared" si="5"/>
        <v>216440.23818542669</v>
      </c>
      <c r="Z367" s="38">
        <v>216440.23818542669</v>
      </c>
      <c r="AA367" s="38">
        <v>0</v>
      </c>
      <c r="AB367" s="38">
        <v>216440.23818542669</v>
      </c>
      <c r="AC367" s="38" t="s">
        <v>6123</v>
      </c>
      <c r="AD367" s="59">
        <v>0.13725966627840311</v>
      </c>
      <c r="AE367" s="59">
        <v>0.14619352057941493</v>
      </c>
      <c r="AF367" s="59">
        <v>0.49679402072519058</v>
      </c>
    </row>
    <row r="368" spans="1:32" x14ac:dyDescent="0.2">
      <c r="A368" s="60" t="s">
        <v>6126</v>
      </c>
      <c r="B368" s="44" t="s">
        <v>6115</v>
      </c>
      <c r="C368" s="44"/>
      <c r="D368" s="39">
        <v>353</v>
      </c>
      <c r="E368" s="44" t="s">
        <v>5603</v>
      </c>
      <c r="F368" s="44" t="s">
        <v>5604</v>
      </c>
      <c r="G368" s="39" t="s">
        <v>6115</v>
      </c>
      <c r="H368" s="64">
        <v>40543</v>
      </c>
      <c r="I368" s="44" t="s">
        <v>6129</v>
      </c>
      <c r="J368" s="58">
        <v>467</v>
      </c>
      <c r="K368" s="44" t="s">
        <v>6126</v>
      </c>
      <c r="L368" s="39" t="s">
        <v>6116</v>
      </c>
      <c r="M368" s="67">
        <v>0</v>
      </c>
      <c r="N368" s="67">
        <v>0</v>
      </c>
      <c r="O368" s="46">
        <v>1053926</v>
      </c>
      <c r="P368" s="45">
        <v>1053926</v>
      </c>
      <c r="Q368" s="45">
        <v>2908834</v>
      </c>
      <c r="R368" s="45">
        <v>242402.83333333334</v>
      </c>
      <c r="S368" s="45">
        <v>969611.33333333337</v>
      </c>
      <c r="T368" s="45">
        <v>1819777</v>
      </c>
      <c r="U368" s="46">
        <v>84314.666666666628</v>
      </c>
      <c r="V368" s="38">
        <v>36121.585508980956</v>
      </c>
      <c r="W368" s="46">
        <v>36121.585508980956</v>
      </c>
      <c r="X368" s="38"/>
      <c r="Y368" s="38">
        <f t="shared" si="5"/>
        <v>41887.022259437523</v>
      </c>
      <c r="Z368" s="38">
        <v>41887.022259437523</v>
      </c>
      <c r="AA368" s="38">
        <v>0</v>
      </c>
      <c r="AB368" s="38">
        <v>41887.022259437523</v>
      </c>
      <c r="AC368" s="38" t="s">
        <v>6123</v>
      </c>
      <c r="AD368" s="59">
        <v>2.3017667691941114E-2</v>
      </c>
      <c r="AE368" s="59">
        <v>3.9743798197821784E-2</v>
      </c>
      <c r="AF368" s="59">
        <v>0.49679402072519063</v>
      </c>
    </row>
    <row r="369" spans="1:32" x14ac:dyDescent="0.2">
      <c r="A369" s="60" t="s">
        <v>6126</v>
      </c>
      <c r="B369" s="44" t="s">
        <v>6115</v>
      </c>
      <c r="C369" s="44"/>
      <c r="D369" s="39">
        <v>354</v>
      </c>
      <c r="E369" s="44" t="s">
        <v>2976</v>
      </c>
      <c r="F369" s="44" t="s">
        <v>2977</v>
      </c>
      <c r="G369" s="39" t="s">
        <v>6115</v>
      </c>
      <c r="H369" s="64">
        <v>40543</v>
      </c>
      <c r="I369" s="44" t="s">
        <v>6129</v>
      </c>
      <c r="J369" s="58">
        <v>466</v>
      </c>
      <c r="K369" s="44" t="s">
        <v>6126</v>
      </c>
      <c r="L369" s="39" t="s">
        <v>6116</v>
      </c>
      <c r="M369" s="67">
        <v>0</v>
      </c>
      <c r="N369" s="67">
        <v>0</v>
      </c>
      <c r="O369" s="46">
        <v>1063293</v>
      </c>
      <c r="P369" s="45">
        <v>1063293</v>
      </c>
      <c r="Q369" s="45">
        <v>2059263</v>
      </c>
      <c r="R369" s="45">
        <v>171605.25</v>
      </c>
      <c r="S369" s="45">
        <v>686421</v>
      </c>
      <c r="T369" s="45">
        <v>1400571</v>
      </c>
      <c r="U369" s="46">
        <v>376872</v>
      </c>
      <c r="V369" s="38">
        <v>161457.24951697621</v>
      </c>
      <c r="W369" s="46">
        <v>161457.24951697621</v>
      </c>
      <c r="X369" s="38"/>
      <c r="Y369" s="38">
        <f t="shared" si="5"/>
        <v>187227.75617874405</v>
      </c>
      <c r="Z369" s="38">
        <v>187227.75617874405</v>
      </c>
      <c r="AA369" s="38">
        <v>0</v>
      </c>
      <c r="AB369" s="38">
        <v>187227.75617874405</v>
      </c>
      <c r="AC369" s="38" t="s">
        <v>6123</v>
      </c>
      <c r="AD369" s="59">
        <v>0.13367958938086255</v>
      </c>
      <c r="AE369" s="59">
        <v>0.17608293873724745</v>
      </c>
      <c r="AF369" s="59">
        <v>0.49679402072519063</v>
      </c>
    </row>
    <row r="370" spans="1:32" x14ac:dyDescent="0.2">
      <c r="A370" s="60" t="s">
        <v>6126</v>
      </c>
      <c r="B370" s="44" t="s">
        <v>6115</v>
      </c>
      <c r="C370" s="44"/>
      <c r="D370" s="39">
        <v>355</v>
      </c>
      <c r="E370" s="44" t="s">
        <v>5627</v>
      </c>
      <c r="F370" s="44" t="s">
        <v>5628</v>
      </c>
      <c r="G370" s="39" t="s">
        <v>6115</v>
      </c>
      <c r="H370" s="64">
        <v>40359</v>
      </c>
      <c r="I370" s="44" t="s">
        <v>6129</v>
      </c>
      <c r="J370" s="58">
        <v>466</v>
      </c>
      <c r="K370" s="44" t="s">
        <v>6126</v>
      </c>
      <c r="L370" s="39" t="s">
        <v>6116</v>
      </c>
      <c r="M370" s="67">
        <v>0</v>
      </c>
      <c r="N370" s="67">
        <v>0</v>
      </c>
      <c r="O370" s="46">
        <v>740128</v>
      </c>
      <c r="P370" s="45">
        <v>740128</v>
      </c>
      <c r="Q370" s="45">
        <v>2932409</v>
      </c>
      <c r="R370" s="45">
        <v>244367.41666666666</v>
      </c>
      <c r="S370" s="45">
        <v>977469.66666666663</v>
      </c>
      <c r="T370" s="45">
        <v>2072960</v>
      </c>
      <c r="U370" s="46">
        <v>0</v>
      </c>
      <c r="V370" s="38">
        <v>0</v>
      </c>
      <c r="W370" s="46">
        <v>0</v>
      </c>
      <c r="X370" s="38"/>
      <c r="Y370" s="38">
        <f t="shared" si="5"/>
        <v>0</v>
      </c>
      <c r="Z370" s="38">
        <v>0</v>
      </c>
      <c r="AA370" s="38">
        <v>0</v>
      </c>
      <c r="AB370" s="38">
        <v>0</v>
      </c>
      <c r="AC370" s="38" t="s">
        <v>6116</v>
      </c>
      <c r="AD370" s="59">
        <v>0</v>
      </c>
      <c r="AE370" s="59">
        <v>0</v>
      </c>
      <c r="AF370" s="59" t="s">
        <v>6138</v>
      </c>
    </row>
    <row r="371" spans="1:32" x14ac:dyDescent="0.2">
      <c r="A371" s="60" t="s">
        <v>6126</v>
      </c>
      <c r="B371" s="44" t="s">
        <v>6115</v>
      </c>
      <c r="C371" s="44"/>
      <c r="D371" s="39">
        <v>356</v>
      </c>
      <c r="E371" s="44" t="s">
        <v>5711</v>
      </c>
      <c r="F371" s="44" t="s">
        <v>5712</v>
      </c>
      <c r="G371" s="39" t="s">
        <v>6115</v>
      </c>
      <c r="H371" s="64">
        <v>40543</v>
      </c>
      <c r="I371" s="44" t="s">
        <v>6129</v>
      </c>
      <c r="J371" s="58">
        <v>465</v>
      </c>
      <c r="K371" s="44" t="s">
        <v>6126</v>
      </c>
      <c r="L371" s="39" t="s">
        <v>6123</v>
      </c>
      <c r="M371" s="67">
        <v>557842</v>
      </c>
      <c r="N371" s="67">
        <v>0</v>
      </c>
      <c r="O371" s="46">
        <v>1313887</v>
      </c>
      <c r="P371" s="45">
        <v>1313887</v>
      </c>
      <c r="Q371" s="45">
        <v>2261390</v>
      </c>
      <c r="R371" s="45">
        <v>188449.16666666666</v>
      </c>
      <c r="S371" s="45">
        <v>753796.66666666663</v>
      </c>
      <c r="T371" s="45">
        <v>1042163</v>
      </c>
      <c r="U371" s="46">
        <v>560090.33333333337</v>
      </c>
      <c r="V371" s="38">
        <v>239950.55271032709</v>
      </c>
      <c r="W371" s="46">
        <v>239950.55271032709</v>
      </c>
      <c r="X371" s="38"/>
      <c r="Y371" s="38">
        <f t="shared" si="5"/>
        <v>278249.52866597899</v>
      </c>
      <c r="Z371" s="38">
        <v>278249.52866597899</v>
      </c>
      <c r="AA371" s="38">
        <v>0</v>
      </c>
      <c r="AB371" s="38">
        <v>278249.52866597899</v>
      </c>
      <c r="AC371" s="38" t="s">
        <v>6123</v>
      </c>
      <c r="AD371" s="59">
        <v>0.26699233101345854</v>
      </c>
      <c r="AE371" s="59">
        <v>0.21177584424381929</v>
      </c>
      <c r="AF371" s="59">
        <v>0.49679402072519069</v>
      </c>
    </row>
    <row r="372" spans="1:32" x14ac:dyDescent="0.2">
      <c r="A372" s="60" t="s">
        <v>6126</v>
      </c>
      <c r="B372" s="44" t="s">
        <v>6171</v>
      </c>
      <c r="C372" s="44" t="s">
        <v>6175</v>
      </c>
      <c r="D372" s="39">
        <v>357</v>
      </c>
      <c r="E372" s="44" t="s">
        <v>807</v>
      </c>
      <c r="F372" s="44" t="s">
        <v>5979</v>
      </c>
      <c r="G372" s="39" t="s">
        <v>6115</v>
      </c>
      <c r="H372" s="64">
        <v>40268</v>
      </c>
      <c r="I372" s="44" t="s">
        <v>6129</v>
      </c>
      <c r="J372" s="58">
        <v>464</v>
      </c>
      <c r="K372" s="44" t="s">
        <v>6126</v>
      </c>
      <c r="L372" s="39" t="s">
        <v>6123</v>
      </c>
      <c r="M372" s="67">
        <v>1226771</v>
      </c>
      <c r="N372" s="67">
        <v>0</v>
      </c>
      <c r="O372" s="46">
        <v>3126301</v>
      </c>
      <c r="P372" s="45">
        <v>3126301</v>
      </c>
      <c r="Q372" s="45">
        <v>2950832</v>
      </c>
      <c r="R372" s="45">
        <v>245902.66666666666</v>
      </c>
      <c r="S372" s="45">
        <v>983610.66666666663</v>
      </c>
      <c r="T372" s="45">
        <v>2086676</v>
      </c>
      <c r="U372" s="46">
        <v>2142690.3333333335</v>
      </c>
      <c r="V372" s="38">
        <v>917958.58484210283</v>
      </c>
      <c r="W372" s="46">
        <v>917958.58484210283</v>
      </c>
      <c r="X372" s="38"/>
      <c r="Y372" s="38">
        <f t="shared" si="5"/>
        <v>1064475.7458656658</v>
      </c>
      <c r="Z372" s="38">
        <v>1064475.7458656658</v>
      </c>
      <c r="AA372" s="38">
        <v>0</v>
      </c>
      <c r="AB372" s="38">
        <v>1064475.7458656658</v>
      </c>
      <c r="AC372" s="38" t="s">
        <v>6123</v>
      </c>
      <c r="AD372" s="59">
        <v>0.51012986484996514</v>
      </c>
      <c r="AE372" s="59">
        <v>0.3404904856780156</v>
      </c>
      <c r="AF372" s="59">
        <v>0.49679402072519069</v>
      </c>
    </row>
    <row r="373" spans="1:32" x14ac:dyDescent="0.2">
      <c r="A373" s="60" t="s">
        <v>6126</v>
      </c>
      <c r="B373" s="44" t="s">
        <v>6115</v>
      </c>
      <c r="C373" s="44"/>
      <c r="D373" s="39">
        <v>358</v>
      </c>
      <c r="E373" s="44" t="s">
        <v>1901</v>
      </c>
      <c r="F373" s="44" t="s">
        <v>1902</v>
      </c>
      <c r="G373" s="39" t="s">
        <v>6115</v>
      </c>
      <c r="H373" s="64">
        <v>40359</v>
      </c>
      <c r="I373" s="44" t="s">
        <v>6129</v>
      </c>
      <c r="J373" s="58">
        <v>463</v>
      </c>
      <c r="K373" s="44" t="s">
        <v>6126</v>
      </c>
      <c r="L373" s="39" t="s">
        <v>6116</v>
      </c>
      <c r="M373" s="67">
        <v>0</v>
      </c>
      <c r="N373" s="67">
        <v>0</v>
      </c>
      <c r="O373" s="46">
        <v>1147030</v>
      </c>
      <c r="P373" s="45">
        <v>1147030</v>
      </c>
      <c r="Q373" s="45">
        <v>1968532</v>
      </c>
      <c r="R373" s="45">
        <v>164044.33333333334</v>
      </c>
      <c r="S373" s="45">
        <v>656177.33333333337</v>
      </c>
      <c r="T373" s="45">
        <v>1009293</v>
      </c>
      <c r="U373" s="46">
        <v>490852.66666666663</v>
      </c>
      <c r="V373" s="38">
        <v>210288.165419753</v>
      </c>
      <c r="W373" s="46">
        <v>210288.165419753</v>
      </c>
      <c r="X373" s="38"/>
      <c r="Y373" s="38">
        <f t="shared" si="5"/>
        <v>243852.66985701508</v>
      </c>
      <c r="Z373" s="38">
        <v>243852.66985701508</v>
      </c>
      <c r="AA373" s="38">
        <v>0</v>
      </c>
      <c r="AB373" s="38">
        <v>243852.66985701508</v>
      </c>
      <c r="AC373" s="38" t="s">
        <v>6123</v>
      </c>
      <c r="AD373" s="59">
        <v>0.24160741217566661</v>
      </c>
      <c r="AE373" s="59">
        <v>0.21259484918181309</v>
      </c>
      <c r="AF373" s="59">
        <v>0.49679402072519063</v>
      </c>
    </row>
    <row r="374" spans="1:32" x14ac:dyDescent="0.2">
      <c r="A374" s="60" t="s">
        <v>6126</v>
      </c>
      <c r="B374" s="44" t="s">
        <v>6115</v>
      </c>
      <c r="C374" s="44"/>
      <c r="D374" s="39">
        <v>359</v>
      </c>
      <c r="E374" s="44" t="s">
        <v>5617</v>
      </c>
      <c r="F374" s="44" t="s">
        <v>5618</v>
      </c>
      <c r="G374" s="39" t="s">
        <v>6115</v>
      </c>
      <c r="H374" s="64">
        <v>40543</v>
      </c>
      <c r="I374" s="44" t="s">
        <v>6129</v>
      </c>
      <c r="J374" s="58">
        <v>460</v>
      </c>
      <c r="K374" s="44" t="s">
        <v>6126</v>
      </c>
      <c r="L374" s="39" t="s">
        <v>6116</v>
      </c>
      <c r="M374" s="67">
        <v>0</v>
      </c>
      <c r="N374" s="67">
        <v>0</v>
      </c>
      <c r="O374" s="46">
        <v>819934</v>
      </c>
      <c r="P374" s="45">
        <v>819934</v>
      </c>
      <c r="Q374" s="45">
        <v>2787108</v>
      </c>
      <c r="R374" s="45">
        <v>232259</v>
      </c>
      <c r="S374" s="45">
        <v>929036</v>
      </c>
      <c r="T374" s="45">
        <v>1658438</v>
      </c>
      <c r="U374" s="46">
        <v>0</v>
      </c>
      <c r="V374" s="38">
        <v>0</v>
      </c>
      <c r="W374" s="46">
        <v>0</v>
      </c>
      <c r="X374" s="38"/>
      <c r="Y374" s="38">
        <f t="shared" si="5"/>
        <v>0</v>
      </c>
      <c r="Z374" s="38">
        <v>0</v>
      </c>
      <c r="AA374" s="38">
        <v>0</v>
      </c>
      <c r="AB374" s="38">
        <v>0</v>
      </c>
      <c r="AC374" s="38" t="s">
        <v>6116</v>
      </c>
      <c r="AD374" s="59">
        <v>0</v>
      </c>
      <c r="AE374" s="59">
        <v>0</v>
      </c>
      <c r="AF374" s="59" t="s">
        <v>6138</v>
      </c>
    </row>
    <row r="375" spans="1:32" x14ac:dyDescent="0.2">
      <c r="A375" s="60" t="s">
        <v>6126</v>
      </c>
      <c r="B375" s="44" t="s">
        <v>6115</v>
      </c>
      <c r="C375" s="44"/>
      <c r="D375" s="39">
        <v>360</v>
      </c>
      <c r="E375" s="44" t="s">
        <v>2306</v>
      </c>
      <c r="F375" s="44" t="s">
        <v>2307</v>
      </c>
      <c r="G375" s="39" t="s">
        <v>6115</v>
      </c>
      <c r="H375" s="64">
        <v>40633</v>
      </c>
      <c r="I375" s="44" t="s">
        <v>6130</v>
      </c>
      <c r="J375" s="58">
        <v>459</v>
      </c>
      <c r="K375" s="44" t="s">
        <v>6126</v>
      </c>
      <c r="L375" s="39" t="s">
        <v>6116</v>
      </c>
      <c r="M375" s="67">
        <v>0</v>
      </c>
      <c r="N375" s="67">
        <v>0</v>
      </c>
      <c r="O375" s="46">
        <v>530384</v>
      </c>
      <c r="P375" s="45">
        <v>530384</v>
      </c>
      <c r="Q375" s="45">
        <v>4707993</v>
      </c>
      <c r="R375" s="45">
        <v>392332.75</v>
      </c>
      <c r="S375" s="45">
        <v>1569331</v>
      </c>
      <c r="T375" s="45">
        <v>2959809</v>
      </c>
      <c r="U375" s="46">
        <v>0</v>
      </c>
      <c r="V375" s="38">
        <v>0</v>
      </c>
      <c r="W375" s="46">
        <v>0</v>
      </c>
      <c r="X375" s="38"/>
      <c r="Y375" s="38">
        <f t="shared" si="5"/>
        <v>0</v>
      </c>
      <c r="Z375" s="38">
        <v>0</v>
      </c>
      <c r="AA375" s="38">
        <v>0</v>
      </c>
      <c r="AB375" s="38">
        <v>0</v>
      </c>
      <c r="AC375" s="38" t="s">
        <v>6116</v>
      </c>
      <c r="AD375" s="59">
        <v>0</v>
      </c>
      <c r="AE375" s="59">
        <v>0</v>
      </c>
      <c r="AF375" s="59" t="s">
        <v>6138</v>
      </c>
    </row>
    <row r="376" spans="1:32" x14ac:dyDescent="0.2">
      <c r="A376" s="60" t="s">
        <v>6126</v>
      </c>
      <c r="B376" s="44" t="s">
        <v>6115</v>
      </c>
      <c r="C376" s="44"/>
      <c r="D376" s="39">
        <v>361</v>
      </c>
      <c r="E376" s="44" t="s">
        <v>3689</v>
      </c>
      <c r="F376" s="44" t="s">
        <v>3690</v>
      </c>
      <c r="G376" s="39" t="s">
        <v>6115</v>
      </c>
      <c r="H376" s="64">
        <v>40359</v>
      </c>
      <c r="I376" s="44" t="s">
        <v>6129</v>
      </c>
      <c r="J376" s="58">
        <v>458</v>
      </c>
      <c r="K376" s="44" t="s">
        <v>6126</v>
      </c>
      <c r="L376" s="39" t="s">
        <v>6116</v>
      </c>
      <c r="M376" s="67">
        <v>0</v>
      </c>
      <c r="N376" s="67">
        <v>0</v>
      </c>
      <c r="O376" s="46">
        <v>2600435</v>
      </c>
      <c r="P376" s="45">
        <v>2600435</v>
      </c>
      <c r="Q376" s="45">
        <v>3399213</v>
      </c>
      <c r="R376" s="45">
        <v>283267.75</v>
      </c>
      <c r="S376" s="45">
        <v>1133071</v>
      </c>
      <c r="T376" s="45">
        <v>1658309</v>
      </c>
      <c r="U376" s="46">
        <v>1467364</v>
      </c>
      <c r="V376" s="38">
        <v>628639.31382598949</v>
      </c>
      <c r="W376" s="46">
        <v>628639.31382598949</v>
      </c>
      <c r="X376" s="38"/>
      <c r="Y376" s="38">
        <f t="shared" si="5"/>
        <v>728977.66142739868</v>
      </c>
      <c r="Z376" s="38">
        <v>728977.66142739868</v>
      </c>
      <c r="AA376" s="38">
        <v>0</v>
      </c>
      <c r="AB376" s="38">
        <v>728977.66142739868</v>
      </c>
      <c r="AC376" s="38" t="s">
        <v>6123</v>
      </c>
      <c r="AD376" s="59">
        <v>0.43959096973326361</v>
      </c>
      <c r="AE376" s="59">
        <v>0.28032912240736596</v>
      </c>
      <c r="AF376" s="59">
        <v>0.49679402072519069</v>
      </c>
    </row>
    <row r="377" spans="1:32" x14ac:dyDescent="0.2">
      <c r="A377" s="60" t="s">
        <v>6126</v>
      </c>
      <c r="B377" s="44" t="s">
        <v>6115</v>
      </c>
      <c r="C377" s="44"/>
      <c r="D377" s="39">
        <v>362</v>
      </c>
      <c r="E377" s="44" t="s">
        <v>3764</v>
      </c>
      <c r="F377" s="44" t="s">
        <v>3765</v>
      </c>
      <c r="G377" s="39" t="s">
        <v>6115</v>
      </c>
      <c r="H377" s="64">
        <v>40633</v>
      </c>
      <c r="I377" s="44" t="s">
        <v>6130</v>
      </c>
      <c r="J377" s="58">
        <v>457</v>
      </c>
      <c r="K377" s="44" t="s">
        <v>6126</v>
      </c>
      <c r="L377" s="39" t="s">
        <v>6116</v>
      </c>
      <c r="M377" s="67">
        <v>0</v>
      </c>
      <c r="N377" s="67">
        <v>0</v>
      </c>
      <c r="O377" s="46">
        <v>1057227</v>
      </c>
      <c r="P377" s="45">
        <v>1057227</v>
      </c>
      <c r="Q377" s="45">
        <v>3263413</v>
      </c>
      <c r="R377" s="45">
        <v>271951.08333333331</v>
      </c>
      <c r="S377" s="45">
        <v>1087804.3333333333</v>
      </c>
      <c r="T377" s="45">
        <v>1015664</v>
      </c>
      <c r="U377" s="46">
        <v>0</v>
      </c>
      <c r="V377" s="38">
        <v>0</v>
      </c>
      <c r="W377" s="46">
        <v>0</v>
      </c>
      <c r="X377" s="38"/>
      <c r="Y377" s="38">
        <f t="shared" si="5"/>
        <v>0</v>
      </c>
      <c r="Z377" s="38">
        <v>0</v>
      </c>
      <c r="AA377" s="38">
        <v>0</v>
      </c>
      <c r="AB377" s="38">
        <v>0</v>
      </c>
      <c r="AC377" s="38" t="s">
        <v>6116</v>
      </c>
      <c r="AD377" s="59">
        <v>0</v>
      </c>
      <c r="AE377" s="59">
        <v>0</v>
      </c>
      <c r="AF377" s="59" t="s">
        <v>6138</v>
      </c>
    </row>
    <row r="378" spans="1:32" x14ac:dyDescent="0.2">
      <c r="A378" s="60" t="s">
        <v>6126</v>
      </c>
      <c r="B378" s="44" t="s">
        <v>6115</v>
      </c>
      <c r="C378" s="44"/>
      <c r="D378" s="39">
        <v>363</v>
      </c>
      <c r="E378" s="44" t="s">
        <v>4490</v>
      </c>
      <c r="F378" s="44" t="s">
        <v>4491</v>
      </c>
      <c r="G378" s="39" t="s">
        <v>6115</v>
      </c>
      <c r="H378" s="64">
        <v>40543</v>
      </c>
      <c r="I378" s="44" t="s">
        <v>6129</v>
      </c>
      <c r="J378" s="58">
        <v>457</v>
      </c>
      <c r="K378" s="44" t="s">
        <v>6126</v>
      </c>
      <c r="L378" s="39" t="s">
        <v>6116</v>
      </c>
      <c r="M378" s="67">
        <v>0</v>
      </c>
      <c r="N378" s="67">
        <v>0</v>
      </c>
      <c r="O378" s="46">
        <v>772119</v>
      </c>
      <c r="P378" s="45">
        <v>772119</v>
      </c>
      <c r="Q378" s="45">
        <v>2535131</v>
      </c>
      <c r="R378" s="45">
        <v>211260.91666666666</v>
      </c>
      <c r="S378" s="45">
        <v>845043.66666666663</v>
      </c>
      <c r="T378" s="45">
        <v>1230402</v>
      </c>
      <c r="U378" s="46">
        <v>0</v>
      </c>
      <c r="V378" s="38">
        <v>0</v>
      </c>
      <c r="W378" s="46">
        <v>0</v>
      </c>
      <c r="X378" s="38"/>
      <c r="Y378" s="38">
        <f t="shared" si="5"/>
        <v>0</v>
      </c>
      <c r="Z378" s="38">
        <v>0</v>
      </c>
      <c r="AA378" s="38">
        <v>0</v>
      </c>
      <c r="AB378" s="38">
        <v>0</v>
      </c>
      <c r="AC378" s="38" t="s">
        <v>6116</v>
      </c>
      <c r="AD378" s="59">
        <v>0</v>
      </c>
      <c r="AE378" s="59">
        <v>0</v>
      </c>
      <c r="AF378" s="59" t="s">
        <v>6138</v>
      </c>
    </row>
    <row r="379" spans="1:32" x14ac:dyDescent="0.2">
      <c r="A379" s="60" t="s">
        <v>6126</v>
      </c>
      <c r="B379" s="44" t="s">
        <v>6115</v>
      </c>
      <c r="C379" s="44"/>
      <c r="D379" s="39">
        <v>364</v>
      </c>
      <c r="E379" s="44" t="s">
        <v>1885</v>
      </c>
      <c r="F379" s="44" t="s">
        <v>1886</v>
      </c>
      <c r="G379" s="39" t="s">
        <v>6115</v>
      </c>
      <c r="H379" s="64">
        <v>40359</v>
      </c>
      <c r="I379" s="44" t="s">
        <v>6129</v>
      </c>
      <c r="J379" s="58">
        <v>455</v>
      </c>
      <c r="K379" s="44" t="s">
        <v>6126</v>
      </c>
      <c r="L379" s="39" t="s">
        <v>6116</v>
      </c>
      <c r="M379" s="67">
        <v>0</v>
      </c>
      <c r="N379" s="67">
        <v>0</v>
      </c>
      <c r="O379" s="46">
        <v>1436618</v>
      </c>
      <c r="P379" s="45">
        <v>1436618</v>
      </c>
      <c r="Q379" s="45">
        <v>2656988</v>
      </c>
      <c r="R379" s="45">
        <v>221415.66666666666</v>
      </c>
      <c r="S379" s="45">
        <v>885662.66666666663</v>
      </c>
      <c r="T379" s="45">
        <v>1689552</v>
      </c>
      <c r="U379" s="46">
        <v>550955.33333333337</v>
      </c>
      <c r="V379" s="38">
        <v>236036.99061407801</v>
      </c>
      <c r="W379" s="46">
        <v>236036.99061407801</v>
      </c>
      <c r="X379" s="38"/>
      <c r="Y379" s="38">
        <f t="shared" si="5"/>
        <v>273711.31528665434</v>
      </c>
      <c r="Z379" s="38">
        <v>273711.31528665434</v>
      </c>
      <c r="AA379" s="38">
        <v>0</v>
      </c>
      <c r="AB379" s="38">
        <v>273711.31528665434</v>
      </c>
      <c r="AC379" s="38" t="s">
        <v>6123</v>
      </c>
      <c r="AD379" s="59">
        <v>0.16200230314702024</v>
      </c>
      <c r="AE379" s="59">
        <v>0.19052477087622063</v>
      </c>
      <c r="AF379" s="59">
        <v>0.49679402072519063</v>
      </c>
    </row>
    <row r="380" spans="1:32" x14ac:dyDescent="0.2">
      <c r="A380" s="60" t="s">
        <v>6126</v>
      </c>
      <c r="B380" s="44" t="s">
        <v>6115</v>
      </c>
      <c r="C380" s="44"/>
      <c r="D380" s="39">
        <v>365</v>
      </c>
      <c r="E380" s="44" t="s">
        <v>3753</v>
      </c>
      <c r="F380" s="44" t="s">
        <v>3754</v>
      </c>
      <c r="G380" s="39" t="s">
        <v>6115</v>
      </c>
      <c r="H380" s="64">
        <v>40359</v>
      </c>
      <c r="I380" s="44" t="s">
        <v>6129</v>
      </c>
      <c r="J380" s="58">
        <v>455</v>
      </c>
      <c r="K380" s="44" t="s">
        <v>6126</v>
      </c>
      <c r="L380" s="39" t="s">
        <v>6116</v>
      </c>
      <c r="M380" s="67">
        <v>0</v>
      </c>
      <c r="N380" s="67">
        <v>0</v>
      </c>
      <c r="O380" s="46">
        <v>786330</v>
      </c>
      <c r="P380" s="45">
        <v>786330</v>
      </c>
      <c r="Q380" s="45">
        <v>4234322</v>
      </c>
      <c r="R380" s="45">
        <v>352860.16666666669</v>
      </c>
      <c r="S380" s="45">
        <v>1411440.6666666667</v>
      </c>
      <c r="T380" s="45">
        <v>2400574</v>
      </c>
      <c r="U380" s="46">
        <v>0</v>
      </c>
      <c r="V380" s="38">
        <v>0</v>
      </c>
      <c r="W380" s="46">
        <v>0</v>
      </c>
      <c r="X380" s="38"/>
      <c r="Y380" s="38">
        <f t="shared" si="5"/>
        <v>0</v>
      </c>
      <c r="Z380" s="38">
        <v>0</v>
      </c>
      <c r="AA380" s="38">
        <v>0</v>
      </c>
      <c r="AB380" s="38">
        <v>0</v>
      </c>
      <c r="AC380" s="38" t="s">
        <v>6116</v>
      </c>
      <c r="AD380" s="59">
        <v>0</v>
      </c>
      <c r="AE380" s="59">
        <v>0</v>
      </c>
      <c r="AF380" s="59" t="s">
        <v>6138</v>
      </c>
    </row>
    <row r="381" spans="1:32" x14ac:dyDescent="0.2">
      <c r="A381" s="60" t="s">
        <v>6126</v>
      </c>
      <c r="B381" s="44" t="s">
        <v>6115</v>
      </c>
      <c r="C381" s="44"/>
      <c r="D381" s="39">
        <v>366</v>
      </c>
      <c r="E381" s="44" t="s">
        <v>4439</v>
      </c>
      <c r="F381" s="44" t="s">
        <v>6000</v>
      </c>
      <c r="G381" s="39" t="s">
        <v>6115</v>
      </c>
      <c r="H381" s="64">
        <v>40543</v>
      </c>
      <c r="I381" s="44" t="s">
        <v>6129</v>
      </c>
      <c r="J381" s="58">
        <v>452</v>
      </c>
      <c r="K381" s="44" t="s">
        <v>6126</v>
      </c>
      <c r="L381" s="39" t="s">
        <v>6116</v>
      </c>
      <c r="M381" s="67">
        <v>0</v>
      </c>
      <c r="N381" s="67">
        <v>0</v>
      </c>
      <c r="O381" s="46">
        <v>758103</v>
      </c>
      <c r="P381" s="45">
        <v>758103</v>
      </c>
      <c r="Q381" s="45">
        <v>2493734</v>
      </c>
      <c r="R381" s="45">
        <v>207811.16666666666</v>
      </c>
      <c r="S381" s="45">
        <v>831244.66666666663</v>
      </c>
      <c r="T381" s="45">
        <v>928953</v>
      </c>
      <c r="U381" s="46">
        <v>0</v>
      </c>
      <c r="V381" s="38">
        <v>0</v>
      </c>
      <c r="W381" s="46">
        <v>0</v>
      </c>
      <c r="X381" s="38"/>
      <c r="Y381" s="38">
        <f t="shared" si="5"/>
        <v>0</v>
      </c>
      <c r="Z381" s="38">
        <v>0</v>
      </c>
      <c r="AA381" s="38">
        <v>0</v>
      </c>
      <c r="AB381" s="38">
        <v>0</v>
      </c>
      <c r="AC381" s="38" t="s">
        <v>6116</v>
      </c>
      <c r="AD381" s="59">
        <v>0</v>
      </c>
      <c r="AE381" s="59">
        <v>0</v>
      </c>
      <c r="AF381" s="59" t="s">
        <v>6138</v>
      </c>
    </row>
    <row r="382" spans="1:32" x14ac:dyDescent="0.2">
      <c r="A382" s="60" t="s">
        <v>6126</v>
      </c>
      <c r="B382" s="44" t="s">
        <v>6115</v>
      </c>
      <c r="C382" s="44"/>
      <c r="D382" s="39">
        <v>367</v>
      </c>
      <c r="E382" s="44" t="s">
        <v>84</v>
      </c>
      <c r="F382" s="44" t="s">
        <v>85</v>
      </c>
      <c r="G382" s="39" t="s">
        <v>6115</v>
      </c>
      <c r="H382" s="64">
        <v>40359</v>
      </c>
      <c r="I382" s="44" t="s">
        <v>6129</v>
      </c>
      <c r="J382" s="58">
        <v>451</v>
      </c>
      <c r="K382" s="44" t="s">
        <v>6126</v>
      </c>
      <c r="L382" s="39" t="s">
        <v>6116</v>
      </c>
      <c r="M382" s="67">
        <v>0</v>
      </c>
      <c r="N382" s="67">
        <v>0</v>
      </c>
      <c r="O382" s="46">
        <v>1550448</v>
      </c>
      <c r="P382" s="45">
        <v>1550448</v>
      </c>
      <c r="Q382" s="45">
        <v>1879085</v>
      </c>
      <c r="R382" s="45">
        <v>156590.41666666666</v>
      </c>
      <c r="S382" s="45">
        <v>626361.66666666663</v>
      </c>
      <c r="T382" s="45">
        <v>1321168</v>
      </c>
      <c r="U382" s="46">
        <v>924086.33333333337</v>
      </c>
      <c r="V382" s="38">
        <v>395891.54327259032</v>
      </c>
      <c r="W382" s="46">
        <v>395891.54327259032</v>
      </c>
      <c r="X382" s="38"/>
      <c r="Y382" s="38">
        <f t="shared" si="5"/>
        <v>459080.56503386545</v>
      </c>
      <c r="Z382" s="38">
        <v>459080.56503386545</v>
      </c>
      <c r="AA382" s="38">
        <v>0</v>
      </c>
      <c r="AB382" s="38">
        <v>459080.56503386545</v>
      </c>
      <c r="AC382" s="38" t="s">
        <v>6123</v>
      </c>
      <c r="AD382" s="59">
        <v>0.34748083894997872</v>
      </c>
      <c r="AE382" s="59">
        <v>0.29609542856894616</v>
      </c>
      <c r="AF382" s="59">
        <v>0.49679402072519063</v>
      </c>
    </row>
    <row r="383" spans="1:32" x14ac:dyDescent="0.2">
      <c r="A383" s="60" t="s">
        <v>6126</v>
      </c>
      <c r="B383" s="44" t="s">
        <v>6115</v>
      </c>
      <c r="C383" s="44"/>
      <c r="D383" s="39">
        <v>368</v>
      </c>
      <c r="E383" s="44" t="s">
        <v>822</v>
      </c>
      <c r="F383" s="44" t="s">
        <v>823</v>
      </c>
      <c r="G383" s="39" t="s">
        <v>6115</v>
      </c>
      <c r="H383" s="64">
        <v>40451</v>
      </c>
      <c r="I383" s="44" t="s">
        <v>6129</v>
      </c>
      <c r="J383" s="58">
        <v>450</v>
      </c>
      <c r="K383" s="44" t="s">
        <v>6126</v>
      </c>
      <c r="L383" s="39" t="s">
        <v>6116</v>
      </c>
      <c r="M383" s="67">
        <v>0</v>
      </c>
      <c r="N383" s="67">
        <v>0</v>
      </c>
      <c r="O383" s="46">
        <v>2121057</v>
      </c>
      <c r="P383" s="45">
        <v>2121057</v>
      </c>
      <c r="Q383" s="45">
        <v>2424138</v>
      </c>
      <c r="R383" s="45">
        <v>202011.5</v>
      </c>
      <c r="S383" s="45">
        <v>808046</v>
      </c>
      <c r="T383" s="45">
        <v>2074518</v>
      </c>
      <c r="U383" s="46">
        <v>1313011</v>
      </c>
      <c r="V383" s="38">
        <v>562512.32419902366</v>
      </c>
      <c r="W383" s="46">
        <v>562512.32419902366</v>
      </c>
      <c r="X383" s="38"/>
      <c r="Y383" s="38">
        <f t="shared" si="5"/>
        <v>652296.01394640328</v>
      </c>
      <c r="Z383" s="38">
        <v>652296.01394640328</v>
      </c>
      <c r="AA383" s="38">
        <v>0</v>
      </c>
      <c r="AB383" s="38">
        <v>652296.01394640328</v>
      </c>
      <c r="AC383" s="38" t="s">
        <v>6123</v>
      </c>
      <c r="AD383" s="59">
        <v>0.31443256406857079</v>
      </c>
      <c r="AE383" s="59">
        <v>0.30753346748644816</v>
      </c>
      <c r="AF383" s="59">
        <v>0.49679402072519063</v>
      </c>
    </row>
    <row r="384" spans="1:32" x14ac:dyDescent="0.2">
      <c r="A384" s="60" t="s">
        <v>6126</v>
      </c>
      <c r="B384" s="44" t="s">
        <v>6115</v>
      </c>
      <c r="C384" s="44"/>
      <c r="D384" s="39">
        <v>369</v>
      </c>
      <c r="E384" s="44" t="s">
        <v>1426</v>
      </c>
      <c r="F384" s="44" t="s">
        <v>1427</v>
      </c>
      <c r="G384" s="39" t="s">
        <v>6115</v>
      </c>
      <c r="H384" s="64">
        <v>40633</v>
      </c>
      <c r="I384" s="44" t="s">
        <v>6130</v>
      </c>
      <c r="J384" s="58">
        <v>450</v>
      </c>
      <c r="K384" s="44" t="s">
        <v>6126</v>
      </c>
      <c r="L384" s="39" t="s">
        <v>6116</v>
      </c>
      <c r="M384" s="67">
        <v>0</v>
      </c>
      <c r="N384" s="67">
        <v>0</v>
      </c>
      <c r="O384" s="46">
        <v>1059802</v>
      </c>
      <c r="P384" s="45">
        <v>1059802</v>
      </c>
      <c r="Q384" s="45">
        <v>2113835</v>
      </c>
      <c r="R384" s="45">
        <v>176152.91666666666</v>
      </c>
      <c r="S384" s="45">
        <v>704611.66666666663</v>
      </c>
      <c r="T384" s="45">
        <v>1151905</v>
      </c>
      <c r="U384" s="46">
        <v>355190.33333333337</v>
      </c>
      <c r="V384" s="38">
        <v>152168.51948411652</v>
      </c>
      <c r="W384" s="46">
        <v>152168.51948411652</v>
      </c>
      <c r="X384" s="38"/>
      <c r="Y384" s="38">
        <f t="shared" si="5"/>
        <v>176456.4338193874</v>
      </c>
      <c r="Z384" s="38">
        <v>176456.4338193874</v>
      </c>
      <c r="AA384" s="38">
        <v>0</v>
      </c>
      <c r="AB384" s="38">
        <v>176456.4338193874</v>
      </c>
      <c r="AC384" s="38" t="s">
        <v>6123</v>
      </c>
      <c r="AD384" s="59">
        <v>0.15318662026763266</v>
      </c>
      <c r="AE384" s="59">
        <v>0.16649943462966421</v>
      </c>
      <c r="AF384" s="59">
        <v>0.49679402072519069</v>
      </c>
    </row>
    <row r="385" spans="1:32" x14ac:dyDescent="0.2">
      <c r="A385" s="60" t="s">
        <v>6126</v>
      </c>
      <c r="B385" s="44" t="s">
        <v>6115</v>
      </c>
      <c r="C385" s="44"/>
      <c r="D385" s="39">
        <v>370</v>
      </c>
      <c r="E385" s="44" t="s">
        <v>2490</v>
      </c>
      <c r="F385" s="44" t="s">
        <v>2491</v>
      </c>
      <c r="G385" s="39" t="s">
        <v>6115</v>
      </c>
      <c r="H385" s="64">
        <v>40543</v>
      </c>
      <c r="I385" s="44" t="s">
        <v>6129</v>
      </c>
      <c r="J385" s="58">
        <v>450</v>
      </c>
      <c r="K385" s="44" t="s">
        <v>6126</v>
      </c>
      <c r="L385" s="39" t="s">
        <v>6116</v>
      </c>
      <c r="M385" s="67">
        <v>0</v>
      </c>
      <c r="N385" s="67">
        <v>0</v>
      </c>
      <c r="O385" s="46">
        <v>890531</v>
      </c>
      <c r="P385" s="45">
        <v>890531</v>
      </c>
      <c r="Q385" s="45">
        <v>2864756</v>
      </c>
      <c r="R385" s="45">
        <v>238729.66666666666</v>
      </c>
      <c r="S385" s="45">
        <v>954918.66666666663</v>
      </c>
      <c r="T385" s="45">
        <v>1814978</v>
      </c>
      <c r="U385" s="46">
        <v>0</v>
      </c>
      <c r="V385" s="38">
        <v>0</v>
      </c>
      <c r="W385" s="46">
        <v>0</v>
      </c>
      <c r="X385" s="38"/>
      <c r="Y385" s="38">
        <f t="shared" si="5"/>
        <v>0</v>
      </c>
      <c r="Z385" s="38">
        <v>0</v>
      </c>
      <c r="AA385" s="38">
        <v>0</v>
      </c>
      <c r="AB385" s="38">
        <v>0</v>
      </c>
      <c r="AC385" s="38" t="s">
        <v>6116</v>
      </c>
      <c r="AD385" s="59">
        <v>0</v>
      </c>
      <c r="AE385" s="59">
        <v>0</v>
      </c>
      <c r="AF385" s="59" t="s">
        <v>6138</v>
      </c>
    </row>
    <row r="386" spans="1:32" x14ac:dyDescent="0.2">
      <c r="A386" s="60" t="s">
        <v>6126</v>
      </c>
      <c r="B386" s="44" t="s">
        <v>6115</v>
      </c>
      <c r="C386" s="44"/>
      <c r="D386" s="39">
        <v>371</v>
      </c>
      <c r="E386" s="44" t="s">
        <v>1449</v>
      </c>
      <c r="F386" s="44" t="s">
        <v>1450</v>
      </c>
      <c r="G386" s="39" t="s">
        <v>6115</v>
      </c>
      <c r="H386" s="64">
        <v>40359</v>
      </c>
      <c r="I386" s="44" t="s">
        <v>6129</v>
      </c>
      <c r="J386" s="58">
        <v>448</v>
      </c>
      <c r="K386" s="44" t="s">
        <v>6126</v>
      </c>
      <c r="L386" s="39" t="s">
        <v>6116</v>
      </c>
      <c r="M386" s="67">
        <v>0</v>
      </c>
      <c r="N386" s="67">
        <v>0</v>
      </c>
      <c r="O386" s="46">
        <v>484068</v>
      </c>
      <c r="P386" s="45">
        <v>484068</v>
      </c>
      <c r="Q386" s="45">
        <v>2715187</v>
      </c>
      <c r="R386" s="45">
        <v>226265.58333333334</v>
      </c>
      <c r="S386" s="45">
        <v>905062.33333333337</v>
      </c>
      <c r="T386" s="45">
        <v>1811946</v>
      </c>
      <c r="U386" s="46">
        <v>0</v>
      </c>
      <c r="V386" s="38">
        <v>0</v>
      </c>
      <c r="W386" s="46">
        <v>0</v>
      </c>
      <c r="X386" s="38"/>
      <c r="Y386" s="38">
        <f t="shared" si="5"/>
        <v>0</v>
      </c>
      <c r="Z386" s="38">
        <v>0</v>
      </c>
      <c r="AA386" s="38">
        <v>0</v>
      </c>
      <c r="AB386" s="38">
        <v>0</v>
      </c>
      <c r="AC386" s="38" t="s">
        <v>6116</v>
      </c>
      <c r="AD386" s="59">
        <v>0</v>
      </c>
      <c r="AE386" s="59">
        <v>0</v>
      </c>
      <c r="AF386" s="59" t="s">
        <v>6138</v>
      </c>
    </row>
    <row r="387" spans="1:32" x14ac:dyDescent="0.2">
      <c r="A387" s="60" t="s">
        <v>6126</v>
      </c>
      <c r="B387" s="44" t="s">
        <v>6115</v>
      </c>
      <c r="C387" s="44"/>
      <c r="D387" s="39">
        <v>372</v>
      </c>
      <c r="E387" s="44" t="s">
        <v>1455</v>
      </c>
      <c r="F387" s="44" t="s">
        <v>1456</v>
      </c>
      <c r="G387" s="39" t="s">
        <v>6115</v>
      </c>
      <c r="H387" s="64">
        <v>40633</v>
      </c>
      <c r="I387" s="44" t="s">
        <v>6129</v>
      </c>
      <c r="J387" s="58">
        <v>448</v>
      </c>
      <c r="K387" s="44" t="s">
        <v>6126</v>
      </c>
      <c r="L387" s="39" t="s">
        <v>6116</v>
      </c>
      <c r="M387" s="67">
        <v>0</v>
      </c>
      <c r="N387" s="67">
        <v>0</v>
      </c>
      <c r="O387" s="46">
        <v>549497</v>
      </c>
      <c r="P387" s="45">
        <v>549497</v>
      </c>
      <c r="Q387" s="45">
        <v>2233452</v>
      </c>
      <c r="R387" s="45">
        <v>186121</v>
      </c>
      <c r="S387" s="45">
        <v>744484</v>
      </c>
      <c r="T387" s="45">
        <v>1580046</v>
      </c>
      <c r="U387" s="46">
        <v>0</v>
      </c>
      <c r="V387" s="38">
        <v>0</v>
      </c>
      <c r="W387" s="46">
        <v>0</v>
      </c>
      <c r="X387" s="38"/>
      <c r="Y387" s="38">
        <f t="shared" si="5"/>
        <v>0</v>
      </c>
      <c r="Z387" s="38">
        <v>0</v>
      </c>
      <c r="AA387" s="38">
        <v>0</v>
      </c>
      <c r="AB387" s="38">
        <v>0</v>
      </c>
      <c r="AC387" s="38" t="s">
        <v>6116</v>
      </c>
      <c r="AD387" s="59">
        <v>0</v>
      </c>
      <c r="AE387" s="59">
        <v>0</v>
      </c>
      <c r="AF387" s="59" t="s">
        <v>6138</v>
      </c>
    </row>
    <row r="388" spans="1:32" x14ac:dyDescent="0.2">
      <c r="A388" s="60" t="s">
        <v>6126</v>
      </c>
      <c r="B388" s="44" t="s">
        <v>6115</v>
      </c>
      <c r="C388" s="44"/>
      <c r="D388" s="39">
        <v>373</v>
      </c>
      <c r="E388" s="44" t="s">
        <v>3356</v>
      </c>
      <c r="F388" s="44" t="s">
        <v>2466</v>
      </c>
      <c r="G388" s="39" t="s">
        <v>6115</v>
      </c>
      <c r="H388" s="64">
        <v>40451</v>
      </c>
      <c r="I388" s="44" t="s">
        <v>6129</v>
      </c>
      <c r="J388" s="58">
        <v>448</v>
      </c>
      <c r="K388" s="44" t="s">
        <v>6126</v>
      </c>
      <c r="L388" s="39" t="s">
        <v>6116</v>
      </c>
      <c r="M388" s="67">
        <v>0</v>
      </c>
      <c r="N388" s="67">
        <v>0</v>
      </c>
      <c r="O388" s="46">
        <v>1072593</v>
      </c>
      <c r="P388" s="45">
        <v>1072593</v>
      </c>
      <c r="Q388" s="45">
        <v>2461650</v>
      </c>
      <c r="R388" s="45">
        <v>205137.5</v>
      </c>
      <c r="S388" s="45">
        <v>820550</v>
      </c>
      <c r="T388" s="45">
        <v>1523806</v>
      </c>
      <c r="U388" s="46">
        <v>252043</v>
      </c>
      <c r="V388" s="38">
        <v>107978.75549260023</v>
      </c>
      <c r="W388" s="46">
        <v>107978.75549260023</v>
      </c>
      <c r="X388" s="38"/>
      <c r="Y388" s="38">
        <f t="shared" si="5"/>
        <v>125213.45536563922</v>
      </c>
      <c r="Z388" s="38">
        <v>125213.45536563922</v>
      </c>
      <c r="AA388" s="38">
        <v>0</v>
      </c>
      <c r="AB388" s="38">
        <v>125213.45536563922</v>
      </c>
      <c r="AC388" s="38" t="s">
        <v>6123</v>
      </c>
      <c r="AD388" s="59">
        <v>8.2171520105340984E-2</v>
      </c>
      <c r="AE388" s="59">
        <v>0.11673901970797798</v>
      </c>
      <c r="AF388" s="59">
        <v>0.49679402072519063</v>
      </c>
    </row>
    <row r="389" spans="1:32" x14ac:dyDescent="0.2">
      <c r="A389" s="60" t="s">
        <v>6126</v>
      </c>
      <c r="B389" s="44" t="s">
        <v>6115</v>
      </c>
      <c r="C389" s="44"/>
      <c r="D389" s="39">
        <v>374</v>
      </c>
      <c r="E389" s="44" t="s">
        <v>1507</v>
      </c>
      <c r="F389" s="44" t="s">
        <v>1508</v>
      </c>
      <c r="G389" s="39" t="s">
        <v>6115</v>
      </c>
      <c r="H389" s="64">
        <v>40543</v>
      </c>
      <c r="I389" s="44" t="s">
        <v>6129</v>
      </c>
      <c r="J389" s="58">
        <v>445</v>
      </c>
      <c r="K389" s="44" t="s">
        <v>6126</v>
      </c>
      <c r="L389" s="39" t="s">
        <v>6116</v>
      </c>
      <c r="M389" s="67">
        <v>0</v>
      </c>
      <c r="N389" s="67">
        <v>0</v>
      </c>
      <c r="O389" s="46">
        <v>860021</v>
      </c>
      <c r="P389" s="45">
        <v>860021</v>
      </c>
      <c r="Q389" s="45">
        <v>2058106</v>
      </c>
      <c r="R389" s="45">
        <v>171508.83333333334</v>
      </c>
      <c r="S389" s="45">
        <v>686035.33333333337</v>
      </c>
      <c r="T389" s="45">
        <v>1291083</v>
      </c>
      <c r="U389" s="46">
        <v>173985.66666666663</v>
      </c>
      <c r="V389" s="38">
        <v>74537.899327563326</v>
      </c>
      <c r="W389" s="46">
        <v>74537.899327563326</v>
      </c>
      <c r="X389" s="38"/>
      <c r="Y389" s="38">
        <f t="shared" si="5"/>
        <v>86435.038891886084</v>
      </c>
      <c r="Z389" s="38">
        <v>86435.038891886084</v>
      </c>
      <c r="AA389" s="38">
        <v>0</v>
      </c>
      <c r="AB389" s="38">
        <v>86435.038891886084</v>
      </c>
      <c r="AC389" s="38" t="s">
        <v>6123</v>
      </c>
      <c r="AD389" s="59">
        <v>6.6947701187209566E-2</v>
      </c>
      <c r="AE389" s="59">
        <v>0.10050340502369835</v>
      </c>
      <c r="AF389" s="59">
        <v>0.49679402072519058</v>
      </c>
    </row>
    <row r="390" spans="1:32" x14ac:dyDescent="0.2">
      <c r="A390" s="60" t="s">
        <v>6126</v>
      </c>
      <c r="B390" s="44" t="s">
        <v>6115</v>
      </c>
      <c r="C390" s="44"/>
      <c r="D390" s="39">
        <v>375</v>
      </c>
      <c r="E390" s="44" t="s">
        <v>2555</v>
      </c>
      <c r="F390" s="44" t="s">
        <v>2556</v>
      </c>
      <c r="G390" s="39" t="s">
        <v>6115</v>
      </c>
      <c r="H390" s="64">
        <v>40359</v>
      </c>
      <c r="I390" s="44" t="s">
        <v>6129</v>
      </c>
      <c r="J390" s="58">
        <v>443</v>
      </c>
      <c r="K390" s="44" t="s">
        <v>6126</v>
      </c>
      <c r="L390" s="39" t="s">
        <v>6123</v>
      </c>
      <c r="M390" s="67">
        <v>647525</v>
      </c>
      <c r="N390" s="67">
        <v>0</v>
      </c>
      <c r="O390" s="46">
        <v>1267888</v>
      </c>
      <c r="P390" s="45">
        <v>1267888</v>
      </c>
      <c r="Q390" s="45">
        <v>3007761</v>
      </c>
      <c r="R390" s="45">
        <v>250646.75</v>
      </c>
      <c r="S390" s="45">
        <v>1002587</v>
      </c>
      <c r="T390" s="45">
        <v>2165122</v>
      </c>
      <c r="U390" s="46">
        <v>265301</v>
      </c>
      <c r="V390" s="38">
        <v>113658.66860393796</v>
      </c>
      <c r="W390" s="46">
        <v>113658.66860393796</v>
      </c>
      <c r="X390" s="38"/>
      <c r="Y390" s="38">
        <f t="shared" si="5"/>
        <v>131799.9504924138</v>
      </c>
      <c r="Z390" s="38">
        <v>131799.9504924138</v>
      </c>
      <c r="AA390" s="38">
        <v>0</v>
      </c>
      <c r="AB390" s="38">
        <v>131799.9504924138</v>
      </c>
      <c r="AC390" s="38" t="s">
        <v>6123</v>
      </c>
      <c r="AD390" s="59">
        <v>6.0874144963846751E-2</v>
      </c>
      <c r="AE390" s="59">
        <v>0.10395236053374889</v>
      </c>
      <c r="AF390" s="59">
        <v>0.49679402072519063</v>
      </c>
    </row>
    <row r="391" spans="1:32" x14ac:dyDescent="0.2">
      <c r="A391" s="60" t="s">
        <v>6126</v>
      </c>
      <c r="B391" s="44" t="s">
        <v>6115</v>
      </c>
      <c r="C391" s="44"/>
      <c r="D391" s="39">
        <v>376</v>
      </c>
      <c r="E391" s="44" t="s">
        <v>592</v>
      </c>
      <c r="F391" s="44" t="s">
        <v>5995</v>
      </c>
      <c r="G391" s="39" t="s">
        <v>6115</v>
      </c>
      <c r="H391" s="64">
        <v>40359</v>
      </c>
      <c r="I391" s="44" t="s">
        <v>6129</v>
      </c>
      <c r="J391" s="58">
        <v>442</v>
      </c>
      <c r="K391" s="44" t="s">
        <v>6126</v>
      </c>
      <c r="L391" s="39" t="s">
        <v>6116</v>
      </c>
      <c r="M391" s="67">
        <v>0</v>
      </c>
      <c r="N391" s="67">
        <v>0</v>
      </c>
      <c r="O391" s="46">
        <v>1552304</v>
      </c>
      <c r="P391" s="45">
        <v>1552304</v>
      </c>
      <c r="Q391" s="45">
        <v>2865217</v>
      </c>
      <c r="R391" s="45">
        <v>238768.08333333334</v>
      </c>
      <c r="S391" s="45">
        <v>955072.33333333337</v>
      </c>
      <c r="T391" s="45">
        <v>1009290</v>
      </c>
      <c r="U391" s="46">
        <v>597231.66666666663</v>
      </c>
      <c r="V391" s="38">
        <v>255862.42072756682</v>
      </c>
      <c r="W391" s="46">
        <v>255862.42072756682</v>
      </c>
      <c r="X391" s="38"/>
      <c r="Y391" s="38">
        <f t="shared" si="5"/>
        <v>296701.12098774011</v>
      </c>
      <c r="Z391" s="38">
        <v>296701.12098774011</v>
      </c>
      <c r="AA391" s="38">
        <v>0</v>
      </c>
      <c r="AB391" s="38">
        <v>296701.12098774011</v>
      </c>
      <c r="AC391" s="38" t="s">
        <v>6123</v>
      </c>
      <c r="AD391" s="59">
        <v>0.29397013840198566</v>
      </c>
      <c r="AE391" s="59">
        <v>0.19113596369508815</v>
      </c>
      <c r="AF391" s="59">
        <v>0.49679402072519063</v>
      </c>
    </row>
    <row r="392" spans="1:32" x14ac:dyDescent="0.2">
      <c r="A392" s="60" t="s">
        <v>6126</v>
      </c>
      <c r="B392" s="44" t="s">
        <v>6115</v>
      </c>
      <c r="C392" s="44"/>
      <c r="D392" s="39">
        <v>377</v>
      </c>
      <c r="E392" s="44" t="s">
        <v>2492</v>
      </c>
      <c r="F392" s="44" t="s">
        <v>2493</v>
      </c>
      <c r="G392" s="39" t="s">
        <v>6115</v>
      </c>
      <c r="H392" s="64">
        <v>40633</v>
      </c>
      <c r="I392" s="44" t="s">
        <v>6130</v>
      </c>
      <c r="J392" s="58">
        <v>442</v>
      </c>
      <c r="K392" s="44" t="s">
        <v>6126</v>
      </c>
      <c r="L392" s="39" t="s">
        <v>6116</v>
      </c>
      <c r="M392" s="67">
        <v>0</v>
      </c>
      <c r="N392" s="67">
        <v>0</v>
      </c>
      <c r="O392" s="46">
        <v>775498</v>
      </c>
      <c r="P392" s="45">
        <v>775498</v>
      </c>
      <c r="Q392" s="45">
        <v>2519444</v>
      </c>
      <c r="R392" s="45">
        <v>209953.66666666666</v>
      </c>
      <c r="S392" s="45">
        <v>839814.66666666663</v>
      </c>
      <c r="T392" s="45">
        <v>1712978</v>
      </c>
      <c r="U392" s="46">
        <v>0</v>
      </c>
      <c r="V392" s="38">
        <v>0</v>
      </c>
      <c r="W392" s="46">
        <v>0</v>
      </c>
      <c r="X392" s="38"/>
      <c r="Y392" s="38">
        <f t="shared" si="5"/>
        <v>0</v>
      </c>
      <c r="Z392" s="38">
        <v>0</v>
      </c>
      <c r="AA392" s="38">
        <v>0</v>
      </c>
      <c r="AB392" s="38">
        <v>0</v>
      </c>
      <c r="AC392" s="38" t="s">
        <v>6116</v>
      </c>
      <c r="AD392" s="59">
        <v>0</v>
      </c>
      <c r="AE392" s="59">
        <v>0</v>
      </c>
      <c r="AF392" s="59" t="s">
        <v>6138</v>
      </c>
    </row>
    <row r="393" spans="1:32" x14ac:dyDescent="0.2">
      <c r="A393" s="60" t="s">
        <v>6126</v>
      </c>
      <c r="B393" s="44" t="s">
        <v>6115</v>
      </c>
      <c r="C393" s="44"/>
      <c r="D393" s="39">
        <v>378</v>
      </c>
      <c r="E393" s="44" t="s">
        <v>4329</v>
      </c>
      <c r="F393" s="44" t="s">
        <v>4330</v>
      </c>
      <c r="G393" s="39" t="s">
        <v>6115</v>
      </c>
      <c r="H393" s="64">
        <v>40543</v>
      </c>
      <c r="I393" s="44" t="s">
        <v>6129</v>
      </c>
      <c r="J393" s="58">
        <v>442</v>
      </c>
      <c r="K393" s="44" t="s">
        <v>6126</v>
      </c>
      <c r="L393" s="39" t="s">
        <v>6116</v>
      </c>
      <c r="M393" s="67">
        <v>0</v>
      </c>
      <c r="N393" s="67">
        <v>0</v>
      </c>
      <c r="O393" s="46">
        <v>1248715</v>
      </c>
      <c r="P393" s="45">
        <v>1248715</v>
      </c>
      <c r="Q393" s="45">
        <v>2067813</v>
      </c>
      <c r="R393" s="45">
        <v>172317.75</v>
      </c>
      <c r="S393" s="45">
        <v>689271</v>
      </c>
      <c r="T393" s="45">
        <v>1404154</v>
      </c>
      <c r="U393" s="46">
        <v>559444</v>
      </c>
      <c r="V393" s="38">
        <v>239673.65444706756</v>
      </c>
      <c r="W393" s="46">
        <v>239673.65444706756</v>
      </c>
      <c r="X393" s="38"/>
      <c r="Y393" s="38">
        <f t="shared" si="5"/>
        <v>277928.43413058354</v>
      </c>
      <c r="Z393" s="38">
        <v>277928.43413058354</v>
      </c>
      <c r="AA393" s="38">
        <v>0</v>
      </c>
      <c r="AB393" s="38">
        <v>277928.43413058354</v>
      </c>
      <c r="AC393" s="38" t="s">
        <v>6123</v>
      </c>
      <c r="AD393" s="59">
        <v>0.19793301456292084</v>
      </c>
      <c r="AE393" s="59">
        <v>0.22257155085874963</v>
      </c>
      <c r="AF393" s="59">
        <v>0.49679402072519063</v>
      </c>
    </row>
    <row r="394" spans="1:32" x14ac:dyDescent="0.2">
      <c r="A394" s="60" t="s">
        <v>6126</v>
      </c>
      <c r="B394" s="44" t="s">
        <v>6115</v>
      </c>
      <c r="C394" s="44"/>
      <c r="D394" s="39">
        <v>379</v>
      </c>
      <c r="E394" s="44" t="s">
        <v>4761</v>
      </c>
      <c r="F394" s="44" t="s">
        <v>4762</v>
      </c>
      <c r="G394" s="39" t="s">
        <v>6115</v>
      </c>
      <c r="H394" s="64">
        <v>40451</v>
      </c>
      <c r="I394" s="44" t="s">
        <v>6129</v>
      </c>
      <c r="J394" s="58">
        <v>441</v>
      </c>
      <c r="K394" s="44" t="s">
        <v>6126</v>
      </c>
      <c r="L394" s="39" t="s">
        <v>6116</v>
      </c>
      <c r="M394" s="67">
        <v>0</v>
      </c>
      <c r="N394" s="67">
        <v>0</v>
      </c>
      <c r="O394" s="46">
        <v>2880431</v>
      </c>
      <c r="P394" s="45">
        <v>2880431</v>
      </c>
      <c r="Q394" s="45">
        <v>2193745</v>
      </c>
      <c r="R394" s="45">
        <v>182812.08333333334</v>
      </c>
      <c r="S394" s="45">
        <v>731248.33333333337</v>
      </c>
      <c r="T394" s="45">
        <v>1127460</v>
      </c>
      <c r="U394" s="46">
        <v>2149182.6666666665</v>
      </c>
      <c r="V394" s="38">
        <v>920739.9914813526</v>
      </c>
      <c r="W394" s="46">
        <v>920739.9914813526</v>
      </c>
      <c r="X394" s="38"/>
      <c r="Y394" s="38">
        <f t="shared" si="5"/>
        <v>1067701.0982462205</v>
      </c>
      <c r="Z394" s="38">
        <v>1067701.0982462205</v>
      </c>
      <c r="AA394" s="38">
        <v>0</v>
      </c>
      <c r="AB394" s="38">
        <v>1067701.0982462205</v>
      </c>
      <c r="AC394" s="38" t="s">
        <v>6123</v>
      </c>
      <c r="AD394" s="59">
        <v>0.94699687638250629</v>
      </c>
      <c r="AE394" s="59">
        <v>0.37067407559709659</v>
      </c>
      <c r="AF394" s="59">
        <v>0.49679402072519069</v>
      </c>
    </row>
    <row r="395" spans="1:32" x14ac:dyDescent="0.2">
      <c r="A395" s="60" t="s">
        <v>6126</v>
      </c>
      <c r="B395" s="44" t="s">
        <v>6115</v>
      </c>
      <c r="C395" s="44"/>
      <c r="D395" s="39">
        <v>380</v>
      </c>
      <c r="E395" s="44" t="s">
        <v>3791</v>
      </c>
      <c r="F395" s="44" t="s">
        <v>3792</v>
      </c>
      <c r="G395" s="39" t="s">
        <v>6115</v>
      </c>
      <c r="H395" s="64">
        <v>40451</v>
      </c>
      <c r="I395" s="44" t="s">
        <v>6129</v>
      </c>
      <c r="J395" s="58">
        <v>440</v>
      </c>
      <c r="K395" s="44" t="s">
        <v>6126</v>
      </c>
      <c r="L395" s="39" t="s">
        <v>6116</v>
      </c>
      <c r="M395" s="67">
        <v>0</v>
      </c>
      <c r="N395" s="67">
        <v>0</v>
      </c>
      <c r="O395" s="46">
        <v>586809</v>
      </c>
      <c r="P395" s="45">
        <v>586809</v>
      </c>
      <c r="Q395" s="45">
        <v>3075841</v>
      </c>
      <c r="R395" s="45">
        <v>256320.08333333334</v>
      </c>
      <c r="S395" s="45">
        <v>1025280.3333333334</v>
      </c>
      <c r="T395" s="45">
        <v>1797407</v>
      </c>
      <c r="U395" s="46">
        <v>0</v>
      </c>
      <c r="V395" s="38">
        <v>0</v>
      </c>
      <c r="W395" s="46">
        <v>0</v>
      </c>
      <c r="X395" s="38"/>
      <c r="Y395" s="38">
        <f t="shared" si="5"/>
        <v>0</v>
      </c>
      <c r="Z395" s="38">
        <v>0</v>
      </c>
      <c r="AA395" s="38">
        <v>0</v>
      </c>
      <c r="AB395" s="38">
        <v>0</v>
      </c>
      <c r="AC395" s="38" t="s">
        <v>6116</v>
      </c>
      <c r="AD395" s="59">
        <v>0</v>
      </c>
      <c r="AE395" s="59">
        <v>0</v>
      </c>
      <c r="AF395" s="59" t="s">
        <v>6138</v>
      </c>
    </row>
    <row r="396" spans="1:32" x14ac:dyDescent="0.2">
      <c r="A396" s="60" t="s">
        <v>6126</v>
      </c>
      <c r="B396" s="44" t="s">
        <v>6115</v>
      </c>
      <c r="C396" s="44"/>
      <c r="D396" s="39">
        <v>381</v>
      </c>
      <c r="E396" s="44" t="s">
        <v>976</v>
      </c>
      <c r="F396" s="44" t="s">
        <v>977</v>
      </c>
      <c r="G396" s="39" t="s">
        <v>6115</v>
      </c>
      <c r="H396" s="64">
        <v>40451</v>
      </c>
      <c r="I396" s="44" t="s">
        <v>6129</v>
      </c>
      <c r="J396" s="58">
        <v>439</v>
      </c>
      <c r="K396" s="44" t="s">
        <v>6126</v>
      </c>
      <c r="L396" s="39" t="s">
        <v>6116</v>
      </c>
      <c r="M396" s="67">
        <v>0</v>
      </c>
      <c r="N396" s="67">
        <v>0</v>
      </c>
      <c r="O396" s="46">
        <v>1130768</v>
      </c>
      <c r="P396" s="45">
        <v>1130768</v>
      </c>
      <c r="Q396" s="45">
        <v>1909602</v>
      </c>
      <c r="R396" s="45">
        <v>159133.5</v>
      </c>
      <c r="S396" s="45">
        <v>636534</v>
      </c>
      <c r="T396" s="45">
        <v>1429723</v>
      </c>
      <c r="U396" s="46">
        <v>494234</v>
      </c>
      <c r="V396" s="38">
        <v>211736.77603476305</v>
      </c>
      <c r="W396" s="46">
        <v>211736.77603476305</v>
      </c>
      <c r="X396" s="38"/>
      <c r="Y396" s="38">
        <f t="shared" si="5"/>
        <v>245532.49603909385</v>
      </c>
      <c r="Z396" s="38">
        <v>245532.49603909385</v>
      </c>
      <c r="AA396" s="38">
        <v>0</v>
      </c>
      <c r="AB396" s="38">
        <v>245532.49603909385</v>
      </c>
      <c r="AC396" s="38" t="s">
        <v>6123</v>
      </c>
      <c r="AD396" s="59">
        <v>0.17173431219830265</v>
      </c>
      <c r="AE396" s="59">
        <v>0.21713781787165348</v>
      </c>
      <c r="AF396" s="59">
        <v>0.49679402072519058</v>
      </c>
    </row>
    <row r="397" spans="1:32" x14ac:dyDescent="0.2">
      <c r="A397" s="60" t="s">
        <v>6126</v>
      </c>
      <c r="B397" s="44" t="s">
        <v>6115</v>
      </c>
      <c r="C397" s="44"/>
      <c r="D397" s="39">
        <v>382</v>
      </c>
      <c r="E397" s="44" t="s">
        <v>2322</v>
      </c>
      <c r="F397" s="44" t="s">
        <v>2323</v>
      </c>
      <c r="G397" s="39" t="s">
        <v>6115</v>
      </c>
      <c r="H397" s="64">
        <v>40633</v>
      </c>
      <c r="I397" s="44" t="s">
        <v>6130</v>
      </c>
      <c r="J397" s="58">
        <v>439</v>
      </c>
      <c r="K397" s="44" t="s">
        <v>6126</v>
      </c>
      <c r="L397" s="39" t="s">
        <v>6116</v>
      </c>
      <c r="M397" s="67">
        <v>0</v>
      </c>
      <c r="N397" s="67">
        <v>0</v>
      </c>
      <c r="O397" s="46">
        <v>943892</v>
      </c>
      <c r="P397" s="45">
        <v>943892</v>
      </c>
      <c r="Q397" s="45">
        <v>4372019</v>
      </c>
      <c r="R397" s="45">
        <v>364334.91666666669</v>
      </c>
      <c r="S397" s="45">
        <v>1457339.6666666667</v>
      </c>
      <c r="T397" s="45">
        <v>2272344</v>
      </c>
      <c r="U397" s="46">
        <v>0</v>
      </c>
      <c r="V397" s="38">
        <v>0</v>
      </c>
      <c r="W397" s="46">
        <v>0</v>
      </c>
      <c r="X397" s="38"/>
      <c r="Y397" s="38">
        <f t="shared" si="5"/>
        <v>0</v>
      </c>
      <c r="Z397" s="38">
        <v>0</v>
      </c>
      <c r="AA397" s="38">
        <v>0</v>
      </c>
      <c r="AB397" s="38">
        <v>0</v>
      </c>
      <c r="AC397" s="38" t="s">
        <v>6116</v>
      </c>
      <c r="AD397" s="59">
        <v>0</v>
      </c>
      <c r="AE397" s="59">
        <v>0</v>
      </c>
      <c r="AF397" s="59" t="s">
        <v>6138</v>
      </c>
    </row>
    <row r="398" spans="1:32" x14ac:dyDescent="0.2">
      <c r="A398" s="60" t="s">
        <v>6126</v>
      </c>
      <c r="B398" s="44" t="s">
        <v>6115</v>
      </c>
      <c r="C398" s="44"/>
      <c r="D398" s="39">
        <v>383</v>
      </c>
      <c r="E398" s="44" t="s">
        <v>4457</v>
      </c>
      <c r="F398" s="44" t="s">
        <v>4458</v>
      </c>
      <c r="G398" s="39" t="s">
        <v>6115</v>
      </c>
      <c r="H398" s="64">
        <v>40543</v>
      </c>
      <c r="I398" s="44" t="s">
        <v>6129</v>
      </c>
      <c r="J398" s="58">
        <v>439</v>
      </c>
      <c r="K398" s="44" t="s">
        <v>6126</v>
      </c>
      <c r="L398" s="39" t="s">
        <v>6116</v>
      </c>
      <c r="M398" s="67">
        <v>0</v>
      </c>
      <c r="N398" s="67">
        <v>0</v>
      </c>
      <c r="O398" s="46">
        <v>1678154</v>
      </c>
      <c r="P398" s="45">
        <v>1678154</v>
      </c>
      <c r="Q398" s="45">
        <v>2623822</v>
      </c>
      <c r="R398" s="45">
        <v>218651.83333333334</v>
      </c>
      <c r="S398" s="45">
        <v>874607.33333333337</v>
      </c>
      <c r="T398" s="45">
        <v>1325154</v>
      </c>
      <c r="U398" s="46">
        <v>803546.66666666663</v>
      </c>
      <c r="V398" s="38">
        <v>344250.65979572508</v>
      </c>
      <c r="W398" s="46">
        <v>344250.65979572508</v>
      </c>
      <c r="X398" s="38"/>
      <c r="Y398" s="38">
        <f t="shared" si="5"/>
        <v>399197.1793736578</v>
      </c>
      <c r="Z398" s="38">
        <v>399197.1793736578</v>
      </c>
      <c r="AA398" s="38">
        <v>0</v>
      </c>
      <c r="AB398" s="38">
        <v>399197.1793736578</v>
      </c>
      <c r="AC398" s="38" t="s">
        <v>6123</v>
      </c>
      <c r="AD398" s="59">
        <v>0.30124587736493857</v>
      </c>
      <c r="AE398" s="59">
        <v>0.23787875211313014</v>
      </c>
      <c r="AF398" s="59">
        <v>0.49679402072519058</v>
      </c>
    </row>
    <row r="399" spans="1:32" x14ac:dyDescent="0.2">
      <c r="A399" s="60" t="s">
        <v>6126</v>
      </c>
      <c r="B399" s="44" t="s">
        <v>6115</v>
      </c>
      <c r="C399" s="44"/>
      <c r="D399" s="39">
        <v>384</v>
      </c>
      <c r="E399" s="44" t="s">
        <v>2125</v>
      </c>
      <c r="F399" s="44" t="s">
        <v>2126</v>
      </c>
      <c r="G399" s="39" t="s">
        <v>6115</v>
      </c>
      <c r="H399" s="64">
        <v>40359</v>
      </c>
      <c r="I399" s="44" t="s">
        <v>6129</v>
      </c>
      <c r="J399" s="58">
        <v>437</v>
      </c>
      <c r="K399" s="44" t="s">
        <v>6126</v>
      </c>
      <c r="L399" s="39" t="s">
        <v>6116</v>
      </c>
      <c r="M399" s="67">
        <v>0</v>
      </c>
      <c r="N399" s="67">
        <v>0</v>
      </c>
      <c r="O399" s="46">
        <v>750316</v>
      </c>
      <c r="P399" s="45">
        <v>750316</v>
      </c>
      <c r="Q399" s="45">
        <v>2254549</v>
      </c>
      <c r="R399" s="45">
        <v>187879.08333333334</v>
      </c>
      <c r="S399" s="45">
        <v>751516.33333333337</v>
      </c>
      <c r="T399" s="45">
        <v>1463755</v>
      </c>
      <c r="U399" s="46">
        <v>0</v>
      </c>
      <c r="V399" s="38">
        <v>0</v>
      </c>
      <c r="W399" s="46">
        <v>0</v>
      </c>
      <c r="X399" s="38"/>
      <c r="Y399" s="38">
        <f t="shared" si="5"/>
        <v>0</v>
      </c>
      <c r="Z399" s="38">
        <v>0</v>
      </c>
      <c r="AA399" s="38">
        <v>0</v>
      </c>
      <c r="AB399" s="38">
        <v>0</v>
      </c>
      <c r="AC399" s="38" t="s">
        <v>6116</v>
      </c>
      <c r="AD399" s="59">
        <v>0</v>
      </c>
      <c r="AE399" s="59">
        <v>0</v>
      </c>
      <c r="AF399" s="59" t="s">
        <v>6138</v>
      </c>
    </row>
    <row r="400" spans="1:32" x14ac:dyDescent="0.2">
      <c r="A400" s="60" t="s">
        <v>6126</v>
      </c>
      <c r="B400" s="44" t="s">
        <v>6115</v>
      </c>
      <c r="C400" s="44"/>
      <c r="D400" s="39">
        <v>385</v>
      </c>
      <c r="E400" s="44" t="s">
        <v>2457</v>
      </c>
      <c r="F400" s="44" t="s">
        <v>2458</v>
      </c>
      <c r="G400" s="39" t="s">
        <v>6115</v>
      </c>
      <c r="H400" s="64">
        <v>40359</v>
      </c>
      <c r="I400" s="44" t="s">
        <v>6129</v>
      </c>
      <c r="J400" s="58">
        <v>437</v>
      </c>
      <c r="K400" s="44" t="s">
        <v>6126</v>
      </c>
      <c r="L400" s="39" t="s">
        <v>6116</v>
      </c>
      <c r="M400" s="67">
        <v>0</v>
      </c>
      <c r="N400" s="67">
        <v>0</v>
      </c>
      <c r="O400" s="46">
        <v>1683466</v>
      </c>
      <c r="P400" s="45">
        <v>1683466</v>
      </c>
      <c r="Q400" s="45">
        <v>2758277</v>
      </c>
      <c r="R400" s="45">
        <v>229856.41666666666</v>
      </c>
      <c r="S400" s="45">
        <v>919425.66666666663</v>
      </c>
      <c r="T400" s="45">
        <v>1390513</v>
      </c>
      <c r="U400" s="46">
        <v>764040.33333333337</v>
      </c>
      <c r="V400" s="38">
        <v>327325.59261508862</v>
      </c>
      <c r="W400" s="46">
        <v>327325.59261508862</v>
      </c>
      <c r="X400" s="38"/>
      <c r="Y400" s="38">
        <f t="shared" ref="Y400:Y420" si="6">V400*(1+$X$14)</f>
        <v>379570.66919288156</v>
      </c>
      <c r="Z400" s="38">
        <v>379570.66919288156</v>
      </c>
      <c r="AA400" s="38">
        <v>0</v>
      </c>
      <c r="AB400" s="38">
        <v>379570.66919288156</v>
      </c>
      <c r="AC400" s="38" t="s">
        <v>6123</v>
      </c>
      <c r="AD400" s="59">
        <v>0.27297167965555269</v>
      </c>
      <c r="AE400" s="59">
        <v>0.22546975655753163</v>
      </c>
      <c r="AF400" s="59">
        <v>0.49679402072519058</v>
      </c>
    </row>
    <row r="401" spans="1:32" x14ac:dyDescent="0.2">
      <c r="A401" s="60" t="s">
        <v>6126</v>
      </c>
      <c r="B401" s="44" t="s">
        <v>6115</v>
      </c>
      <c r="C401" s="44"/>
      <c r="D401" s="39">
        <v>386</v>
      </c>
      <c r="E401" s="44" t="s">
        <v>3176</v>
      </c>
      <c r="F401" s="44" t="s">
        <v>3177</v>
      </c>
      <c r="G401" s="39" t="s">
        <v>6115</v>
      </c>
      <c r="H401" s="64">
        <v>40633</v>
      </c>
      <c r="I401" s="44" t="s">
        <v>6130</v>
      </c>
      <c r="J401" s="58">
        <v>435</v>
      </c>
      <c r="K401" s="44" t="s">
        <v>6126</v>
      </c>
      <c r="L401" s="39" t="s">
        <v>6123</v>
      </c>
      <c r="M401" s="67">
        <v>1076651</v>
      </c>
      <c r="N401" s="67">
        <v>393335</v>
      </c>
      <c r="O401" s="46">
        <v>1258588</v>
      </c>
      <c r="P401" s="45">
        <v>865253</v>
      </c>
      <c r="Q401" s="45">
        <v>2476062</v>
      </c>
      <c r="R401" s="45">
        <v>206338.5</v>
      </c>
      <c r="S401" s="45">
        <v>825354</v>
      </c>
      <c r="T401" s="45">
        <v>1546863</v>
      </c>
      <c r="U401" s="46">
        <v>39899</v>
      </c>
      <c r="V401" s="38">
        <v>17093.291086835408</v>
      </c>
      <c r="W401" s="46">
        <v>17093.291086835408</v>
      </c>
      <c r="X401" s="38"/>
      <c r="Y401" s="38">
        <f t="shared" si="6"/>
        <v>19821.584632914382</v>
      </c>
      <c r="Z401" s="38">
        <v>19821.584632914382</v>
      </c>
      <c r="AA401" s="38">
        <v>0</v>
      </c>
      <c r="AB401" s="38">
        <v>19821.584632914382</v>
      </c>
      <c r="AC401" s="38" t="s">
        <v>6123</v>
      </c>
      <c r="AD401" s="59">
        <v>1.2814053108073813E-2</v>
      </c>
      <c r="AE401" s="59">
        <v>2.2908426359590065E-2</v>
      </c>
      <c r="AF401" s="59">
        <v>0.49679402072519069</v>
      </c>
    </row>
    <row r="402" spans="1:32" x14ac:dyDescent="0.2">
      <c r="A402" s="60" t="s">
        <v>6126</v>
      </c>
      <c r="B402" s="44" t="s">
        <v>6115</v>
      </c>
      <c r="C402" s="44"/>
      <c r="D402" s="39">
        <v>387</v>
      </c>
      <c r="E402" s="44" t="s">
        <v>4828</v>
      </c>
      <c r="F402" s="44" t="s">
        <v>4829</v>
      </c>
      <c r="G402" s="39" t="s">
        <v>6115</v>
      </c>
      <c r="H402" s="64">
        <v>40359</v>
      </c>
      <c r="I402" s="44" t="s">
        <v>6129</v>
      </c>
      <c r="J402" s="58">
        <v>434</v>
      </c>
      <c r="K402" s="44" t="s">
        <v>6126</v>
      </c>
      <c r="L402" s="39" t="s">
        <v>6116</v>
      </c>
      <c r="M402" s="67">
        <v>0</v>
      </c>
      <c r="N402" s="67">
        <v>0</v>
      </c>
      <c r="O402" s="46">
        <v>2206910</v>
      </c>
      <c r="P402" s="45">
        <v>2206910</v>
      </c>
      <c r="Q402" s="45">
        <v>2041077</v>
      </c>
      <c r="R402" s="45">
        <v>170089.75</v>
      </c>
      <c r="S402" s="45">
        <v>680359</v>
      </c>
      <c r="T402" s="45">
        <v>1245970</v>
      </c>
      <c r="U402" s="46">
        <v>1526551</v>
      </c>
      <c r="V402" s="38">
        <v>653995.85458030726</v>
      </c>
      <c r="W402" s="46">
        <v>653995.85458030726</v>
      </c>
      <c r="X402" s="38"/>
      <c r="Y402" s="38">
        <f t="shared" si="6"/>
        <v>758381.40913206048</v>
      </c>
      <c r="Z402" s="38">
        <v>758381.40913206048</v>
      </c>
      <c r="AA402" s="38">
        <v>0</v>
      </c>
      <c r="AB402" s="38">
        <v>758381.40913206048</v>
      </c>
      <c r="AC402" s="38" t="s">
        <v>6123</v>
      </c>
      <c r="AD402" s="59">
        <v>0.60866747123290321</v>
      </c>
      <c r="AE402" s="59">
        <v>0.34363948195987171</v>
      </c>
      <c r="AF402" s="59">
        <v>0.49679402072519063</v>
      </c>
    </row>
    <row r="403" spans="1:32" x14ac:dyDescent="0.2">
      <c r="A403" s="60" t="s">
        <v>6126</v>
      </c>
      <c r="B403" s="44" t="s">
        <v>6115</v>
      </c>
      <c r="C403" s="44"/>
      <c r="D403" s="39">
        <v>388</v>
      </c>
      <c r="E403" s="44" t="s">
        <v>1035</v>
      </c>
      <c r="F403" s="44" t="s">
        <v>1036</v>
      </c>
      <c r="G403" s="39" t="s">
        <v>6115</v>
      </c>
      <c r="H403" s="64">
        <v>40633</v>
      </c>
      <c r="I403" s="44" t="s">
        <v>6130</v>
      </c>
      <c r="J403" s="58">
        <v>433</v>
      </c>
      <c r="K403" s="44" t="s">
        <v>6126</v>
      </c>
      <c r="L403" s="39" t="s">
        <v>6116</v>
      </c>
      <c r="M403" s="67">
        <v>0</v>
      </c>
      <c r="N403" s="67">
        <v>0</v>
      </c>
      <c r="O403" s="46">
        <v>455338</v>
      </c>
      <c r="P403" s="45">
        <v>455338</v>
      </c>
      <c r="Q403" s="45">
        <v>1943872</v>
      </c>
      <c r="R403" s="45">
        <v>161989.33333333334</v>
      </c>
      <c r="S403" s="45">
        <v>647957.33333333337</v>
      </c>
      <c r="T403" s="45">
        <v>1478321</v>
      </c>
      <c r="U403" s="46">
        <v>0</v>
      </c>
      <c r="V403" s="38">
        <v>0</v>
      </c>
      <c r="W403" s="46">
        <v>0</v>
      </c>
      <c r="X403" s="38"/>
      <c r="Y403" s="38">
        <f t="shared" si="6"/>
        <v>0</v>
      </c>
      <c r="Z403" s="38">
        <v>0</v>
      </c>
      <c r="AA403" s="38">
        <v>0</v>
      </c>
      <c r="AB403" s="38">
        <v>0</v>
      </c>
      <c r="AC403" s="38" t="s">
        <v>6116</v>
      </c>
      <c r="AD403" s="59">
        <v>0</v>
      </c>
      <c r="AE403" s="59">
        <v>0</v>
      </c>
      <c r="AF403" s="59" t="s">
        <v>6138</v>
      </c>
    </row>
    <row r="404" spans="1:32" x14ac:dyDescent="0.2">
      <c r="A404" s="60" t="s">
        <v>6126</v>
      </c>
      <c r="B404" s="44" t="s">
        <v>6115</v>
      </c>
      <c r="C404" s="44"/>
      <c r="D404" s="39">
        <v>389</v>
      </c>
      <c r="E404" s="44" t="s">
        <v>1556</v>
      </c>
      <c r="F404" s="44" t="s">
        <v>1557</v>
      </c>
      <c r="G404" s="39" t="s">
        <v>6115</v>
      </c>
      <c r="H404" s="64">
        <v>40633</v>
      </c>
      <c r="I404" s="44" t="s">
        <v>6130</v>
      </c>
      <c r="J404" s="58">
        <v>433</v>
      </c>
      <c r="K404" s="44" t="s">
        <v>6126</v>
      </c>
      <c r="L404" s="39" t="s">
        <v>6116</v>
      </c>
      <c r="M404" s="67">
        <v>0</v>
      </c>
      <c r="N404" s="67">
        <v>0</v>
      </c>
      <c r="O404" s="46">
        <v>1424130</v>
      </c>
      <c r="P404" s="45">
        <v>1424130</v>
      </c>
      <c r="Q404" s="45">
        <v>1853551</v>
      </c>
      <c r="R404" s="45">
        <v>154462.58333333334</v>
      </c>
      <c r="S404" s="45">
        <v>617850.33333333337</v>
      </c>
      <c r="T404" s="45">
        <v>1256559</v>
      </c>
      <c r="U404" s="46">
        <v>806279.66666666663</v>
      </c>
      <c r="V404" s="38">
        <v>345421.5153194305</v>
      </c>
      <c r="W404" s="46">
        <v>345421.5153194305</v>
      </c>
      <c r="X404" s="38"/>
      <c r="Y404" s="38">
        <f t="shared" si="6"/>
        <v>400554.91743229982</v>
      </c>
      <c r="Z404" s="38">
        <v>400554.91743229982</v>
      </c>
      <c r="AA404" s="38">
        <v>0</v>
      </c>
      <c r="AB404" s="38">
        <v>400554.91743229982</v>
      </c>
      <c r="AC404" s="38" t="s">
        <v>6123</v>
      </c>
      <c r="AD404" s="59">
        <v>0.31877127729959343</v>
      </c>
      <c r="AE404" s="59">
        <v>0.28126288852302794</v>
      </c>
      <c r="AF404" s="59">
        <v>0.49679402072519069</v>
      </c>
    </row>
    <row r="405" spans="1:32" x14ac:dyDescent="0.2">
      <c r="A405" s="60" t="s">
        <v>6126</v>
      </c>
      <c r="B405" s="44" t="s">
        <v>6115</v>
      </c>
      <c r="C405" s="44"/>
      <c r="D405" s="39">
        <v>390</v>
      </c>
      <c r="E405" s="44" t="s">
        <v>769</v>
      </c>
      <c r="F405" s="44" t="s">
        <v>770</v>
      </c>
      <c r="G405" s="39" t="s">
        <v>6115</v>
      </c>
      <c r="H405" s="64">
        <v>40543</v>
      </c>
      <c r="I405" s="44" t="s">
        <v>6129</v>
      </c>
      <c r="J405" s="58">
        <v>431</v>
      </c>
      <c r="K405" s="44" t="s">
        <v>6126</v>
      </c>
      <c r="L405" s="39" t="s">
        <v>6116</v>
      </c>
      <c r="M405" s="67">
        <v>0</v>
      </c>
      <c r="N405" s="67">
        <v>0</v>
      </c>
      <c r="O405" s="46">
        <v>693463</v>
      </c>
      <c r="P405" s="45">
        <v>693463</v>
      </c>
      <c r="Q405" s="45">
        <v>2198799</v>
      </c>
      <c r="R405" s="45">
        <v>183233.25</v>
      </c>
      <c r="S405" s="45">
        <v>732933</v>
      </c>
      <c r="T405" s="45">
        <v>751633</v>
      </c>
      <c r="U405" s="46">
        <v>0</v>
      </c>
      <c r="V405" s="38">
        <v>0</v>
      </c>
      <c r="W405" s="46">
        <v>0</v>
      </c>
      <c r="X405" s="38"/>
      <c r="Y405" s="38">
        <f t="shared" si="6"/>
        <v>0</v>
      </c>
      <c r="Z405" s="38">
        <v>0</v>
      </c>
      <c r="AA405" s="38">
        <v>0</v>
      </c>
      <c r="AB405" s="38">
        <v>0</v>
      </c>
      <c r="AC405" s="38" t="s">
        <v>6116</v>
      </c>
      <c r="AD405" s="59">
        <v>0</v>
      </c>
      <c r="AE405" s="59">
        <v>0</v>
      </c>
      <c r="AF405" s="59" t="s">
        <v>6138</v>
      </c>
    </row>
    <row r="406" spans="1:32" x14ac:dyDescent="0.2">
      <c r="A406" s="60" t="s">
        <v>6126</v>
      </c>
      <c r="B406" s="44" t="s">
        <v>6115</v>
      </c>
      <c r="C406" s="44"/>
      <c r="D406" s="39">
        <v>391</v>
      </c>
      <c r="E406" s="44" t="s">
        <v>4952</v>
      </c>
      <c r="F406" s="44" t="s">
        <v>4953</v>
      </c>
      <c r="G406" s="39" t="s">
        <v>6115</v>
      </c>
      <c r="H406" s="64">
        <v>40451</v>
      </c>
      <c r="I406" s="44" t="s">
        <v>6129</v>
      </c>
      <c r="J406" s="58">
        <v>431</v>
      </c>
      <c r="K406" s="44" t="s">
        <v>6126</v>
      </c>
      <c r="L406" s="39" t="s">
        <v>6116</v>
      </c>
      <c r="M406" s="67">
        <v>0</v>
      </c>
      <c r="N406" s="67">
        <v>0</v>
      </c>
      <c r="O406" s="46">
        <v>1865873</v>
      </c>
      <c r="P406" s="45">
        <v>1865873</v>
      </c>
      <c r="Q406" s="45">
        <v>1388753</v>
      </c>
      <c r="R406" s="45">
        <v>115729.41666666667</v>
      </c>
      <c r="S406" s="45">
        <v>462917.66666666669</v>
      </c>
      <c r="T406" s="45">
        <v>1199636</v>
      </c>
      <c r="U406" s="46">
        <v>1402955.3333333333</v>
      </c>
      <c r="V406" s="38">
        <v>601045.73785044404</v>
      </c>
      <c r="W406" s="46">
        <v>601045.73785044404</v>
      </c>
      <c r="X406" s="38"/>
      <c r="Y406" s="38">
        <f t="shared" si="6"/>
        <v>696979.8209445168</v>
      </c>
      <c r="Z406" s="38">
        <v>696979.8209445168</v>
      </c>
      <c r="AA406" s="38">
        <v>0</v>
      </c>
      <c r="AB406" s="38">
        <v>696979.8209445168</v>
      </c>
      <c r="AC406" s="38" t="s">
        <v>6123</v>
      </c>
      <c r="AD406" s="59">
        <v>0.58099275192184696</v>
      </c>
      <c r="AE406" s="59">
        <v>0.37354086850740476</v>
      </c>
      <c r="AF406" s="59">
        <v>0.49679402072519069</v>
      </c>
    </row>
    <row r="407" spans="1:32" x14ac:dyDescent="0.2">
      <c r="A407" s="60" t="s">
        <v>6126</v>
      </c>
      <c r="B407" s="44" t="s">
        <v>6115</v>
      </c>
      <c r="C407" s="44"/>
      <c r="D407" s="39">
        <v>392</v>
      </c>
      <c r="E407" s="44" t="s">
        <v>1887</v>
      </c>
      <c r="F407" s="44" t="s">
        <v>1888</v>
      </c>
      <c r="G407" s="39" t="s">
        <v>6115</v>
      </c>
      <c r="H407" s="64">
        <v>40633</v>
      </c>
      <c r="I407" s="44" t="s">
        <v>6129</v>
      </c>
      <c r="J407" s="58">
        <v>430</v>
      </c>
      <c r="K407" s="44" t="s">
        <v>6126</v>
      </c>
      <c r="L407" s="39" t="s">
        <v>6116</v>
      </c>
      <c r="M407" s="67">
        <v>0</v>
      </c>
      <c r="N407" s="67">
        <v>0</v>
      </c>
      <c r="O407" s="46">
        <v>1133590</v>
      </c>
      <c r="P407" s="45">
        <v>1133590</v>
      </c>
      <c r="Q407" s="45">
        <v>2263946</v>
      </c>
      <c r="R407" s="45">
        <v>188662.16666666666</v>
      </c>
      <c r="S407" s="45">
        <v>754648.66666666663</v>
      </c>
      <c r="T407" s="45">
        <v>980067</v>
      </c>
      <c r="U407" s="46">
        <v>378941.33333333337</v>
      </c>
      <c r="V407" s="38">
        <v>162343.7809343641</v>
      </c>
      <c r="W407" s="46">
        <v>162343.7809343641</v>
      </c>
      <c r="X407" s="38"/>
      <c r="Y407" s="38">
        <f t="shared" si="6"/>
        <v>188255.78860563142</v>
      </c>
      <c r="Z407" s="38">
        <v>188255.78860563142</v>
      </c>
      <c r="AA407" s="38">
        <v>0</v>
      </c>
      <c r="AB407" s="38">
        <v>188255.78860563142</v>
      </c>
      <c r="AC407" s="38" t="s">
        <v>6123</v>
      </c>
      <c r="AD407" s="59">
        <v>0.19208461115988132</v>
      </c>
      <c r="AE407" s="59">
        <v>0.16607043869973395</v>
      </c>
      <c r="AF407" s="59">
        <v>0.49679402072519069</v>
      </c>
    </row>
    <row r="408" spans="1:32" x14ac:dyDescent="0.2">
      <c r="A408" s="60" t="s">
        <v>6126</v>
      </c>
      <c r="B408" s="44" t="s">
        <v>6115</v>
      </c>
      <c r="C408" s="44"/>
      <c r="D408" s="39">
        <v>393</v>
      </c>
      <c r="E408" s="44" t="s">
        <v>3245</v>
      </c>
      <c r="F408" s="44" t="s">
        <v>3246</v>
      </c>
      <c r="G408" s="39" t="s">
        <v>6115</v>
      </c>
      <c r="H408" s="64">
        <v>40451</v>
      </c>
      <c r="I408" s="44" t="s">
        <v>6129</v>
      </c>
      <c r="J408" s="58">
        <v>430</v>
      </c>
      <c r="K408" s="44" t="s">
        <v>6126</v>
      </c>
      <c r="L408" s="39" t="s">
        <v>6116</v>
      </c>
      <c r="M408" s="67">
        <v>0</v>
      </c>
      <c r="N408" s="67">
        <v>0</v>
      </c>
      <c r="O408" s="46">
        <v>832494</v>
      </c>
      <c r="P408" s="45">
        <v>832494</v>
      </c>
      <c r="Q408" s="45">
        <v>1883003</v>
      </c>
      <c r="R408" s="45">
        <v>156916.91666666666</v>
      </c>
      <c r="S408" s="45">
        <v>627667.66666666663</v>
      </c>
      <c r="T408" s="45">
        <v>829261</v>
      </c>
      <c r="U408" s="46">
        <v>204826.33333333337</v>
      </c>
      <c r="V408" s="38">
        <v>87750.473393214008</v>
      </c>
      <c r="W408" s="46">
        <v>87750.473393214008</v>
      </c>
      <c r="X408" s="38"/>
      <c r="Y408" s="38">
        <f t="shared" si="6"/>
        <v>101756.49768706482</v>
      </c>
      <c r="Z408" s="38">
        <v>101756.49768706482</v>
      </c>
      <c r="AA408" s="38">
        <v>0</v>
      </c>
      <c r="AB408" s="38">
        <v>101756.49768706482</v>
      </c>
      <c r="AC408" s="38" t="s">
        <v>6123</v>
      </c>
      <c r="AD408" s="59">
        <v>0.12270744396162948</v>
      </c>
      <c r="AE408" s="59">
        <v>0.12223090819521201</v>
      </c>
      <c r="AF408" s="59">
        <v>0.49679402072519063</v>
      </c>
    </row>
    <row r="409" spans="1:32" x14ac:dyDescent="0.2">
      <c r="A409" s="60" t="s">
        <v>6126</v>
      </c>
      <c r="B409" s="44" t="s">
        <v>6115</v>
      </c>
      <c r="C409" s="44"/>
      <c r="D409" s="39">
        <v>394</v>
      </c>
      <c r="E409" s="44" t="s">
        <v>4782</v>
      </c>
      <c r="F409" s="44" t="s">
        <v>4783</v>
      </c>
      <c r="G409" s="39" t="s">
        <v>6115</v>
      </c>
      <c r="H409" s="64">
        <v>40543</v>
      </c>
      <c r="I409" s="44" t="s">
        <v>6130</v>
      </c>
      <c r="J409" s="58">
        <v>429</v>
      </c>
      <c r="K409" s="44" t="s">
        <v>6126</v>
      </c>
      <c r="L409" s="39" t="s">
        <v>6116</v>
      </c>
      <c r="M409" s="67">
        <v>0</v>
      </c>
      <c r="N409" s="67">
        <v>0</v>
      </c>
      <c r="O409" s="46">
        <v>4968966</v>
      </c>
      <c r="P409" s="45">
        <v>4968966</v>
      </c>
      <c r="Q409" s="45">
        <v>2442166</v>
      </c>
      <c r="R409" s="45">
        <v>203513.83333333334</v>
      </c>
      <c r="S409" s="45">
        <v>814055.33333333337</v>
      </c>
      <c r="T409" s="45">
        <v>1438947</v>
      </c>
      <c r="U409" s="46">
        <v>4154910.6666666665</v>
      </c>
      <c r="V409" s="38">
        <v>1780021.9921584676</v>
      </c>
      <c r="W409" s="46">
        <v>1438947</v>
      </c>
      <c r="X409" s="38"/>
      <c r="Y409" s="38">
        <f t="shared" si="6"/>
        <v>2064134.7758473158</v>
      </c>
      <c r="Z409" s="38">
        <v>1438947</v>
      </c>
      <c r="AA409" s="38">
        <v>0</v>
      </c>
      <c r="AB409" s="38">
        <v>1438947</v>
      </c>
      <c r="AC409" s="38" t="s">
        <v>6123</v>
      </c>
      <c r="AD409" s="59">
        <v>1</v>
      </c>
      <c r="AE409" s="59">
        <v>0.2895868073961464</v>
      </c>
      <c r="AF409" s="59">
        <v>0.34632441355337606</v>
      </c>
    </row>
    <row r="410" spans="1:32" x14ac:dyDescent="0.2">
      <c r="A410" s="60" t="s">
        <v>6126</v>
      </c>
      <c r="B410" s="44" t="s">
        <v>6115</v>
      </c>
      <c r="C410" s="44"/>
      <c r="D410" s="39">
        <v>395</v>
      </c>
      <c r="E410" s="44" t="s">
        <v>1544</v>
      </c>
      <c r="F410" s="44" t="s">
        <v>1545</v>
      </c>
      <c r="G410" s="39" t="s">
        <v>6115</v>
      </c>
      <c r="H410" s="64">
        <v>40359</v>
      </c>
      <c r="I410" s="44" t="s">
        <v>6129</v>
      </c>
      <c r="J410" s="58">
        <v>428</v>
      </c>
      <c r="K410" s="44" t="s">
        <v>6126</v>
      </c>
      <c r="L410" s="39" t="s">
        <v>6116</v>
      </c>
      <c r="M410" s="67">
        <v>0</v>
      </c>
      <c r="N410" s="67">
        <v>0</v>
      </c>
      <c r="O410" s="46">
        <v>1920805</v>
      </c>
      <c r="P410" s="45">
        <v>1920805</v>
      </c>
      <c r="Q410" s="45">
        <v>1717313</v>
      </c>
      <c r="R410" s="45">
        <v>143109.41666666666</v>
      </c>
      <c r="S410" s="45">
        <v>572437.66666666663</v>
      </c>
      <c r="T410" s="45">
        <v>1079656</v>
      </c>
      <c r="U410" s="46">
        <v>1348367.3333333335</v>
      </c>
      <c r="V410" s="38">
        <v>577659.47318596195</v>
      </c>
      <c r="W410" s="46">
        <v>577659.47318596195</v>
      </c>
      <c r="X410" s="38"/>
      <c r="Y410" s="38">
        <f t="shared" si="6"/>
        <v>669860.82894117001</v>
      </c>
      <c r="Z410" s="38">
        <v>669860.82894117001</v>
      </c>
      <c r="AA410" s="38">
        <v>0</v>
      </c>
      <c r="AB410" s="38">
        <v>669860.82894117001</v>
      </c>
      <c r="AC410" s="38" t="s">
        <v>6123</v>
      </c>
      <c r="AD410" s="59">
        <v>0.62043912963126224</v>
      </c>
      <c r="AE410" s="59">
        <v>0.34873963205071312</v>
      </c>
      <c r="AF410" s="59">
        <v>0.49679402072519058</v>
      </c>
    </row>
    <row r="411" spans="1:32" x14ac:dyDescent="0.2">
      <c r="A411" s="60" t="s">
        <v>6126</v>
      </c>
      <c r="B411" s="44" t="s">
        <v>6115</v>
      </c>
      <c r="C411" s="44"/>
      <c r="D411" s="39">
        <v>396</v>
      </c>
      <c r="E411" s="44" t="s">
        <v>1133</v>
      </c>
      <c r="F411" s="44" t="s">
        <v>1134</v>
      </c>
      <c r="G411" s="39" t="s">
        <v>6115</v>
      </c>
      <c r="H411" s="64">
        <v>40359</v>
      </c>
      <c r="I411" s="44" t="s">
        <v>6129</v>
      </c>
      <c r="J411" s="58">
        <v>426</v>
      </c>
      <c r="K411" s="44" t="s">
        <v>6126</v>
      </c>
      <c r="L411" s="39" t="s">
        <v>6116</v>
      </c>
      <c r="M411" s="67">
        <v>0</v>
      </c>
      <c r="N411" s="67">
        <v>0</v>
      </c>
      <c r="O411" s="46">
        <v>278344</v>
      </c>
      <c r="P411" s="45">
        <v>278344</v>
      </c>
      <c r="Q411" s="45">
        <v>1959413</v>
      </c>
      <c r="R411" s="45">
        <v>163284.41666666666</v>
      </c>
      <c r="S411" s="45">
        <v>653137.66666666663</v>
      </c>
      <c r="T411" s="45">
        <v>1275811</v>
      </c>
      <c r="U411" s="46">
        <v>0</v>
      </c>
      <c r="V411" s="38">
        <v>0</v>
      </c>
      <c r="W411" s="46">
        <v>0</v>
      </c>
      <c r="X411" s="38"/>
      <c r="Y411" s="38">
        <f t="shared" si="6"/>
        <v>0</v>
      </c>
      <c r="Z411" s="38">
        <v>0</v>
      </c>
      <c r="AA411" s="38">
        <v>0</v>
      </c>
      <c r="AB411" s="38">
        <v>0</v>
      </c>
      <c r="AC411" s="38" t="s">
        <v>6116</v>
      </c>
      <c r="AD411" s="59">
        <v>0</v>
      </c>
      <c r="AE411" s="59">
        <v>0</v>
      </c>
      <c r="AF411" s="59" t="s">
        <v>6138</v>
      </c>
    </row>
    <row r="412" spans="1:32" x14ac:dyDescent="0.2">
      <c r="A412" s="60" t="s">
        <v>6126</v>
      </c>
      <c r="B412" s="44" t="s">
        <v>6115</v>
      </c>
      <c r="C412" s="44"/>
      <c r="D412" s="39">
        <v>397</v>
      </c>
      <c r="E412" s="44" t="s">
        <v>4826</v>
      </c>
      <c r="F412" s="44" t="s">
        <v>4827</v>
      </c>
      <c r="G412" s="39" t="s">
        <v>6115</v>
      </c>
      <c r="H412" s="64">
        <v>40543</v>
      </c>
      <c r="I412" s="44" t="s">
        <v>6129</v>
      </c>
      <c r="J412" s="58">
        <v>425</v>
      </c>
      <c r="K412" s="44" t="s">
        <v>6126</v>
      </c>
      <c r="L412" s="39" t="s">
        <v>6123</v>
      </c>
      <c r="M412" s="67">
        <v>654448</v>
      </c>
      <c r="N412" s="67">
        <v>654448</v>
      </c>
      <c r="O412" s="46">
        <v>2238004</v>
      </c>
      <c r="P412" s="45">
        <v>1583556</v>
      </c>
      <c r="Q412" s="45">
        <v>2142112</v>
      </c>
      <c r="R412" s="45">
        <v>178509.33333333334</v>
      </c>
      <c r="S412" s="45">
        <v>714037.33333333337</v>
      </c>
      <c r="T412" s="45">
        <v>1163660</v>
      </c>
      <c r="U412" s="46">
        <v>869518.66666666663</v>
      </c>
      <c r="V412" s="38">
        <v>372513.98969323398</v>
      </c>
      <c r="W412" s="46">
        <v>372513.98969323398</v>
      </c>
      <c r="X412" s="38"/>
      <c r="Y412" s="38">
        <f t="shared" si="6"/>
        <v>431971.67450894014</v>
      </c>
      <c r="Z412" s="38">
        <v>431971.67450894014</v>
      </c>
      <c r="AA412" s="38">
        <v>0</v>
      </c>
      <c r="AB412" s="38">
        <v>431971.67450894014</v>
      </c>
      <c r="AC412" s="38" t="s">
        <v>6123</v>
      </c>
      <c r="AD412" s="59">
        <v>0.3712181174131105</v>
      </c>
      <c r="AE412" s="59">
        <v>0.27278585317408421</v>
      </c>
      <c r="AF412" s="59">
        <v>0.49679402072519069</v>
      </c>
    </row>
    <row r="413" spans="1:32" x14ac:dyDescent="0.2">
      <c r="A413" s="60" t="s">
        <v>6126</v>
      </c>
      <c r="B413" s="44" t="s">
        <v>6115</v>
      </c>
      <c r="C413" s="44"/>
      <c r="D413" s="39">
        <v>398</v>
      </c>
      <c r="E413" s="44" t="s">
        <v>272</v>
      </c>
      <c r="F413" s="44" t="s">
        <v>273</v>
      </c>
      <c r="G413" s="39" t="s">
        <v>6115</v>
      </c>
      <c r="H413" s="64">
        <v>40359</v>
      </c>
      <c r="I413" s="44" t="s">
        <v>6129</v>
      </c>
      <c r="J413" s="58">
        <v>422</v>
      </c>
      <c r="K413" s="44" t="s">
        <v>6126</v>
      </c>
      <c r="L413" s="39" t="s">
        <v>6116</v>
      </c>
      <c r="M413" s="67">
        <v>0</v>
      </c>
      <c r="N413" s="67">
        <v>0</v>
      </c>
      <c r="O413" s="46">
        <v>541727</v>
      </c>
      <c r="P413" s="45">
        <v>541727</v>
      </c>
      <c r="Q413" s="45">
        <v>2289791</v>
      </c>
      <c r="R413" s="45">
        <v>190815.91666666666</v>
      </c>
      <c r="S413" s="45">
        <v>763263.66666666663</v>
      </c>
      <c r="T413" s="45">
        <v>1293547</v>
      </c>
      <c r="U413" s="46">
        <v>0</v>
      </c>
      <c r="V413" s="38">
        <v>0</v>
      </c>
      <c r="W413" s="46">
        <v>0</v>
      </c>
      <c r="X413" s="38"/>
      <c r="Y413" s="38">
        <f t="shared" si="6"/>
        <v>0</v>
      </c>
      <c r="Z413" s="38">
        <v>0</v>
      </c>
      <c r="AA413" s="38">
        <v>0</v>
      </c>
      <c r="AB413" s="38">
        <v>0</v>
      </c>
      <c r="AC413" s="38" t="s">
        <v>6116</v>
      </c>
      <c r="AD413" s="59">
        <v>0</v>
      </c>
      <c r="AE413" s="59">
        <v>0</v>
      </c>
      <c r="AF413" s="59" t="s">
        <v>6138</v>
      </c>
    </row>
    <row r="414" spans="1:32" x14ac:dyDescent="0.2">
      <c r="A414" s="60" t="s">
        <v>6126</v>
      </c>
      <c r="B414" s="44" t="s">
        <v>6115</v>
      </c>
      <c r="C414" s="44"/>
      <c r="D414" s="39">
        <v>399</v>
      </c>
      <c r="E414" s="44" t="s">
        <v>3691</v>
      </c>
      <c r="F414" s="44" t="s">
        <v>3692</v>
      </c>
      <c r="G414" s="39" t="s">
        <v>6115</v>
      </c>
      <c r="H414" s="64">
        <v>40543</v>
      </c>
      <c r="I414" s="44" t="s">
        <v>6129</v>
      </c>
      <c r="J414" s="58">
        <v>421</v>
      </c>
      <c r="K414" s="44" t="s">
        <v>6126</v>
      </c>
      <c r="L414" s="39" t="s">
        <v>6116</v>
      </c>
      <c r="M414" s="67">
        <v>0</v>
      </c>
      <c r="N414" s="67">
        <v>0</v>
      </c>
      <c r="O414" s="46">
        <v>2550397</v>
      </c>
      <c r="P414" s="45">
        <v>2550397</v>
      </c>
      <c r="Q414" s="45">
        <v>2825930</v>
      </c>
      <c r="R414" s="45">
        <v>235494.16666666666</v>
      </c>
      <c r="S414" s="45">
        <v>941976.66666666663</v>
      </c>
      <c r="T414" s="45">
        <v>1492954</v>
      </c>
      <c r="U414" s="46">
        <v>1608420.3333333335</v>
      </c>
      <c r="V414" s="38">
        <v>689069.82499941112</v>
      </c>
      <c r="W414" s="46">
        <v>689069.82499941112</v>
      </c>
      <c r="X414" s="38"/>
      <c r="Y414" s="38">
        <f t="shared" si="6"/>
        <v>799053.60441281809</v>
      </c>
      <c r="Z414" s="38">
        <v>799053.60441281809</v>
      </c>
      <c r="AA414" s="38">
        <v>0</v>
      </c>
      <c r="AB414" s="38">
        <v>799053.60441281809</v>
      </c>
      <c r="AC414" s="38" t="s">
        <v>6123</v>
      </c>
      <c r="AD414" s="59">
        <v>0.53521649321601206</v>
      </c>
      <c r="AE414" s="59">
        <v>0.31330557729358138</v>
      </c>
      <c r="AF414" s="59">
        <v>0.49679402072519063</v>
      </c>
    </row>
    <row r="415" spans="1:32" x14ac:dyDescent="0.2">
      <c r="A415" s="60" t="s">
        <v>6126</v>
      </c>
      <c r="B415" s="44" t="s">
        <v>6115</v>
      </c>
      <c r="C415" s="44"/>
      <c r="D415" s="39">
        <v>400</v>
      </c>
      <c r="E415" s="44" t="s">
        <v>964</v>
      </c>
      <c r="F415" s="44" t="s">
        <v>965</v>
      </c>
      <c r="G415" s="39" t="s">
        <v>6115</v>
      </c>
      <c r="H415" s="64">
        <v>40633</v>
      </c>
      <c r="I415" s="44" t="s">
        <v>6130</v>
      </c>
      <c r="J415" s="58">
        <v>420</v>
      </c>
      <c r="K415" s="44" t="s">
        <v>6126</v>
      </c>
      <c r="L415" s="39" t="s">
        <v>6116</v>
      </c>
      <c r="M415" s="67">
        <v>0</v>
      </c>
      <c r="N415" s="67">
        <v>0</v>
      </c>
      <c r="O415" s="46">
        <v>5159451</v>
      </c>
      <c r="P415" s="45">
        <v>5159451</v>
      </c>
      <c r="Q415" s="45">
        <v>1961269</v>
      </c>
      <c r="R415" s="45">
        <v>163439.08333333334</v>
      </c>
      <c r="S415" s="45">
        <v>653756.33333333337</v>
      </c>
      <c r="T415" s="45">
        <v>1627355</v>
      </c>
      <c r="U415" s="46">
        <v>4505694.666666667</v>
      </c>
      <c r="V415" s="38">
        <v>1930302.7766544318</v>
      </c>
      <c r="W415" s="46">
        <v>1627355</v>
      </c>
      <c r="X415" s="38"/>
      <c r="Y415" s="38">
        <f t="shared" si="6"/>
        <v>2238402.1696133809</v>
      </c>
      <c r="Z415" s="38">
        <v>1627355</v>
      </c>
      <c r="AA415" s="38">
        <v>0</v>
      </c>
      <c r="AB415" s="38">
        <v>1627355</v>
      </c>
      <c r="AC415" s="38" t="s">
        <v>6123</v>
      </c>
      <c r="AD415" s="59">
        <v>1</v>
      </c>
      <c r="AE415" s="59">
        <v>0.31541243438497624</v>
      </c>
      <c r="AF415" s="59">
        <v>0.36117738115706016</v>
      </c>
    </row>
    <row r="416" spans="1:32" x14ac:dyDescent="0.2">
      <c r="A416" s="60" t="s">
        <v>6126</v>
      </c>
      <c r="B416" s="44" t="s">
        <v>6115</v>
      </c>
      <c r="C416" s="44"/>
      <c r="D416" s="39">
        <v>401</v>
      </c>
      <c r="E416" s="44" t="s">
        <v>4573</v>
      </c>
      <c r="F416" s="44" t="s">
        <v>4574</v>
      </c>
      <c r="G416" s="39" t="s">
        <v>6115</v>
      </c>
      <c r="H416" s="64">
        <v>40451</v>
      </c>
      <c r="I416" s="44" t="s">
        <v>6129</v>
      </c>
      <c r="J416" s="58">
        <v>419</v>
      </c>
      <c r="K416" s="44" t="s">
        <v>6126</v>
      </c>
      <c r="L416" s="39" t="s">
        <v>6116</v>
      </c>
      <c r="M416" s="67">
        <v>0</v>
      </c>
      <c r="N416" s="67">
        <v>0</v>
      </c>
      <c r="O416" s="46">
        <v>4816136</v>
      </c>
      <c r="P416" s="45">
        <v>4816136</v>
      </c>
      <c r="Q416" s="45">
        <v>2754478</v>
      </c>
      <c r="R416" s="45">
        <v>229539.83333333334</v>
      </c>
      <c r="S416" s="45">
        <v>918159.33333333337</v>
      </c>
      <c r="T416" s="45">
        <v>1003429</v>
      </c>
      <c r="U416" s="46">
        <v>3897976.6666666665</v>
      </c>
      <c r="V416" s="38">
        <v>1669947.8636814388</v>
      </c>
      <c r="W416" s="46">
        <v>1003429</v>
      </c>
      <c r="X416" s="38"/>
      <c r="Y416" s="38">
        <f t="shared" si="6"/>
        <v>1936491.5009263095</v>
      </c>
      <c r="Z416" s="38">
        <v>1003429</v>
      </c>
      <c r="AA416" s="38">
        <v>0</v>
      </c>
      <c r="AB416" s="38">
        <v>1003429</v>
      </c>
      <c r="AC416" s="38" t="s">
        <v>6123</v>
      </c>
      <c r="AD416" s="59">
        <v>1</v>
      </c>
      <c r="AE416" s="59">
        <v>0.20834731411239218</v>
      </c>
      <c r="AF416" s="59">
        <v>0.25742303913226777</v>
      </c>
    </row>
    <row r="417" spans="1:32" x14ac:dyDescent="0.2">
      <c r="A417" s="60" t="s">
        <v>6126</v>
      </c>
      <c r="B417" s="44" t="s">
        <v>6115</v>
      </c>
      <c r="C417" s="44"/>
      <c r="D417" s="39">
        <v>402</v>
      </c>
      <c r="E417" s="44" t="s">
        <v>4496</v>
      </c>
      <c r="F417" s="44" t="s">
        <v>4497</v>
      </c>
      <c r="G417" s="39" t="s">
        <v>6115</v>
      </c>
      <c r="H417" s="64">
        <v>40451</v>
      </c>
      <c r="I417" s="44" t="s">
        <v>6129</v>
      </c>
      <c r="J417" s="58">
        <v>417</v>
      </c>
      <c r="K417" s="44" t="s">
        <v>6126</v>
      </c>
      <c r="L417" s="39" t="s">
        <v>6116</v>
      </c>
      <c r="M417" s="67">
        <v>0</v>
      </c>
      <c r="N417" s="67">
        <v>0</v>
      </c>
      <c r="O417" s="46">
        <v>1600865</v>
      </c>
      <c r="P417" s="45">
        <v>1600865</v>
      </c>
      <c r="Q417" s="45">
        <v>2729294</v>
      </c>
      <c r="R417" s="45">
        <v>227441.16666666666</v>
      </c>
      <c r="S417" s="45">
        <v>909764.66666666663</v>
      </c>
      <c r="T417" s="45">
        <v>1289897</v>
      </c>
      <c r="U417" s="46">
        <v>691100.33333333337</v>
      </c>
      <c r="V417" s="38">
        <v>296077.07380825706</v>
      </c>
      <c r="W417" s="46">
        <v>296077.07380825706</v>
      </c>
      <c r="X417" s="38"/>
      <c r="Y417" s="38">
        <f t="shared" si="6"/>
        <v>343334.51332118624</v>
      </c>
      <c r="Z417" s="38">
        <v>343334.51332118624</v>
      </c>
      <c r="AA417" s="38">
        <v>0</v>
      </c>
      <c r="AB417" s="38">
        <v>343334.51332118624</v>
      </c>
      <c r="AC417" s="38" t="s">
        <v>6123</v>
      </c>
      <c r="AD417" s="59">
        <v>0.26617203801635808</v>
      </c>
      <c r="AE417" s="59">
        <v>0.21446812399620596</v>
      </c>
      <c r="AF417" s="59">
        <v>0.49679402072519074</v>
      </c>
    </row>
    <row r="418" spans="1:32" x14ac:dyDescent="0.2">
      <c r="A418" s="60" t="s">
        <v>6126</v>
      </c>
      <c r="B418" s="44" t="s">
        <v>6115</v>
      </c>
      <c r="C418" s="44"/>
      <c r="D418" s="39">
        <v>403</v>
      </c>
      <c r="E418" s="44" t="s">
        <v>564</v>
      </c>
      <c r="F418" s="44" t="s">
        <v>565</v>
      </c>
      <c r="G418" s="39" t="s">
        <v>6115</v>
      </c>
      <c r="H418" s="64">
        <v>40451</v>
      </c>
      <c r="I418" s="44" t="s">
        <v>6129</v>
      </c>
      <c r="J418" s="58">
        <v>415</v>
      </c>
      <c r="K418" s="44" t="s">
        <v>6126</v>
      </c>
      <c r="L418" s="39" t="s">
        <v>6116</v>
      </c>
      <c r="M418" s="67">
        <v>0</v>
      </c>
      <c r="N418" s="67">
        <v>0</v>
      </c>
      <c r="O418" s="46">
        <v>3785984</v>
      </c>
      <c r="P418" s="45">
        <v>3785984</v>
      </c>
      <c r="Q418" s="45">
        <v>2773386</v>
      </c>
      <c r="R418" s="45">
        <v>231115.5</v>
      </c>
      <c r="S418" s="45">
        <v>924462</v>
      </c>
      <c r="T418" s="45">
        <v>1219825</v>
      </c>
      <c r="U418" s="46">
        <v>2861522</v>
      </c>
      <c r="V418" s="38">
        <v>1225916.1507151416</v>
      </c>
      <c r="W418" s="46">
        <v>1219825</v>
      </c>
      <c r="X418" s="38"/>
      <c r="Y418" s="38">
        <f t="shared" si="6"/>
        <v>1421587.019773589</v>
      </c>
      <c r="Z418" s="38">
        <v>1219825</v>
      </c>
      <c r="AA418" s="38">
        <v>0</v>
      </c>
      <c r="AB418" s="38">
        <v>1219825</v>
      </c>
      <c r="AC418" s="38" t="s">
        <v>6123</v>
      </c>
      <c r="AD418" s="59">
        <v>1</v>
      </c>
      <c r="AE418" s="59">
        <v>0.32219496965650146</v>
      </c>
      <c r="AF418" s="59">
        <v>0.42628538239440411</v>
      </c>
    </row>
    <row r="419" spans="1:32" x14ac:dyDescent="0.2">
      <c r="A419" s="60" t="s">
        <v>6126</v>
      </c>
      <c r="B419" s="44" t="s">
        <v>6115</v>
      </c>
      <c r="C419" s="44"/>
      <c r="D419" s="39">
        <v>404</v>
      </c>
      <c r="E419" s="44" t="s">
        <v>5682</v>
      </c>
      <c r="F419" s="44" t="s">
        <v>5683</v>
      </c>
      <c r="G419" s="39" t="s">
        <v>6115</v>
      </c>
      <c r="H419" s="64">
        <v>40543</v>
      </c>
      <c r="I419" s="44" t="s">
        <v>6129</v>
      </c>
      <c r="J419" s="58">
        <v>415</v>
      </c>
      <c r="K419" s="44" t="s">
        <v>6126</v>
      </c>
      <c r="L419" s="39" t="s">
        <v>6116</v>
      </c>
      <c r="M419" s="67">
        <v>0</v>
      </c>
      <c r="N419" s="67">
        <v>0</v>
      </c>
      <c r="O419" s="46">
        <v>672398</v>
      </c>
      <c r="P419" s="45">
        <v>672398</v>
      </c>
      <c r="Q419" s="45">
        <v>1981821</v>
      </c>
      <c r="R419" s="45">
        <v>165151.75</v>
      </c>
      <c r="S419" s="45">
        <v>660607</v>
      </c>
      <c r="T419" s="45">
        <v>865938</v>
      </c>
      <c r="U419" s="46">
        <v>11791</v>
      </c>
      <c r="V419" s="38">
        <v>5051.4297402159527</v>
      </c>
      <c r="W419" s="46">
        <v>5051.4297402159527</v>
      </c>
      <c r="X419" s="38"/>
      <c r="Y419" s="38">
        <f t="shared" si="6"/>
        <v>5857.698298370723</v>
      </c>
      <c r="Z419" s="38">
        <v>5857.698298370723</v>
      </c>
      <c r="AA419" s="38">
        <v>0</v>
      </c>
      <c r="AB419" s="38">
        <v>5857.698298370723</v>
      </c>
      <c r="AC419" s="38" t="s">
        <v>6123</v>
      </c>
      <c r="AD419" s="59">
        <v>6.7645700943609393E-3</v>
      </c>
      <c r="AE419" s="59">
        <v>8.7116533635893077E-3</v>
      </c>
      <c r="AF419" s="59">
        <v>0.49679402072519063</v>
      </c>
    </row>
    <row r="420" spans="1:32" ht="15" x14ac:dyDescent="0.25">
      <c r="A420" s="35" t="s">
        <v>6126</v>
      </c>
      <c r="B420" s="26" t="s">
        <v>6173</v>
      </c>
      <c r="C420" s="26" t="s">
        <v>6220</v>
      </c>
      <c r="D420" s="137">
        <v>405</v>
      </c>
      <c r="E420" s="138" t="s">
        <v>70</v>
      </c>
      <c r="F420" s="138" t="s">
        <v>71</v>
      </c>
      <c r="G420" s="137" t="s">
        <v>6115</v>
      </c>
      <c r="H420" s="139">
        <v>40633</v>
      </c>
      <c r="I420" s="138" t="s">
        <v>6129</v>
      </c>
      <c r="J420" s="140">
        <v>412</v>
      </c>
      <c r="K420" s="138" t="s">
        <v>6126</v>
      </c>
      <c r="L420" s="137" t="s">
        <v>6116</v>
      </c>
      <c r="M420" s="141">
        <v>0</v>
      </c>
      <c r="N420" s="141">
        <v>0</v>
      </c>
      <c r="O420" s="142">
        <v>977926</v>
      </c>
      <c r="P420" s="143">
        <v>977926</v>
      </c>
      <c r="Q420" s="143">
        <v>1748664</v>
      </c>
      <c r="R420" s="143">
        <v>145722</v>
      </c>
      <c r="S420" s="143">
        <v>582888</v>
      </c>
      <c r="T420" s="143">
        <v>1492662</v>
      </c>
      <c r="U420" s="143">
        <v>395038</v>
      </c>
      <c r="V420" s="142">
        <v>169239.81865112626</v>
      </c>
      <c r="W420" s="142">
        <v>169239.81865112626</v>
      </c>
      <c r="X420" s="144"/>
      <c r="Y420" s="38">
        <f t="shared" si="6"/>
        <v>196252.51635923787</v>
      </c>
      <c r="Z420" s="144">
        <v>196252.51635923787</v>
      </c>
      <c r="AA420" s="144">
        <v>0</v>
      </c>
      <c r="AB420" s="144">
        <v>196252.51635923787</v>
      </c>
      <c r="AC420" s="144" t="s">
        <v>6123</v>
      </c>
      <c r="AD420" s="145">
        <v>0.13147820227167159</v>
      </c>
      <c r="AE420" s="145">
        <v>0.20068237919764673</v>
      </c>
      <c r="AF420" s="145">
        <v>0.49679402072519063</v>
      </c>
    </row>
    <row r="421" spans="1:32" x14ac:dyDescent="0.2">
      <c r="A421" s="60" t="s">
        <v>6126</v>
      </c>
      <c r="B421" s="44" t="s">
        <v>6115</v>
      </c>
      <c r="C421" s="44"/>
      <c r="D421" s="39">
        <v>406</v>
      </c>
      <c r="E421" s="44" t="s">
        <v>4799</v>
      </c>
      <c r="F421" s="44" t="s">
        <v>4800</v>
      </c>
      <c r="G421" s="39" t="s">
        <v>6115</v>
      </c>
      <c r="H421" s="64">
        <v>40543</v>
      </c>
      <c r="I421" s="44" t="s">
        <v>6129</v>
      </c>
      <c r="J421" s="58">
        <v>412</v>
      </c>
      <c r="K421" s="44" t="s">
        <v>6126</v>
      </c>
      <c r="L421" s="39" t="s">
        <v>6116</v>
      </c>
      <c r="M421" s="67">
        <v>0</v>
      </c>
      <c r="N421" s="67">
        <v>0</v>
      </c>
      <c r="O421" s="46">
        <v>1240349</v>
      </c>
      <c r="P421" s="45">
        <v>1240349</v>
      </c>
      <c r="Q421" s="45">
        <v>1983702</v>
      </c>
      <c r="R421" s="45">
        <v>165308.5</v>
      </c>
      <c r="S421" s="45">
        <v>661234</v>
      </c>
      <c r="T421" s="45">
        <v>1274592</v>
      </c>
      <c r="U421" s="46">
        <v>579115</v>
      </c>
      <c r="V421" s="38">
        <v>248100.98668519731</v>
      </c>
      <c r="W421" s="46">
        <v>248100.98668519731</v>
      </c>
      <c r="X421" s="38"/>
      <c r="Y421" s="38">
        <f t="shared" ref="Y421:Y484" si="7">V421*(1+$X$14)</f>
        <v>287700.86931226874</v>
      </c>
      <c r="Z421" s="38">
        <v>287700.86931226874</v>
      </c>
      <c r="AA421" s="38">
        <v>0</v>
      </c>
      <c r="AB421" s="38">
        <v>287700.86931226874</v>
      </c>
      <c r="AC421" s="38" t="s">
        <v>6123</v>
      </c>
      <c r="AD421" s="59">
        <v>0.22571997102780242</v>
      </c>
      <c r="AE421" s="59">
        <v>0.23195154695353384</v>
      </c>
      <c r="AF421" s="59">
        <v>0.49679402072519058</v>
      </c>
    </row>
    <row r="422" spans="1:32" x14ac:dyDescent="0.2">
      <c r="A422" s="60" t="s">
        <v>6126</v>
      </c>
      <c r="B422" s="44" t="s">
        <v>6115</v>
      </c>
      <c r="C422" s="44"/>
      <c r="D422" s="39">
        <v>407</v>
      </c>
      <c r="E422" s="44" t="s">
        <v>4914</v>
      </c>
      <c r="F422" s="44" t="s">
        <v>4915</v>
      </c>
      <c r="G422" s="39" t="s">
        <v>6115</v>
      </c>
      <c r="H422" s="64">
        <v>40359</v>
      </c>
      <c r="I422" s="44" t="s">
        <v>6129</v>
      </c>
      <c r="J422" s="58">
        <v>411</v>
      </c>
      <c r="K422" s="44" t="s">
        <v>6126</v>
      </c>
      <c r="L422" s="39" t="s">
        <v>6116</v>
      </c>
      <c r="M422" s="67">
        <v>0</v>
      </c>
      <c r="N422" s="67">
        <v>0</v>
      </c>
      <c r="O422" s="46">
        <v>4347124</v>
      </c>
      <c r="P422" s="45">
        <v>4347124</v>
      </c>
      <c r="Q422" s="45">
        <v>2914455</v>
      </c>
      <c r="R422" s="45">
        <v>242871.25</v>
      </c>
      <c r="S422" s="45">
        <v>971485</v>
      </c>
      <c r="T422" s="45">
        <v>1649032</v>
      </c>
      <c r="U422" s="46">
        <v>3375639</v>
      </c>
      <c r="V422" s="38">
        <v>1446171.0827608209</v>
      </c>
      <c r="W422" s="46">
        <v>1446171.0827608209</v>
      </c>
      <c r="X422" s="38"/>
      <c r="Y422" s="38">
        <f t="shared" si="7"/>
        <v>1676997.2713267617</v>
      </c>
      <c r="Z422" s="38">
        <v>1649032</v>
      </c>
      <c r="AA422" s="38">
        <v>0</v>
      </c>
      <c r="AB422" s="38">
        <v>1649032</v>
      </c>
      <c r="AC422" s="38" t="s">
        <v>6123</v>
      </c>
      <c r="AD422" s="59">
        <v>1</v>
      </c>
      <c r="AE422" s="59">
        <v>0.37933861559964704</v>
      </c>
      <c r="AF422" s="59">
        <v>0.48850958292637336</v>
      </c>
    </row>
    <row r="423" spans="1:32" x14ac:dyDescent="0.2">
      <c r="A423" s="60" t="s">
        <v>6126</v>
      </c>
      <c r="B423" s="44" t="s">
        <v>6171</v>
      </c>
      <c r="C423" s="44" t="s">
        <v>6172</v>
      </c>
      <c r="D423" s="39">
        <v>408</v>
      </c>
      <c r="E423" s="44" t="s">
        <v>5587</v>
      </c>
      <c r="F423" s="44" t="s">
        <v>5588</v>
      </c>
      <c r="G423" s="39" t="s">
        <v>6115</v>
      </c>
      <c r="H423" s="64">
        <v>40633</v>
      </c>
      <c r="I423" s="44" t="s">
        <v>6129</v>
      </c>
      <c r="J423" s="58">
        <v>411</v>
      </c>
      <c r="K423" s="44" t="s">
        <v>6126</v>
      </c>
      <c r="L423" s="39" t="s">
        <v>6116</v>
      </c>
      <c r="M423" s="67">
        <v>0</v>
      </c>
      <c r="N423" s="67">
        <v>0</v>
      </c>
      <c r="O423" s="46">
        <v>1088934</v>
      </c>
      <c r="P423" s="45">
        <v>1088934</v>
      </c>
      <c r="Q423" s="45">
        <v>2315210</v>
      </c>
      <c r="R423" s="45">
        <v>192934.16666666666</v>
      </c>
      <c r="S423" s="45">
        <v>771736.66666666663</v>
      </c>
      <c r="T423" s="45">
        <v>1676007</v>
      </c>
      <c r="U423" s="46">
        <v>317197.33333333337</v>
      </c>
      <c r="V423" s="38">
        <v>135891.78552431459</v>
      </c>
      <c r="W423" s="46">
        <v>135891.78552431459</v>
      </c>
      <c r="X423" s="38"/>
      <c r="Y423" s="38">
        <f t="shared" si="7"/>
        <v>157581.73858997523</v>
      </c>
      <c r="Z423" s="38">
        <v>157581.73858997523</v>
      </c>
      <c r="AA423" s="38">
        <v>0</v>
      </c>
      <c r="AB423" s="38">
        <v>157581.73858997523</v>
      </c>
      <c r="AC423" s="38" t="s">
        <v>6123</v>
      </c>
      <c r="AD423" s="59">
        <v>9.4022124364620929E-2</v>
      </c>
      <c r="AE423" s="59">
        <v>0.14471192798643007</v>
      </c>
      <c r="AF423" s="59">
        <v>0.49679402072519063</v>
      </c>
    </row>
    <row r="424" spans="1:32" x14ac:dyDescent="0.2">
      <c r="A424" s="60" t="s">
        <v>6126</v>
      </c>
      <c r="B424" s="44" t="s">
        <v>6115</v>
      </c>
      <c r="C424" s="44"/>
      <c r="D424" s="39">
        <v>409</v>
      </c>
      <c r="E424" s="44" t="s">
        <v>1437</v>
      </c>
      <c r="F424" s="44" t="s">
        <v>1438</v>
      </c>
      <c r="G424" s="39" t="s">
        <v>6115</v>
      </c>
      <c r="H424" s="64">
        <v>40543</v>
      </c>
      <c r="I424" s="44" t="s">
        <v>6129</v>
      </c>
      <c r="J424" s="58">
        <v>410</v>
      </c>
      <c r="K424" s="44" t="s">
        <v>6126</v>
      </c>
      <c r="L424" s="39" t="s">
        <v>6116</v>
      </c>
      <c r="M424" s="67">
        <v>0</v>
      </c>
      <c r="N424" s="67">
        <v>0</v>
      </c>
      <c r="O424" s="46">
        <v>1666374</v>
      </c>
      <c r="P424" s="45">
        <v>1666374</v>
      </c>
      <c r="Q424" s="45">
        <v>2030163</v>
      </c>
      <c r="R424" s="45">
        <v>169180.25</v>
      </c>
      <c r="S424" s="45">
        <v>676721</v>
      </c>
      <c r="T424" s="45">
        <v>1014602</v>
      </c>
      <c r="U424" s="46">
        <v>989653</v>
      </c>
      <c r="V424" s="38">
        <v>423981.2226862809</v>
      </c>
      <c r="W424" s="46">
        <v>423981.2226862809</v>
      </c>
      <c r="X424" s="38"/>
      <c r="Y424" s="38">
        <f t="shared" si="7"/>
        <v>491653.69299274706</v>
      </c>
      <c r="Z424" s="38">
        <v>491653.69299274706</v>
      </c>
      <c r="AA424" s="38">
        <v>0</v>
      </c>
      <c r="AB424" s="38">
        <v>491653.69299274706</v>
      </c>
      <c r="AC424" s="38" t="s">
        <v>6123</v>
      </c>
      <c r="AD424" s="59">
        <v>0.48457788669128099</v>
      </c>
      <c r="AE424" s="59">
        <v>0.2950440255265307</v>
      </c>
      <c r="AF424" s="59">
        <v>0.49679402072519063</v>
      </c>
    </row>
    <row r="425" spans="1:32" x14ac:dyDescent="0.2">
      <c r="A425" s="60" t="s">
        <v>6126</v>
      </c>
      <c r="B425" s="44" t="s">
        <v>6115</v>
      </c>
      <c r="C425" s="44"/>
      <c r="D425" s="39">
        <v>410</v>
      </c>
      <c r="E425" s="44" t="s">
        <v>3263</v>
      </c>
      <c r="F425" s="44" t="s">
        <v>3264</v>
      </c>
      <c r="G425" s="39" t="s">
        <v>6115</v>
      </c>
      <c r="H425" s="64">
        <v>40633</v>
      </c>
      <c r="I425" s="44" t="s">
        <v>6130</v>
      </c>
      <c r="J425" s="58">
        <v>408</v>
      </c>
      <c r="K425" s="44" t="s">
        <v>6126</v>
      </c>
      <c r="L425" s="39" t="s">
        <v>6116</v>
      </c>
      <c r="M425" s="67">
        <v>0</v>
      </c>
      <c r="N425" s="67">
        <v>0</v>
      </c>
      <c r="O425" s="46">
        <v>3411187</v>
      </c>
      <c r="P425" s="45">
        <v>3411187</v>
      </c>
      <c r="Q425" s="45">
        <v>1726098</v>
      </c>
      <c r="R425" s="45">
        <v>143841.5</v>
      </c>
      <c r="S425" s="45">
        <v>575366</v>
      </c>
      <c r="T425" s="45">
        <v>1263438</v>
      </c>
      <c r="U425" s="46">
        <v>2835821</v>
      </c>
      <c r="V425" s="38">
        <v>1214905.481920867</v>
      </c>
      <c r="W425" s="46">
        <v>1214905.481920867</v>
      </c>
      <c r="X425" s="38"/>
      <c r="Y425" s="38">
        <f t="shared" si="7"/>
        <v>1408818.9166469309</v>
      </c>
      <c r="Z425" s="38">
        <v>1263438</v>
      </c>
      <c r="AA425" s="38">
        <v>0</v>
      </c>
      <c r="AB425" s="38">
        <v>1263438</v>
      </c>
      <c r="AC425" s="38" t="s">
        <v>6123</v>
      </c>
      <c r="AD425" s="59">
        <v>1</v>
      </c>
      <c r="AE425" s="59">
        <v>0.3703807501611609</v>
      </c>
      <c r="AF425" s="59">
        <v>0.44552812042791134</v>
      </c>
    </row>
    <row r="426" spans="1:32" x14ac:dyDescent="0.2">
      <c r="A426" s="60" t="s">
        <v>6126</v>
      </c>
      <c r="B426" s="44" t="s">
        <v>6115</v>
      </c>
      <c r="C426" s="44"/>
      <c r="D426" s="39">
        <v>411</v>
      </c>
      <c r="E426" s="44" t="s">
        <v>2406</v>
      </c>
      <c r="F426" s="44" t="s">
        <v>2407</v>
      </c>
      <c r="G426" s="39" t="s">
        <v>6115</v>
      </c>
      <c r="H426" s="64">
        <v>40633</v>
      </c>
      <c r="I426" s="44" t="s">
        <v>6130</v>
      </c>
      <c r="J426" s="58">
        <v>407</v>
      </c>
      <c r="K426" s="44" t="s">
        <v>6126</v>
      </c>
      <c r="L426" s="39" t="s">
        <v>6116</v>
      </c>
      <c r="M426" s="67">
        <v>0</v>
      </c>
      <c r="N426" s="67">
        <v>0</v>
      </c>
      <c r="O426" s="46">
        <v>2198371</v>
      </c>
      <c r="P426" s="45">
        <v>2198371</v>
      </c>
      <c r="Q426" s="45">
        <v>3030201</v>
      </c>
      <c r="R426" s="45">
        <v>252516.75</v>
      </c>
      <c r="S426" s="45">
        <v>1010067</v>
      </c>
      <c r="T426" s="45">
        <v>1867454</v>
      </c>
      <c r="U426" s="46">
        <v>1188304</v>
      </c>
      <c r="V426" s="38">
        <v>509086.09668540221</v>
      </c>
      <c r="W426" s="46">
        <v>509086.09668540221</v>
      </c>
      <c r="X426" s="38"/>
      <c r="Y426" s="38">
        <f t="shared" si="7"/>
        <v>590342.32200382696</v>
      </c>
      <c r="Z426" s="38">
        <v>590342.32200382696</v>
      </c>
      <c r="AA426" s="38">
        <v>0</v>
      </c>
      <c r="AB426" s="38">
        <v>590342.32200382696</v>
      </c>
      <c r="AC426" s="38" t="s">
        <v>6123</v>
      </c>
      <c r="AD426" s="59">
        <v>0.31612147983501976</v>
      </c>
      <c r="AE426" s="59">
        <v>0.26853625798549335</v>
      </c>
      <c r="AF426" s="59">
        <v>0.49679402072519069</v>
      </c>
    </row>
    <row r="427" spans="1:32" x14ac:dyDescent="0.2">
      <c r="A427" s="60" t="s">
        <v>6126</v>
      </c>
      <c r="B427" s="44" t="s">
        <v>6115</v>
      </c>
      <c r="C427" s="44"/>
      <c r="D427" s="39">
        <v>412</v>
      </c>
      <c r="E427" s="44" t="s">
        <v>4512</v>
      </c>
      <c r="F427" s="44" t="s">
        <v>4513</v>
      </c>
      <c r="G427" s="39" t="s">
        <v>6115</v>
      </c>
      <c r="H427" s="64">
        <v>40359</v>
      </c>
      <c r="I427" s="44" t="s">
        <v>6129</v>
      </c>
      <c r="J427" s="58">
        <v>405</v>
      </c>
      <c r="K427" s="44" t="s">
        <v>6126</v>
      </c>
      <c r="L427" s="39" t="s">
        <v>6116</v>
      </c>
      <c r="M427" s="67">
        <v>0</v>
      </c>
      <c r="N427" s="67">
        <v>0</v>
      </c>
      <c r="O427" s="46">
        <v>2606410</v>
      </c>
      <c r="P427" s="45">
        <v>2606410</v>
      </c>
      <c r="Q427" s="45">
        <v>2768361</v>
      </c>
      <c r="R427" s="45">
        <v>230696.75</v>
      </c>
      <c r="S427" s="45">
        <v>922787</v>
      </c>
      <c r="T427" s="45">
        <v>1142609</v>
      </c>
      <c r="U427" s="46">
        <v>1683623</v>
      </c>
      <c r="V427" s="38">
        <v>721287.7019346623</v>
      </c>
      <c r="W427" s="46">
        <v>721287.7019346623</v>
      </c>
      <c r="X427" s="38"/>
      <c r="Y427" s="38">
        <f t="shared" si="7"/>
        <v>836413.83955540764</v>
      </c>
      <c r="Z427" s="38">
        <v>836413.83955540764</v>
      </c>
      <c r="AA427" s="38">
        <v>0</v>
      </c>
      <c r="AB427" s="38">
        <v>836413.83955540764</v>
      </c>
      <c r="AC427" s="38" t="s">
        <v>6123</v>
      </c>
      <c r="AD427" s="59">
        <v>0.73202104968139381</v>
      </c>
      <c r="AE427" s="59">
        <v>0.32090647271741884</v>
      </c>
      <c r="AF427" s="59">
        <v>0.49679402072519063</v>
      </c>
    </row>
    <row r="428" spans="1:32" x14ac:dyDescent="0.2">
      <c r="A428" s="60" t="s">
        <v>6126</v>
      </c>
      <c r="B428" s="44" t="s">
        <v>6115</v>
      </c>
      <c r="C428" s="44"/>
      <c r="D428" s="39">
        <v>413</v>
      </c>
      <c r="E428" s="44" t="s">
        <v>4840</v>
      </c>
      <c r="F428" s="44" t="s">
        <v>4841</v>
      </c>
      <c r="G428" s="39" t="s">
        <v>6115</v>
      </c>
      <c r="H428" s="64">
        <v>40451</v>
      </c>
      <c r="I428" s="44" t="s">
        <v>6129</v>
      </c>
      <c r="J428" s="58">
        <v>403</v>
      </c>
      <c r="K428" s="44" t="s">
        <v>6126</v>
      </c>
      <c r="L428" s="39" t="s">
        <v>6116</v>
      </c>
      <c r="M428" s="67">
        <v>0</v>
      </c>
      <c r="N428" s="67">
        <v>0</v>
      </c>
      <c r="O428" s="46">
        <v>557441</v>
      </c>
      <c r="P428" s="45">
        <v>557441</v>
      </c>
      <c r="Q428" s="45">
        <v>2151927</v>
      </c>
      <c r="R428" s="45">
        <v>179327.25</v>
      </c>
      <c r="S428" s="45">
        <v>717309</v>
      </c>
      <c r="T428" s="45">
        <v>1251293</v>
      </c>
      <c r="U428" s="46">
        <v>0</v>
      </c>
      <c r="V428" s="38">
        <v>0</v>
      </c>
      <c r="W428" s="46">
        <v>0</v>
      </c>
      <c r="X428" s="38"/>
      <c r="Y428" s="38">
        <f t="shared" si="7"/>
        <v>0</v>
      </c>
      <c r="Z428" s="38">
        <v>0</v>
      </c>
      <c r="AA428" s="38">
        <v>0</v>
      </c>
      <c r="AB428" s="38">
        <v>0</v>
      </c>
      <c r="AC428" s="38" t="s">
        <v>6116</v>
      </c>
      <c r="AD428" s="59">
        <v>0</v>
      </c>
      <c r="AE428" s="59">
        <v>0</v>
      </c>
      <c r="AF428" s="59" t="s">
        <v>6138</v>
      </c>
    </row>
    <row r="429" spans="1:32" x14ac:dyDescent="0.2">
      <c r="A429" s="60" t="s">
        <v>6126</v>
      </c>
      <c r="B429" s="44" t="s">
        <v>6115</v>
      </c>
      <c r="C429" s="44"/>
      <c r="D429" s="39">
        <v>414</v>
      </c>
      <c r="E429" s="44" t="s">
        <v>244</v>
      </c>
      <c r="F429" s="44" t="s">
        <v>245</v>
      </c>
      <c r="G429" s="39" t="s">
        <v>6115</v>
      </c>
      <c r="H429" s="64">
        <v>40451</v>
      </c>
      <c r="I429" s="44" t="s">
        <v>6129</v>
      </c>
      <c r="J429" s="58">
        <v>401</v>
      </c>
      <c r="K429" s="44" t="s">
        <v>6126</v>
      </c>
      <c r="L429" s="39" t="s">
        <v>6123</v>
      </c>
      <c r="M429" s="67">
        <v>529668</v>
      </c>
      <c r="N429" s="67">
        <v>444380</v>
      </c>
      <c r="O429" s="46">
        <v>1403117</v>
      </c>
      <c r="P429" s="45">
        <v>958737</v>
      </c>
      <c r="Q429" s="45">
        <v>1358232</v>
      </c>
      <c r="R429" s="45">
        <v>113186</v>
      </c>
      <c r="S429" s="45">
        <v>452744</v>
      </c>
      <c r="T429" s="45">
        <v>1273601</v>
      </c>
      <c r="U429" s="46">
        <v>505993</v>
      </c>
      <c r="V429" s="38">
        <v>216774.49652625652</v>
      </c>
      <c r="W429" s="46">
        <v>216774.49652625652</v>
      </c>
      <c r="X429" s="38"/>
      <c r="Y429" s="38">
        <f t="shared" si="7"/>
        <v>251374.2969288014</v>
      </c>
      <c r="Z429" s="38">
        <v>251374.2969288014</v>
      </c>
      <c r="AA429" s="38">
        <v>0</v>
      </c>
      <c r="AB429" s="38">
        <v>251374.2969288014</v>
      </c>
      <c r="AC429" s="38" t="s">
        <v>6123</v>
      </c>
      <c r="AD429" s="59">
        <v>0.19737287967644607</v>
      </c>
      <c r="AE429" s="59">
        <v>0.26219317386186347</v>
      </c>
      <c r="AF429" s="59">
        <v>0.49679402072519069</v>
      </c>
    </row>
    <row r="430" spans="1:32" x14ac:dyDescent="0.2">
      <c r="A430" s="60" t="s">
        <v>6126</v>
      </c>
      <c r="B430" s="44" t="s">
        <v>6115</v>
      </c>
      <c r="C430" s="44"/>
      <c r="D430" s="39">
        <v>415</v>
      </c>
      <c r="E430" s="44" t="s">
        <v>1899</v>
      </c>
      <c r="F430" s="44" t="s">
        <v>1900</v>
      </c>
      <c r="G430" s="39" t="s">
        <v>6115</v>
      </c>
      <c r="H430" s="64">
        <v>40633</v>
      </c>
      <c r="I430" s="44" t="s">
        <v>6130</v>
      </c>
      <c r="J430" s="58">
        <v>400</v>
      </c>
      <c r="K430" s="44" t="s">
        <v>6126</v>
      </c>
      <c r="L430" s="39" t="s">
        <v>6116</v>
      </c>
      <c r="M430" s="67">
        <v>0</v>
      </c>
      <c r="N430" s="67">
        <v>0</v>
      </c>
      <c r="O430" s="46">
        <v>5142952</v>
      </c>
      <c r="P430" s="45">
        <v>5142952</v>
      </c>
      <c r="Q430" s="45">
        <v>2238296</v>
      </c>
      <c r="R430" s="45">
        <v>186524.66666666666</v>
      </c>
      <c r="S430" s="45">
        <v>746098.66666666663</v>
      </c>
      <c r="T430" s="45">
        <v>1080776</v>
      </c>
      <c r="U430" s="46">
        <v>4396853.333333333</v>
      </c>
      <c r="V430" s="38">
        <v>1883673.6232183569</v>
      </c>
      <c r="W430" s="46">
        <v>1080776</v>
      </c>
      <c r="X430" s="38"/>
      <c r="Y430" s="38">
        <f t="shared" si="7"/>
        <v>2184330.4460056233</v>
      </c>
      <c r="Z430" s="38">
        <v>1080776</v>
      </c>
      <c r="AA430" s="38">
        <v>0</v>
      </c>
      <c r="AB430" s="38">
        <v>1080776</v>
      </c>
      <c r="AC430" s="38" t="s">
        <v>6123</v>
      </c>
      <c r="AD430" s="59">
        <v>1</v>
      </c>
      <c r="AE430" s="59">
        <v>0.21014701284398532</v>
      </c>
      <c r="AF430" s="59">
        <v>0.24580669812350653</v>
      </c>
    </row>
    <row r="431" spans="1:32" x14ac:dyDescent="0.2">
      <c r="A431" s="60" t="s">
        <v>6126</v>
      </c>
      <c r="B431" s="44" t="s">
        <v>6115</v>
      </c>
      <c r="C431" s="44"/>
      <c r="D431" s="39">
        <v>416</v>
      </c>
      <c r="E431" s="44" t="s">
        <v>2410</v>
      </c>
      <c r="F431" s="44" t="s">
        <v>2411</v>
      </c>
      <c r="G431" s="39" t="s">
        <v>6115</v>
      </c>
      <c r="H431" s="64">
        <v>40633</v>
      </c>
      <c r="I431" s="44" t="s">
        <v>6130</v>
      </c>
      <c r="J431" s="58">
        <v>400</v>
      </c>
      <c r="K431" s="44" t="s">
        <v>6126</v>
      </c>
      <c r="L431" s="39" t="s">
        <v>6123</v>
      </c>
      <c r="M431" s="67">
        <v>100000</v>
      </c>
      <c r="N431" s="67">
        <v>0</v>
      </c>
      <c r="O431" s="46">
        <v>571155</v>
      </c>
      <c r="P431" s="45">
        <v>571155</v>
      </c>
      <c r="Q431" s="45">
        <v>2444373</v>
      </c>
      <c r="R431" s="45">
        <v>203697.75</v>
      </c>
      <c r="S431" s="45">
        <v>814791</v>
      </c>
      <c r="T431" s="45">
        <v>1389168</v>
      </c>
      <c r="U431" s="46">
        <v>0</v>
      </c>
      <c r="V431" s="38">
        <v>0</v>
      </c>
      <c r="W431" s="46">
        <v>0</v>
      </c>
      <c r="X431" s="38"/>
      <c r="Y431" s="38">
        <f t="shared" si="7"/>
        <v>0</v>
      </c>
      <c r="Z431" s="38">
        <v>0</v>
      </c>
      <c r="AA431" s="38">
        <v>0</v>
      </c>
      <c r="AB431" s="38">
        <v>0</v>
      </c>
      <c r="AC431" s="38" t="s">
        <v>6116</v>
      </c>
      <c r="AD431" s="59">
        <v>0</v>
      </c>
      <c r="AE431" s="59">
        <v>0</v>
      </c>
      <c r="AF431" s="59" t="s">
        <v>6138</v>
      </c>
    </row>
    <row r="432" spans="1:32" x14ac:dyDescent="0.2">
      <c r="A432" s="60" t="s">
        <v>6126</v>
      </c>
      <c r="B432" s="44" t="s">
        <v>6115</v>
      </c>
      <c r="C432" s="44"/>
      <c r="D432" s="39">
        <v>417</v>
      </c>
      <c r="E432" s="44" t="s">
        <v>3390</v>
      </c>
      <c r="F432" s="44" t="s">
        <v>3391</v>
      </c>
      <c r="G432" s="39" t="s">
        <v>6115</v>
      </c>
      <c r="H432" s="64">
        <v>40451</v>
      </c>
      <c r="I432" s="44" t="s">
        <v>6129</v>
      </c>
      <c r="J432" s="58">
        <v>400</v>
      </c>
      <c r="K432" s="44" t="s">
        <v>6126</v>
      </c>
      <c r="L432" s="39" t="s">
        <v>6116</v>
      </c>
      <c r="M432" s="67">
        <v>0</v>
      </c>
      <c r="N432" s="67">
        <v>0</v>
      </c>
      <c r="O432" s="46">
        <v>1870358</v>
      </c>
      <c r="P432" s="45">
        <v>1870358</v>
      </c>
      <c r="Q432" s="45">
        <v>2651007</v>
      </c>
      <c r="R432" s="45">
        <v>220917.25</v>
      </c>
      <c r="S432" s="45">
        <v>883669</v>
      </c>
      <c r="T432" s="45">
        <v>1693103</v>
      </c>
      <c r="U432" s="46">
        <v>986689</v>
      </c>
      <c r="V432" s="38">
        <v>422711.40352336003</v>
      </c>
      <c r="W432" s="46">
        <v>422711.40352336003</v>
      </c>
      <c r="X432" s="38"/>
      <c r="Y432" s="38">
        <f t="shared" si="7"/>
        <v>490181.19551531761</v>
      </c>
      <c r="Z432" s="38">
        <v>490181.19551531761</v>
      </c>
      <c r="AA432" s="38">
        <v>0</v>
      </c>
      <c r="AB432" s="38">
        <v>490181.19551531761</v>
      </c>
      <c r="AC432" s="38" t="s">
        <v>6123</v>
      </c>
      <c r="AD432" s="59">
        <v>0.28951646504395634</v>
      </c>
      <c r="AE432" s="59">
        <v>0.26207880818288137</v>
      </c>
      <c r="AF432" s="59">
        <v>0.49679402072519063</v>
      </c>
    </row>
    <row r="433" spans="1:32" x14ac:dyDescent="0.2">
      <c r="A433" s="60" t="s">
        <v>6126</v>
      </c>
      <c r="B433" s="44" t="s">
        <v>6115</v>
      </c>
      <c r="C433" s="44"/>
      <c r="D433" s="39">
        <v>418</v>
      </c>
      <c r="E433" s="44" t="s">
        <v>4335</v>
      </c>
      <c r="F433" s="44" t="s">
        <v>4336</v>
      </c>
      <c r="G433" s="39" t="s">
        <v>6115</v>
      </c>
      <c r="H433" s="64">
        <v>40543</v>
      </c>
      <c r="I433" s="44" t="s">
        <v>6129</v>
      </c>
      <c r="J433" s="58">
        <v>400</v>
      </c>
      <c r="K433" s="44" t="s">
        <v>6126</v>
      </c>
      <c r="L433" s="39" t="s">
        <v>6116</v>
      </c>
      <c r="M433" s="67">
        <v>0</v>
      </c>
      <c r="N433" s="67">
        <v>0</v>
      </c>
      <c r="O433" s="46">
        <v>1463360</v>
      </c>
      <c r="P433" s="45">
        <v>1463360</v>
      </c>
      <c r="Q433" s="45">
        <v>1754753</v>
      </c>
      <c r="R433" s="45">
        <v>146229.41666666666</v>
      </c>
      <c r="S433" s="45">
        <v>584917.66666666663</v>
      </c>
      <c r="T433" s="45">
        <v>1182055</v>
      </c>
      <c r="U433" s="46">
        <v>878442.33333333337</v>
      </c>
      <c r="V433" s="38">
        <v>376337.01362604491</v>
      </c>
      <c r="W433" s="46">
        <v>376337.01362604491</v>
      </c>
      <c r="X433" s="38"/>
      <c r="Y433" s="38">
        <f t="shared" si="7"/>
        <v>436404.89875188482</v>
      </c>
      <c r="Z433" s="38">
        <v>436404.89875188482</v>
      </c>
      <c r="AA433" s="38">
        <v>0</v>
      </c>
      <c r="AB433" s="38">
        <v>436404.89875188482</v>
      </c>
      <c r="AC433" s="38" t="s">
        <v>6123</v>
      </c>
      <c r="AD433" s="59">
        <v>0.36919170322183387</v>
      </c>
      <c r="AE433" s="59">
        <v>0.29822114773663677</v>
      </c>
      <c r="AF433" s="59">
        <v>0.49679402072519063</v>
      </c>
    </row>
    <row r="434" spans="1:32" x14ac:dyDescent="0.2">
      <c r="A434" s="60" t="s">
        <v>6126</v>
      </c>
      <c r="B434" s="44" t="s">
        <v>6115</v>
      </c>
      <c r="C434" s="44"/>
      <c r="D434" s="39">
        <v>419</v>
      </c>
      <c r="E434" s="44" t="s">
        <v>4850</v>
      </c>
      <c r="F434" s="44" t="s">
        <v>3099</v>
      </c>
      <c r="G434" s="39" t="s">
        <v>6115</v>
      </c>
      <c r="H434" s="64">
        <v>40543</v>
      </c>
      <c r="I434" s="44" t="s">
        <v>6130</v>
      </c>
      <c r="J434" s="58">
        <v>400</v>
      </c>
      <c r="K434" s="44" t="s">
        <v>6126</v>
      </c>
      <c r="L434" s="39" t="s">
        <v>6116</v>
      </c>
      <c r="M434" s="67">
        <v>0</v>
      </c>
      <c r="N434" s="67">
        <v>0</v>
      </c>
      <c r="O434" s="46">
        <v>748391</v>
      </c>
      <c r="P434" s="45">
        <v>748391</v>
      </c>
      <c r="Q434" s="45">
        <v>2127697</v>
      </c>
      <c r="R434" s="45">
        <v>177308.08333333334</v>
      </c>
      <c r="S434" s="45">
        <v>709232.33333333337</v>
      </c>
      <c r="T434" s="45">
        <v>893617</v>
      </c>
      <c r="U434" s="46">
        <v>39158.666666666628</v>
      </c>
      <c r="V434" s="38">
        <v>16776.121905453558</v>
      </c>
      <c r="W434" s="46">
        <v>16776.121905453558</v>
      </c>
      <c r="X434" s="38"/>
      <c r="Y434" s="38">
        <f t="shared" si="7"/>
        <v>19453.791459570813</v>
      </c>
      <c r="Z434" s="38">
        <v>19453.791459570813</v>
      </c>
      <c r="AA434" s="38">
        <v>0</v>
      </c>
      <c r="AB434" s="38">
        <v>19453.791459570813</v>
      </c>
      <c r="AC434" s="38" t="s">
        <v>6123</v>
      </c>
      <c r="AD434" s="59">
        <v>2.176971953260828E-2</v>
      </c>
      <c r="AE434" s="59">
        <v>2.5994154739395335E-2</v>
      </c>
      <c r="AF434" s="59">
        <v>0.49679402072519069</v>
      </c>
    </row>
    <row r="435" spans="1:32" x14ac:dyDescent="0.2">
      <c r="A435" s="60" t="s">
        <v>6126</v>
      </c>
      <c r="B435" s="44" t="s">
        <v>6115</v>
      </c>
      <c r="C435" s="44"/>
      <c r="D435" s="39">
        <v>420</v>
      </c>
      <c r="E435" s="44" t="s">
        <v>4674</v>
      </c>
      <c r="F435" s="44" t="s">
        <v>6079</v>
      </c>
      <c r="G435" s="39" t="s">
        <v>6115</v>
      </c>
      <c r="H435" s="64">
        <v>40359</v>
      </c>
      <c r="I435" s="44" t="s">
        <v>6129</v>
      </c>
      <c r="J435" s="58">
        <v>399</v>
      </c>
      <c r="K435" s="44" t="s">
        <v>6126</v>
      </c>
      <c r="L435" s="39" t="s">
        <v>6116</v>
      </c>
      <c r="M435" s="67">
        <v>0</v>
      </c>
      <c r="N435" s="67">
        <v>0</v>
      </c>
      <c r="O435" s="46">
        <v>411760</v>
      </c>
      <c r="P435" s="45">
        <v>411760</v>
      </c>
      <c r="Q435" s="45">
        <v>1974017</v>
      </c>
      <c r="R435" s="45">
        <v>164501.41666666666</v>
      </c>
      <c r="S435" s="45">
        <v>658005.66666666663</v>
      </c>
      <c r="T435" s="45">
        <v>1074062</v>
      </c>
      <c r="U435" s="46">
        <v>0</v>
      </c>
      <c r="V435" s="38">
        <v>0</v>
      </c>
      <c r="W435" s="46">
        <v>0</v>
      </c>
      <c r="X435" s="38"/>
      <c r="Y435" s="38">
        <f t="shared" si="7"/>
        <v>0</v>
      </c>
      <c r="Z435" s="38">
        <v>0</v>
      </c>
      <c r="AA435" s="38">
        <v>0</v>
      </c>
      <c r="AB435" s="38">
        <v>0</v>
      </c>
      <c r="AC435" s="38" t="s">
        <v>6116</v>
      </c>
      <c r="AD435" s="59">
        <v>0</v>
      </c>
      <c r="AE435" s="59">
        <v>0</v>
      </c>
      <c r="AF435" s="59" t="s">
        <v>6138</v>
      </c>
    </row>
    <row r="436" spans="1:32" x14ac:dyDescent="0.2">
      <c r="A436" s="60" t="s">
        <v>6126</v>
      </c>
      <c r="B436" s="44" t="s">
        <v>6115</v>
      </c>
      <c r="C436" s="44"/>
      <c r="D436" s="39">
        <v>421</v>
      </c>
      <c r="E436" s="44" t="s">
        <v>1033</v>
      </c>
      <c r="F436" s="44" t="s">
        <v>1034</v>
      </c>
      <c r="G436" s="39" t="s">
        <v>6115</v>
      </c>
      <c r="H436" s="64">
        <v>40359</v>
      </c>
      <c r="I436" s="44" t="s">
        <v>6129</v>
      </c>
      <c r="J436" s="58">
        <v>398</v>
      </c>
      <c r="K436" s="44" t="s">
        <v>6126</v>
      </c>
      <c r="L436" s="39" t="s">
        <v>6123</v>
      </c>
      <c r="M436" s="67">
        <v>1054000</v>
      </c>
      <c r="N436" s="67">
        <v>1054000</v>
      </c>
      <c r="O436" s="46">
        <v>902943</v>
      </c>
      <c r="P436" s="45">
        <v>-151057</v>
      </c>
      <c r="Q436" s="45">
        <v>2284348</v>
      </c>
      <c r="R436" s="45">
        <v>190362.33333333334</v>
      </c>
      <c r="S436" s="45">
        <v>761449.33333333337</v>
      </c>
      <c r="T436" s="45">
        <v>2045245</v>
      </c>
      <c r="U436" s="46">
        <v>0</v>
      </c>
      <c r="V436" s="38">
        <v>0</v>
      </c>
      <c r="W436" s="46">
        <v>0</v>
      </c>
      <c r="X436" s="38"/>
      <c r="Y436" s="38">
        <f t="shared" si="7"/>
        <v>0</v>
      </c>
      <c r="Z436" s="38">
        <v>0</v>
      </c>
      <c r="AA436" s="38">
        <v>0</v>
      </c>
      <c r="AB436" s="38">
        <v>0</v>
      </c>
      <c r="AC436" s="38" t="s">
        <v>6116</v>
      </c>
      <c r="AD436" s="59">
        <v>0</v>
      </c>
      <c r="AE436" s="59">
        <v>0</v>
      </c>
      <c r="AF436" s="59" t="s">
        <v>6138</v>
      </c>
    </row>
    <row r="437" spans="1:32" x14ac:dyDescent="0.2">
      <c r="A437" s="60" t="s">
        <v>6126</v>
      </c>
      <c r="B437" s="44" t="s">
        <v>6115</v>
      </c>
      <c r="C437" s="44"/>
      <c r="D437" s="39">
        <v>422</v>
      </c>
      <c r="E437" s="44" t="s">
        <v>2236</v>
      </c>
      <c r="F437" s="44" t="s">
        <v>2237</v>
      </c>
      <c r="G437" s="39" t="s">
        <v>6115</v>
      </c>
      <c r="H437" s="64">
        <v>40633</v>
      </c>
      <c r="I437" s="44" t="s">
        <v>6129</v>
      </c>
      <c r="J437" s="58">
        <v>398</v>
      </c>
      <c r="K437" s="44" t="s">
        <v>6126</v>
      </c>
      <c r="L437" s="39" t="s">
        <v>6116</v>
      </c>
      <c r="M437" s="67">
        <v>0</v>
      </c>
      <c r="N437" s="67">
        <v>0</v>
      </c>
      <c r="O437" s="46">
        <v>1178194</v>
      </c>
      <c r="P437" s="45">
        <v>1178194</v>
      </c>
      <c r="Q437" s="45">
        <v>1701424</v>
      </c>
      <c r="R437" s="45">
        <v>141785.33333333334</v>
      </c>
      <c r="S437" s="45">
        <v>567141.33333333337</v>
      </c>
      <c r="T437" s="45">
        <v>827514</v>
      </c>
      <c r="U437" s="46">
        <v>611052.66666666663</v>
      </c>
      <c r="V437" s="38">
        <v>261783.5309336159</v>
      </c>
      <c r="W437" s="46">
        <v>261783.5309336159</v>
      </c>
      <c r="X437" s="38"/>
      <c r="Y437" s="38">
        <f t="shared" si="7"/>
        <v>303567.31114818301</v>
      </c>
      <c r="Z437" s="38">
        <v>303567.31114818301</v>
      </c>
      <c r="AA437" s="38">
        <v>0</v>
      </c>
      <c r="AB437" s="38">
        <v>303567.31114818301</v>
      </c>
      <c r="AC437" s="38" t="s">
        <v>6123</v>
      </c>
      <c r="AD437" s="59">
        <v>0.36684250797954238</v>
      </c>
      <c r="AE437" s="59">
        <v>0.25765477599460107</v>
      </c>
      <c r="AF437" s="59">
        <v>0.49679402072519069</v>
      </c>
    </row>
    <row r="438" spans="1:32" x14ac:dyDescent="0.2">
      <c r="A438" s="60" t="s">
        <v>6126</v>
      </c>
      <c r="B438" s="44" t="s">
        <v>6115</v>
      </c>
      <c r="C438" s="44"/>
      <c r="D438" s="39">
        <v>423</v>
      </c>
      <c r="E438" s="44" t="s">
        <v>458</v>
      </c>
      <c r="F438" s="44" t="s">
        <v>459</v>
      </c>
      <c r="G438" s="39" t="s">
        <v>6115</v>
      </c>
      <c r="H438" s="64">
        <v>40451</v>
      </c>
      <c r="I438" s="44" t="s">
        <v>6129</v>
      </c>
      <c r="J438" s="58">
        <v>396</v>
      </c>
      <c r="K438" s="44" t="s">
        <v>6126</v>
      </c>
      <c r="L438" s="39" t="s">
        <v>6116</v>
      </c>
      <c r="M438" s="67">
        <v>0</v>
      </c>
      <c r="N438" s="67">
        <v>0</v>
      </c>
      <c r="O438" s="46">
        <v>2534923</v>
      </c>
      <c r="P438" s="45">
        <v>2534923</v>
      </c>
      <c r="Q438" s="45">
        <v>1931615</v>
      </c>
      <c r="R438" s="45">
        <v>160967.91666666666</v>
      </c>
      <c r="S438" s="45">
        <v>643871.66666666663</v>
      </c>
      <c r="T438" s="45">
        <v>1267110</v>
      </c>
      <c r="U438" s="46">
        <v>1891051.3333333335</v>
      </c>
      <c r="V438" s="38">
        <v>810152.90861462406</v>
      </c>
      <c r="W438" s="46">
        <v>810152.90861462406</v>
      </c>
      <c r="X438" s="38"/>
      <c r="Y438" s="38">
        <f t="shared" si="7"/>
        <v>939462.99528439948</v>
      </c>
      <c r="Z438" s="38">
        <v>939462.99528439948</v>
      </c>
      <c r="AA438" s="38">
        <v>0</v>
      </c>
      <c r="AB438" s="38">
        <v>939462.99528439948</v>
      </c>
      <c r="AC438" s="38" t="s">
        <v>6123</v>
      </c>
      <c r="AD438" s="59">
        <v>0.74142181443158017</v>
      </c>
      <c r="AE438" s="59">
        <v>0.37060809945091017</v>
      </c>
      <c r="AF438" s="59">
        <v>0.49679402072519063</v>
      </c>
    </row>
    <row r="439" spans="1:32" x14ac:dyDescent="0.2">
      <c r="A439" s="60" t="s">
        <v>6126</v>
      </c>
      <c r="B439" s="44" t="s">
        <v>6115</v>
      </c>
      <c r="C439" s="44"/>
      <c r="D439" s="39">
        <v>424</v>
      </c>
      <c r="E439" s="44" t="s">
        <v>812</v>
      </c>
      <c r="F439" s="44" t="s">
        <v>813</v>
      </c>
      <c r="G439" s="39" t="s">
        <v>6115</v>
      </c>
      <c r="H439" s="64">
        <v>40543</v>
      </c>
      <c r="I439" s="44" t="s">
        <v>6129</v>
      </c>
      <c r="J439" s="58">
        <v>394</v>
      </c>
      <c r="K439" s="44" t="s">
        <v>6126</v>
      </c>
      <c r="L439" s="39" t="s">
        <v>6123</v>
      </c>
      <c r="M439" s="67">
        <v>3313378</v>
      </c>
      <c r="N439" s="67">
        <v>0</v>
      </c>
      <c r="O439" s="46">
        <v>2249718</v>
      </c>
      <c r="P439" s="45">
        <v>2249718</v>
      </c>
      <c r="Q439" s="45">
        <v>1899183</v>
      </c>
      <c r="R439" s="45">
        <v>158265.25</v>
      </c>
      <c r="S439" s="45">
        <v>633061</v>
      </c>
      <c r="T439" s="45">
        <v>1354238</v>
      </c>
      <c r="U439" s="46">
        <v>1616657</v>
      </c>
      <c r="V439" s="38">
        <v>692598.52849871106</v>
      </c>
      <c r="W439" s="46">
        <v>692598.52849871106</v>
      </c>
      <c r="X439" s="38"/>
      <c r="Y439" s="38">
        <f t="shared" si="7"/>
        <v>803145.5311635246</v>
      </c>
      <c r="Z439" s="38">
        <v>803145.5311635246</v>
      </c>
      <c r="AA439" s="38">
        <v>0</v>
      </c>
      <c r="AB439" s="38">
        <v>803145.5311635246</v>
      </c>
      <c r="AC439" s="38" t="s">
        <v>6123</v>
      </c>
      <c r="AD439" s="59">
        <v>0.59306084393107017</v>
      </c>
      <c r="AE439" s="59">
        <v>0.35699831319459802</v>
      </c>
      <c r="AF439" s="59">
        <v>0.49679402072519069</v>
      </c>
    </row>
    <row r="440" spans="1:32" x14ac:dyDescent="0.2">
      <c r="A440" s="60" t="s">
        <v>6126</v>
      </c>
      <c r="B440" s="44" t="s">
        <v>6115</v>
      </c>
      <c r="C440" s="44"/>
      <c r="D440" s="39">
        <v>425</v>
      </c>
      <c r="E440" s="44" t="s">
        <v>4993</v>
      </c>
      <c r="F440" s="44" t="s">
        <v>4994</v>
      </c>
      <c r="G440" s="39" t="s">
        <v>6115</v>
      </c>
      <c r="H440" s="64">
        <v>40633</v>
      </c>
      <c r="I440" s="44" t="s">
        <v>6130</v>
      </c>
      <c r="J440" s="58">
        <v>394</v>
      </c>
      <c r="K440" s="44" t="s">
        <v>6126</v>
      </c>
      <c r="L440" s="39" t="s">
        <v>6116</v>
      </c>
      <c r="M440" s="67">
        <v>0</v>
      </c>
      <c r="N440" s="67">
        <v>0</v>
      </c>
      <c r="O440" s="46">
        <v>1905177</v>
      </c>
      <c r="P440" s="45">
        <v>1905177</v>
      </c>
      <c r="Q440" s="45">
        <v>1985416</v>
      </c>
      <c r="R440" s="45">
        <v>165451.33333333334</v>
      </c>
      <c r="S440" s="45">
        <v>661805.33333333337</v>
      </c>
      <c r="T440" s="45">
        <v>1289932</v>
      </c>
      <c r="U440" s="46">
        <v>1243371.6666666665</v>
      </c>
      <c r="V440" s="38">
        <v>532677.85727604746</v>
      </c>
      <c r="W440" s="46">
        <v>532677.85727604746</v>
      </c>
      <c r="X440" s="38"/>
      <c r="Y440" s="38">
        <f t="shared" si="7"/>
        <v>617699.60953911475</v>
      </c>
      <c r="Z440" s="38">
        <v>617699.60953911475</v>
      </c>
      <c r="AA440" s="38">
        <v>0</v>
      </c>
      <c r="AB440" s="38">
        <v>617699.60953911475</v>
      </c>
      <c r="AC440" s="38" t="s">
        <v>6123</v>
      </c>
      <c r="AD440" s="59">
        <v>0.47886214896530571</v>
      </c>
      <c r="AE440" s="59">
        <v>0.32422163900735457</v>
      </c>
      <c r="AF440" s="59">
        <v>0.49679402072519063</v>
      </c>
    </row>
    <row r="441" spans="1:32" x14ac:dyDescent="0.2">
      <c r="A441" s="60" t="s">
        <v>6126</v>
      </c>
      <c r="B441" s="44" t="s">
        <v>6115</v>
      </c>
      <c r="C441" s="44"/>
      <c r="D441" s="39">
        <v>426</v>
      </c>
      <c r="E441" s="44" t="s">
        <v>80</v>
      </c>
      <c r="F441" s="44" t="s">
        <v>81</v>
      </c>
      <c r="G441" s="39" t="s">
        <v>6115</v>
      </c>
      <c r="H441" s="64">
        <v>40633</v>
      </c>
      <c r="I441" s="44" t="s">
        <v>6129</v>
      </c>
      <c r="J441" s="58">
        <v>393</v>
      </c>
      <c r="K441" s="44" t="s">
        <v>6126</v>
      </c>
      <c r="L441" s="39" t="s">
        <v>6116</v>
      </c>
      <c r="M441" s="67">
        <v>0</v>
      </c>
      <c r="N441" s="67">
        <v>0</v>
      </c>
      <c r="O441" s="46">
        <v>1579302</v>
      </c>
      <c r="P441" s="45">
        <v>1579302</v>
      </c>
      <c r="Q441" s="45">
        <v>1861207</v>
      </c>
      <c r="R441" s="45">
        <v>155100.58333333334</v>
      </c>
      <c r="S441" s="45">
        <v>620402.33333333337</v>
      </c>
      <c r="T441" s="45">
        <v>1393496</v>
      </c>
      <c r="U441" s="46">
        <v>958899.66666666663</v>
      </c>
      <c r="V441" s="38">
        <v>410806.06344526872</v>
      </c>
      <c r="W441" s="46">
        <v>410806.06344526872</v>
      </c>
      <c r="X441" s="38"/>
      <c r="Y441" s="38">
        <f t="shared" si="7"/>
        <v>476375.62087537837</v>
      </c>
      <c r="Z441" s="38">
        <v>476375.62087537837</v>
      </c>
      <c r="AA441" s="38">
        <v>0</v>
      </c>
      <c r="AB441" s="38">
        <v>476375.62087537837</v>
      </c>
      <c r="AC441" s="38" t="s">
        <v>6123</v>
      </c>
      <c r="AD441" s="59">
        <v>0.34185646810279929</v>
      </c>
      <c r="AE441" s="59">
        <v>0.30163681225970612</v>
      </c>
      <c r="AF441" s="59">
        <v>0.49679402072519063</v>
      </c>
    </row>
    <row r="442" spans="1:32" x14ac:dyDescent="0.2">
      <c r="A442" s="60" t="s">
        <v>6126</v>
      </c>
      <c r="B442" s="44" t="s">
        <v>6115</v>
      </c>
      <c r="C442" s="44"/>
      <c r="D442" s="39">
        <v>427</v>
      </c>
      <c r="E442" s="44" t="s">
        <v>1891</v>
      </c>
      <c r="F442" s="44" t="s">
        <v>1892</v>
      </c>
      <c r="G442" s="39" t="s">
        <v>6115</v>
      </c>
      <c r="H442" s="64">
        <v>40633</v>
      </c>
      <c r="I442" s="44" t="s">
        <v>6130</v>
      </c>
      <c r="J442" s="58">
        <v>393</v>
      </c>
      <c r="K442" s="44" t="s">
        <v>6126</v>
      </c>
      <c r="L442" s="39" t="s">
        <v>6116</v>
      </c>
      <c r="M442" s="67">
        <v>0</v>
      </c>
      <c r="N442" s="67">
        <v>0</v>
      </c>
      <c r="O442" s="46">
        <v>1073142</v>
      </c>
      <c r="P442" s="45">
        <v>1073142</v>
      </c>
      <c r="Q442" s="45">
        <v>1740161</v>
      </c>
      <c r="R442" s="45">
        <v>145013.41666666666</v>
      </c>
      <c r="S442" s="45">
        <v>580053.66666666663</v>
      </c>
      <c r="T442" s="45">
        <v>606415</v>
      </c>
      <c r="U442" s="46">
        <v>493088.33333333337</v>
      </c>
      <c r="V442" s="38">
        <v>211245.95636956301</v>
      </c>
      <c r="W442" s="46">
        <v>211245.95636956301</v>
      </c>
      <c r="X442" s="38"/>
      <c r="Y442" s="38">
        <f t="shared" si="7"/>
        <v>244963.33568934974</v>
      </c>
      <c r="Z442" s="38">
        <v>244963.33568934974</v>
      </c>
      <c r="AA442" s="38">
        <v>0</v>
      </c>
      <c r="AB442" s="38">
        <v>244963.33568934974</v>
      </c>
      <c r="AC442" s="38" t="s">
        <v>6123</v>
      </c>
      <c r="AD442" s="59">
        <v>0.40395329219981324</v>
      </c>
      <c r="AE442" s="59">
        <v>0.22826740141505014</v>
      </c>
      <c r="AF442" s="59">
        <v>0.49679402072519069</v>
      </c>
    </row>
    <row r="443" spans="1:32" x14ac:dyDescent="0.2">
      <c r="A443" s="60" t="s">
        <v>6126</v>
      </c>
      <c r="B443" s="44" t="s">
        <v>6115</v>
      </c>
      <c r="C443" s="44"/>
      <c r="D443" s="39">
        <v>428</v>
      </c>
      <c r="E443" s="44" t="s">
        <v>310</v>
      </c>
      <c r="F443" s="44" t="s">
        <v>311</v>
      </c>
      <c r="G443" s="39" t="s">
        <v>6115</v>
      </c>
      <c r="H443" s="64">
        <v>40633</v>
      </c>
      <c r="I443" s="44" t="s">
        <v>6130</v>
      </c>
      <c r="J443" s="58">
        <v>392</v>
      </c>
      <c r="K443" s="44" t="s">
        <v>6126</v>
      </c>
      <c r="L443" s="39" t="s">
        <v>6116</v>
      </c>
      <c r="M443" s="67">
        <v>0</v>
      </c>
      <c r="N443" s="67">
        <v>0</v>
      </c>
      <c r="O443" s="46">
        <v>3475540</v>
      </c>
      <c r="P443" s="45">
        <v>3475540</v>
      </c>
      <c r="Q443" s="45">
        <v>1933917</v>
      </c>
      <c r="R443" s="45">
        <v>161159.75</v>
      </c>
      <c r="S443" s="45">
        <v>644639</v>
      </c>
      <c r="T443" s="45">
        <v>1365548</v>
      </c>
      <c r="U443" s="46">
        <v>2830901</v>
      </c>
      <c r="V443" s="38">
        <v>1212797.6849297839</v>
      </c>
      <c r="W443" s="46">
        <v>1212797.6849297839</v>
      </c>
      <c r="X443" s="38"/>
      <c r="Y443" s="38">
        <f t="shared" si="7"/>
        <v>1406374.690064963</v>
      </c>
      <c r="Z443" s="38">
        <v>1365548</v>
      </c>
      <c r="AA443" s="38">
        <v>0</v>
      </c>
      <c r="AB443" s="38">
        <v>1365548</v>
      </c>
      <c r="AC443" s="38" t="s">
        <v>6123</v>
      </c>
      <c r="AD443" s="59">
        <v>1</v>
      </c>
      <c r="AE443" s="59">
        <v>0.39290239790075787</v>
      </c>
      <c r="AF443" s="59">
        <v>0.4823722200105196</v>
      </c>
    </row>
    <row r="444" spans="1:32" x14ac:dyDescent="0.2">
      <c r="A444" s="60" t="s">
        <v>6126</v>
      </c>
      <c r="B444" s="44" t="s">
        <v>6115</v>
      </c>
      <c r="C444" s="44"/>
      <c r="D444" s="39">
        <v>429</v>
      </c>
      <c r="E444" s="44" t="s">
        <v>3507</v>
      </c>
      <c r="F444" s="44" t="s">
        <v>3508</v>
      </c>
      <c r="G444" s="39" t="s">
        <v>6115</v>
      </c>
      <c r="H444" s="64">
        <v>40359</v>
      </c>
      <c r="I444" s="44" t="s">
        <v>6129</v>
      </c>
      <c r="J444" s="58">
        <v>391</v>
      </c>
      <c r="K444" s="44" t="s">
        <v>6126</v>
      </c>
      <c r="L444" s="39" t="s">
        <v>6123</v>
      </c>
      <c r="M444" s="67">
        <v>1396287</v>
      </c>
      <c r="N444" s="67">
        <v>1396287</v>
      </c>
      <c r="O444" s="46">
        <v>1757154</v>
      </c>
      <c r="P444" s="45">
        <v>360867</v>
      </c>
      <c r="Q444" s="45">
        <v>1691358</v>
      </c>
      <c r="R444" s="45">
        <v>140946.5</v>
      </c>
      <c r="S444" s="45">
        <v>563786</v>
      </c>
      <c r="T444" s="45">
        <v>736062</v>
      </c>
      <c r="U444" s="46">
        <v>0</v>
      </c>
      <c r="V444" s="38">
        <v>0</v>
      </c>
      <c r="W444" s="46">
        <v>0</v>
      </c>
      <c r="X444" s="38"/>
      <c r="Y444" s="38">
        <f t="shared" si="7"/>
        <v>0</v>
      </c>
      <c r="Z444" s="38">
        <v>0</v>
      </c>
      <c r="AA444" s="38">
        <v>0</v>
      </c>
      <c r="AB444" s="38">
        <v>0</v>
      </c>
      <c r="AC444" s="38" t="s">
        <v>6116</v>
      </c>
      <c r="AD444" s="59">
        <v>0</v>
      </c>
      <c r="AE444" s="59">
        <v>0</v>
      </c>
      <c r="AF444" s="59" t="s">
        <v>6138</v>
      </c>
    </row>
    <row r="445" spans="1:32" x14ac:dyDescent="0.2">
      <c r="A445" s="60" t="s">
        <v>6126</v>
      </c>
      <c r="B445" s="44" t="s">
        <v>6115</v>
      </c>
      <c r="C445" s="44"/>
      <c r="D445" s="39">
        <v>430</v>
      </c>
      <c r="E445" s="44" t="s">
        <v>3746</v>
      </c>
      <c r="F445" s="44" t="s">
        <v>3747</v>
      </c>
      <c r="G445" s="39" t="s">
        <v>6115</v>
      </c>
      <c r="H445" s="64">
        <v>40359</v>
      </c>
      <c r="I445" s="44" t="s">
        <v>6129</v>
      </c>
      <c r="J445" s="58">
        <v>391</v>
      </c>
      <c r="K445" s="44" t="s">
        <v>6126</v>
      </c>
      <c r="L445" s="39" t="s">
        <v>6116</v>
      </c>
      <c r="M445" s="67">
        <v>0</v>
      </c>
      <c r="N445" s="67">
        <v>0</v>
      </c>
      <c r="O445" s="46">
        <v>658529</v>
      </c>
      <c r="P445" s="45">
        <v>658529</v>
      </c>
      <c r="Q445" s="45">
        <v>3776464</v>
      </c>
      <c r="R445" s="45">
        <v>314705.33333333331</v>
      </c>
      <c r="S445" s="45">
        <v>1258821.3333333333</v>
      </c>
      <c r="T445" s="45">
        <v>2108184</v>
      </c>
      <c r="U445" s="46">
        <v>0</v>
      </c>
      <c r="V445" s="38">
        <v>0</v>
      </c>
      <c r="W445" s="46">
        <v>0</v>
      </c>
      <c r="X445" s="38"/>
      <c r="Y445" s="38">
        <f t="shared" si="7"/>
        <v>0</v>
      </c>
      <c r="Z445" s="38">
        <v>0</v>
      </c>
      <c r="AA445" s="38">
        <v>0</v>
      </c>
      <c r="AB445" s="38">
        <v>0</v>
      </c>
      <c r="AC445" s="38" t="s">
        <v>6116</v>
      </c>
      <c r="AD445" s="59">
        <v>0</v>
      </c>
      <c r="AE445" s="59">
        <v>0</v>
      </c>
      <c r="AF445" s="59" t="s">
        <v>6138</v>
      </c>
    </row>
    <row r="446" spans="1:32" x14ac:dyDescent="0.2">
      <c r="A446" s="60" t="s">
        <v>6126</v>
      </c>
      <c r="B446" s="44" t="s">
        <v>6115</v>
      </c>
      <c r="C446" s="44"/>
      <c r="D446" s="39">
        <v>431</v>
      </c>
      <c r="E446" s="44" t="s">
        <v>4912</v>
      </c>
      <c r="F446" s="44" t="s">
        <v>4913</v>
      </c>
      <c r="G446" s="39" t="s">
        <v>6115</v>
      </c>
      <c r="H446" s="64">
        <v>40359</v>
      </c>
      <c r="I446" s="44" t="s">
        <v>6129</v>
      </c>
      <c r="J446" s="58">
        <v>391</v>
      </c>
      <c r="K446" s="44" t="s">
        <v>6126</v>
      </c>
      <c r="L446" s="39" t="s">
        <v>6116</v>
      </c>
      <c r="M446" s="67">
        <v>0</v>
      </c>
      <c r="N446" s="67">
        <v>0</v>
      </c>
      <c r="O446" s="46">
        <v>2056414</v>
      </c>
      <c r="P446" s="45">
        <v>2056414</v>
      </c>
      <c r="Q446" s="45">
        <v>1882375</v>
      </c>
      <c r="R446" s="45">
        <v>156864.58333333334</v>
      </c>
      <c r="S446" s="45">
        <v>627458.33333333337</v>
      </c>
      <c r="T446" s="45">
        <v>1210896</v>
      </c>
      <c r="U446" s="46">
        <v>1428955.6666666665</v>
      </c>
      <c r="V446" s="38">
        <v>612184.64524214342</v>
      </c>
      <c r="W446" s="46">
        <v>612184.64524214342</v>
      </c>
      <c r="X446" s="38"/>
      <c r="Y446" s="38">
        <f t="shared" si="7"/>
        <v>709896.63108137855</v>
      </c>
      <c r="Z446" s="38">
        <v>709896.63108137855</v>
      </c>
      <c r="AA446" s="38">
        <v>0</v>
      </c>
      <c r="AB446" s="38">
        <v>709896.63108137855</v>
      </c>
      <c r="AC446" s="38" t="s">
        <v>6123</v>
      </c>
      <c r="AD446" s="59">
        <v>0.58625730953061084</v>
      </c>
      <c r="AE446" s="59">
        <v>0.34521095026652149</v>
      </c>
      <c r="AF446" s="59">
        <v>0.49679402072519063</v>
      </c>
    </row>
    <row r="447" spans="1:32" x14ac:dyDescent="0.2">
      <c r="A447" s="60" t="s">
        <v>6126</v>
      </c>
      <c r="B447" s="44" t="s">
        <v>6115</v>
      </c>
      <c r="C447" s="44"/>
      <c r="D447" s="39">
        <v>432</v>
      </c>
      <c r="E447" s="44" t="s">
        <v>3751</v>
      </c>
      <c r="F447" s="44" t="s">
        <v>3752</v>
      </c>
      <c r="G447" s="39" t="s">
        <v>6115</v>
      </c>
      <c r="H447" s="64">
        <v>40633</v>
      </c>
      <c r="I447" s="44" t="s">
        <v>6130</v>
      </c>
      <c r="J447" s="58">
        <v>390</v>
      </c>
      <c r="K447" s="44" t="s">
        <v>6126</v>
      </c>
      <c r="L447" s="39" t="s">
        <v>6116</v>
      </c>
      <c r="M447" s="67">
        <v>0</v>
      </c>
      <c r="N447" s="67">
        <v>0</v>
      </c>
      <c r="O447" s="46">
        <v>245916</v>
      </c>
      <c r="P447" s="45">
        <v>245916</v>
      </c>
      <c r="Q447" s="45">
        <v>2105567</v>
      </c>
      <c r="R447" s="45">
        <v>175463.91666666666</v>
      </c>
      <c r="S447" s="45">
        <v>701855.66666666663</v>
      </c>
      <c r="T447" s="45">
        <v>1289988</v>
      </c>
      <c r="U447" s="46">
        <v>0</v>
      </c>
      <c r="V447" s="38">
        <v>0</v>
      </c>
      <c r="W447" s="46">
        <v>0</v>
      </c>
      <c r="X447" s="38"/>
      <c r="Y447" s="38">
        <f t="shared" si="7"/>
        <v>0</v>
      </c>
      <c r="Z447" s="38">
        <v>0</v>
      </c>
      <c r="AA447" s="38">
        <v>0</v>
      </c>
      <c r="AB447" s="38">
        <v>0</v>
      </c>
      <c r="AC447" s="38" t="s">
        <v>6116</v>
      </c>
      <c r="AD447" s="59">
        <v>0</v>
      </c>
      <c r="AE447" s="59">
        <v>0</v>
      </c>
      <c r="AF447" s="59" t="s">
        <v>6138</v>
      </c>
    </row>
    <row r="448" spans="1:32" x14ac:dyDescent="0.2">
      <c r="A448" s="60" t="s">
        <v>6126</v>
      </c>
      <c r="B448" s="44" t="s">
        <v>6115</v>
      </c>
      <c r="C448" s="44"/>
      <c r="D448" s="39">
        <v>433</v>
      </c>
      <c r="E448" s="44" t="s">
        <v>3186</v>
      </c>
      <c r="F448" s="44" t="s">
        <v>3187</v>
      </c>
      <c r="G448" s="39" t="s">
        <v>6115</v>
      </c>
      <c r="H448" s="64">
        <v>40359</v>
      </c>
      <c r="I448" s="44" t="s">
        <v>6129</v>
      </c>
      <c r="J448" s="58">
        <v>389</v>
      </c>
      <c r="K448" s="44" t="s">
        <v>6126</v>
      </c>
      <c r="L448" s="39" t="s">
        <v>6116</v>
      </c>
      <c r="M448" s="67">
        <v>0</v>
      </c>
      <c r="N448" s="67">
        <v>0</v>
      </c>
      <c r="O448" s="46">
        <v>764055</v>
      </c>
      <c r="P448" s="45">
        <v>764055</v>
      </c>
      <c r="Q448" s="45">
        <v>1608285</v>
      </c>
      <c r="R448" s="45">
        <v>134023.75</v>
      </c>
      <c r="S448" s="45">
        <v>536095</v>
      </c>
      <c r="T448" s="45">
        <v>1070305</v>
      </c>
      <c r="U448" s="46">
        <v>227960</v>
      </c>
      <c r="V448" s="38">
        <v>97661.260586856806</v>
      </c>
      <c r="W448" s="46">
        <v>97661.260586856806</v>
      </c>
      <c r="X448" s="38"/>
      <c r="Y448" s="38">
        <f t="shared" si="7"/>
        <v>113249.16496451446</v>
      </c>
      <c r="Z448" s="38">
        <v>113249.16496451446</v>
      </c>
      <c r="AA448" s="38">
        <v>0</v>
      </c>
      <c r="AB448" s="38">
        <v>113249.16496451446</v>
      </c>
      <c r="AC448" s="38" t="s">
        <v>6123</v>
      </c>
      <c r="AD448" s="59">
        <v>0.1058101802425612</v>
      </c>
      <c r="AE448" s="59">
        <v>0.14822122093895657</v>
      </c>
      <c r="AF448" s="59">
        <v>0.49679402072519069</v>
      </c>
    </row>
    <row r="449" spans="1:32" x14ac:dyDescent="0.2">
      <c r="A449" s="60" t="s">
        <v>6126</v>
      </c>
      <c r="B449" s="44" t="s">
        <v>6115</v>
      </c>
      <c r="C449" s="44"/>
      <c r="D449" s="39">
        <v>434</v>
      </c>
      <c r="E449" s="44" t="s">
        <v>3228</v>
      </c>
      <c r="F449" s="44" t="s">
        <v>3229</v>
      </c>
      <c r="G449" s="39" t="s">
        <v>6115</v>
      </c>
      <c r="H449" s="64">
        <v>40543</v>
      </c>
      <c r="I449" s="44" t="s">
        <v>6129</v>
      </c>
      <c r="J449" s="58">
        <v>388</v>
      </c>
      <c r="K449" s="44" t="s">
        <v>6126</v>
      </c>
      <c r="L449" s="39" t="s">
        <v>6116</v>
      </c>
      <c r="M449" s="67">
        <v>0</v>
      </c>
      <c r="N449" s="67">
        <v>0</v>
      </c>
      <c r="O449" s="46">
        <v>1456749</v>
      </c>
      <c r="P449" s="45">
        <v>1456749</v>
      </c>
      <c r="Q449" s="45">
        <v>1575135</v>
      </c>
      <c r="R449" s="45">
        <v>131261.25</v>
      </c>
      <c r="S449" s="45">
        <v>525045</v>
      </c>
      <c r="T449" s="45">
        <v>810690</v>
      </c>
      <c r="U449" s="46">
        <v>931704</v>
      </c>
      <c r="V449" s="38">
        <v>399155.05849191453</v>
      </c>
      <c r="W449" s="46">
        <v>399155.05849191453</v>
      </c>
      <c r="X449" s="38"/>
      <c r="Y449" s="38">
        <f t="shared" si="7"/>
        <v>462864.976285743</v>
      </c>
      <c r="Z449" s="38">
        <v>462864.976285743</v>
      </c>
      <c r="AA449" s="38">
        <v>0</v>
      </c>
      <c r="AB449" s="38">
        <v>462864.976285743</v>
      </c>
      <c r="AC449" s="38" t="s">
        <v>6123</v>
      </c>
      <c r="AD449" s="59">
        <v>0.57095187591526109</v>
      </c>
      <c r="AE449" s="59">
        <v>0.3177383175040745</v>
      </c>
      <c r="AF449" s="59">
        <v>0.49679402072519063</v>
      </c>
    </row>
    <row r="450" spans="1:32" x14ac:dyDescent="0.2">
      <c r="A450" s="60" t="s">
        <v>6126</v>
      </c>
      <c r="B450" s="44" t="s">
        <v>6115</v>
      </c>
      <c r="C450" s="44"/>
      <c r="D450" s="39">
        <v>435</v>
      </c>
      <c r="E450" s="44" t="s">
        <v>1015</v>
      </c>
      <c r="F450" s="44" t="s">
        <v>1016</v>
      </c>
      <c r="G450" s="39" t="s">
        <v>6115</v>
      </c>
      <c r="H450" s="64">
        <v>40359</v>
      </c>
      <c r="I450" s="44" t="s">
        <v>6129</v>
      </c>
      <c r="J450" s="58">
        <v>387</v>
      </c>
      <c r="K450" s="44" t="s">
        <v>6126</v>
      </c>
      <c r="L450" s="39" t="s">
        <v>6116</v>
      </c>
      <c r="M450" s="67">
        <v>0</v>
      </c>
      <c r="N450" s="67">
        <v>0</v>
      </c>
      <c r="O450" s="46">
        <v>2612399</v>
      </c>
      <c r="P450" s="45">
        <v>2612399</v>
      </c>
      <c r="Q450" s="45">
        <v>2212702</v>
      </c>
      <c r="R450" s="45">
        <v>184391.83333333334</v>
      </c>
      <c r="S450" s="45">
        <v>737567.33333333337</v>
      </c>
      <c r="T450" s="45">
        <v>1599250</v>
      </c>
      <c r="U450" s="46">
        <v>1874831.6666666665</v>
      </c>
      <c r="V450" s="38">
        <v>803204.17597308464</v>
      </c>
      <c r="W450" s="46">
        <v>803204.17597308464</v>
      </c>
      <c r="X450" s="38"/>
      <c r="Y450" s="38">
        <f t="shared" si="7"/>
        <v>931405.16186624358</v>
      </c>
      <c r="Z450" s="38">
        <v>931405.16186624358</v>
      </c>
      <c r="AA450" s="38">
        <v>0</v>
      </c>
      <c r="AB450" s="38">
        <v>931405.16186624358</v>
      </c>
      <c r="AC450" s="38" t="s">
        <v>6123</v>
      </c>
      <c r="AD450" s="59">
        <v>0.58240122674143724</v>
      </c>
      <c r="AE450" s="59">
        <v>0.35653250589448382</v>
      </c>
      <c r="AF450" s="59">
        <v>0.49679402072519063</v>
      </c>
    </row>
    <row r="451" spans="1:32" x14ac:dyDescent="0.2">
      <c r="A451" s="60" t="s">
        <v>6126</v>
      </c>
      <c r="B451" s="44" t="s">
        <v>6115</v>
      </c>
      <c r="C451" s="44"/>
      <c r="D451" s="39">
        <v>436</v>
      </c>
      <c r="E451" s="44" t="s">
        <v>4127</v>
      </c>
      <c r="F451" s="44" t="s">
        <v>4128</v>
      </c>
      <c r="G451" s="39" t="s">
        <v>6115</v>
      </c>
      <c r="H451" s="64">
        <v>40451</v>
      </c>
      <c r="I451" s="44" t="s">
        <v>6129</v>
      </c>
      <c r="J451" s="58">
        <v>387</v>
      </c>
      <c r="K451" s="44" t="s">
        <v>6126</v>
      </c>
      <c r="L451" s="39" t="s">
        <v>6116</v>
      </c>
      <c r="M451" s="67">
        <v>0</v>
      </c>
      <c r="N451" s="67">
        <v>0</v>
      </c>
      <c r="O451" s="46">
        <v>407638</v>
      </c>
      <c r="P451" s="45">
        <v>407638</v>
      </c>
      <c r="Q451" s="45">
        <v>1851573</v>
      </c>
      <c r="R451" s="45">
        <v>154297.75</v>
      </c>
      <c r="S451" s="45">
        <v>617191</v>
      </c>
      <c r="T451" s="45">
        <v>1273286</v>
      </c>
      <c r="U451" s="46">
        <v>0</v>
      </c>
      <c r="V451" s="38">
        <v>0</v>
      </c>
      <c r="W451" s="46">
        <v>0</v>
      </c>
      <c r="X451" s="38"/>
      <c r="Y451" s="38">
        <f t="shared" si="7"/>
        <v>0</v>
      </c>
      <c r="Z451" s="38">
        <v>0</v>
      </c>
      <c r="AA451" s="38">
        <v>0</v>
      </c>
      <c r="AB451" s="38">
        <v>0</v>
      </c>
      <c r="AC451" s="38" t="s">
        <v>6116</v>
      </c>
      <c r="AD451" s="59">
        <v>0</v>
      </c>
      <c r="AE451" s="59">
        <v>0</v>
      </c>
      <c r="AF451" s="59" t="s">
        <v>6138</v>
      </c>
    </row>
    <row r="452" spans="1:32" x14ac:dyDescent="0.2">
      <c r="A452" s="60" t="s">
        <v>6126</v>
      </c>
      <c r="B452" s="44" t="s">
        <v>6115</v>
      </c>
      <c r="C452" s="44"/>
      <c r="D452" s="39">
        <v>437</v>
      </c>
      <c r="E452" s="44" t="s">
        <v>3991</v>
      </c>
      <c r="F452" s="44" t="s">
        <v>3992</v>
      </c>
      <c r="G452" s="39" t="s">
        <v>6115</v>
      </c>
      <c r="H452" s="64">
        <v>40633</v>
      </c>
      <c r="I452" s="44" t="s">
        <v>6130</v>
      </c>
      <c r="J452" s="58">
        <v>386</v>
      </c>
      <c r="K452" s="44" t="s">
        <v>6126</v>
      </c>
      <c r="L452" s="39" t="s">
        <v>6116</v>
      </c>
      <c r="M452" s="67">
        <v>0</v>
      </c>
      <c r="N452" s="67">
        <v>0</v>
      </c>
      <c r="O452" s="46">
        <v>1205047</v>
      </c>
      <c r="P452" s="45">
        <v>1205047</v>
      </c>
      <c r="Q452" s="45">
        <v>2185994</v>
      </c>
      <c r="R452" s="45">
        <v>182166.16666666666</v>
      </c>
      <c r="S452" s="45">
        <v>728664.66666666663</v>
      </c>
      <c r="T452" s="45">
        <v>767241</v>
      </c>
      <c r="U452" s="46">
        <v>476382.33333333337</v>
      </c>
      <c r="V452" s="38">
        <v>204088.87170837671</v>
      </c>
      <c r="W452" s="46">
        <v>204088.87170837671</v>
      </c>
      <c r="X452" s="38"/>
      <c r="Y452" s="38">
        <f t="shared" si="7"/>
        <v>236663.89477911472</v>
      </c>
      <c r="Z452" s="38">
        <v>236663.89477911472</v>
      </c>
      <c r="AA452" s="38">
        <v>0</v>
      </c>
      <c r="AB452" s="38">
        <v>236663.89477911472</v>
      </c>
      <c r="AC452" s="38" t="s">
        <v>6123</v>
      </c>
      <c r="AD452" s="59">
        <v>0.30846095917594957</v>
      </c>
      <c r="AE452" s="59">
        <v>0.19639391225331021</v>
      </c>
      <c r="AF452" s="59">
        <v>0.49679402072519069</v>
      </c>
    </row>
    <row r="453" spans="1:32" x14ac:dyDescent="0.2">
      <c r="A453" s="60" t="s">
        <v>6126</v>
      </c>
      <c r="B453" s="44" t="s">
        <v>6115</v>
      </c>
      <c r="C453" s="44"/>
      <c r="D453" s="39">
        <v>438</v>
      </c>
      <c r="E453" s="44" t="s">
        <v>890</v>
      </c>
      <c r="F453" s="44" t="s">
        <v>891</v>
      </c>
      <c r="G453" s="39" t="s">
        <v>6115</v>
      </c>
      <c r="H453" s="64">
        <v>40633</v>
      </c>
      <c r="I453" s="44" t="s">
        <v>6130</v>
      </c>
      <c r="J453" s="58">
        <v>384</v>
      </c>
      <c r="K453" s="44" t="s">
        <v>6126</v>
      </c>
      <c r="L453" s="39" t="s">
        <v>6116</v>
      </c>
      <c r="M453" s="67">
        <v>0</v>
      </c>
      <c r="N453" s="67">
        <v>0</v>
      </c>
      <c r="O453" s="46">
        <v>3691914</v>
      </c>
      <c r="P453" s="45">
        <v>3691914</v>
      </c>
      <c r="Q453" s="45">
        <v>2536321</v>
      </c>
      <c r="R453" s="45">
        <v>211360.08333333334</v>
      </c>
      <c r="S453" s="45">
        <v>845440.33333333337</v>
      </c>
      <c r="T453" s="45">
        <v>1647401</v>
      </c>
      <c r="U453" s="46">
        <v>2846473.6666666665</v>
      </c>
      <c r="V453" s="38">
        <v>1219469.2336987152</v>
      </c>
      <c r="W453" s="46">
        <v>1219469.2336987152</v>
      </c>
      <c r="X453" s="38"/>
      <c r="Y453" s="38">
        <f t="shared" si="7"/>
        <v>1414111.0977517094</v>
      </c>
      <c r="Z453" s="38">
        <v>1414111.0977517094</v>
      </c>
      <c r="AA453" s="38">
        <v>0</v>
      </c>
      <c r="AB453" s="38">
        <v>1414111.0977517094</v>
      </c>
      <c r="AC453" s="38" t="s">
        <v>6123</v>
      </c>
      <c r="AD453" s="59">
        <v>0.85838912186632721</v>
      </c>
      <c r="AE453" s="59">
        <v>0.383029262802901</v>
      </c>
      <c r="AF453" s="59">
        <v>0.49679402072519069</v>
      </c>
    </row>
    <row r="454" spans="1:32" x14ac:dyDescent="0.2">
      <c r="A454" s="60" t="s">
        <v>6126</v>
      </c>
      <c r="B454" s="44" t="s">
        <v>6115</v>
      </c>
      <c r="C454" s="44"/>
      <c r="D454" s="39">
        <v>439</v>
      </c>
      <c r="E454" s="44" t="s">
        <v>994</v>
      </c>
      <c r="F454" s="44" t="s">
        <v>995</v>
      </c>
      <c r="G454" s="39" t="s">
        <v>6115</v>
      </c>
      <c r="H454" s="64">
        <v>40359</v>
      </c>
      <c r="I454" s="44" t="s">
        <v>6129</v>
      </c>
      <c r="J454" s="58">
        <v>383</v>
      </c>
      <c r="K454" s="44" t="s">
        <v>6126</v>
      </c>
      <c r="L454" s="39" t="s">
        <v>6116</v>
      </c>
      <c r="M454" s="67">
        <v>0</v>
      </c>
      <c r="N454" s="67">
        <v>0</v>
      </c>
      <c r="O454" s="46">
        <v>1778698</v>
      </c>
      <c r="P454" s="45">
        <v>1778698</v>
      </c>
      <c r="Q454" s="45">
        <v>2040474</v>
      </c>
      <c r="R454" s="45">
        <v>170039.5</v>
      </c>
      <c r="S454" s="45">
        <v>680158</v>
      </c>
      <c r="T454" s="45">
        <v>1753053</v>
      </c>
      <c r="U454" s="46">
        <v>1098540</v>
      </c>
      <c r="V454" s="38">
        <v>470629.94036272011</v>
      </c>
      <c r="W454" s="46">
        <v>470629.94036272011</v>
      </c>
      <c r="X454" s="38"/>
      <c r="Y454" s="38">
        <f t="shared" si="7"/>
        <v>545748.10352745093</v>
      </c>
      <c r="Z454" s="38">
        <v>545748.10352745093</v>
      </c>
      <c r="AA454" s="38">
        <v>0</v>
      </c>
      <c r="AB454" s="38">
        <v>545748.10352745093</v>
      </c>
      <c r="AC454" s="38" t="s">
        <v>6123</v>
      </c>
      <c r="AD454" s="59">
        <v>0.31131295147805055</v>
      </c>
      <c r="AE454" s="59">
        <v>0.30682448820848224</v>
      </c>
      <c r="AF454" s="59">
        <v>0.49679402072519063</v>
      </c>
    </row>
    <row r="455" spans="1:32" x14ac:dyDescent="0.2">
      <c r="A455" s="60" t="s">
        <v>6126</v>
      </c>
      <c r="B455" s="44" t="s">
        <v>6115</v>
      </c>
      <c r="C455" s="44"/>
      <c r="D455" s="39">
        <v>440</v>
      </c>
      <c r="E455" s="44" t="s">
        <v>1045</v>
      </c>
      <c r="F455" s="44" t="s">
        <v>1046</v>
      </c>
      <c r="G455" s="39" t="s">
        <v>6115</v>
      </c>
      <c r="H455" s="64">
        <v>40451</v>
      </c>
      <c r="I455" s="44" t="s">
        <v>6129</v>
      </c>
      <c r="J455" s="58">
        <v>383</v>
      </c>
      <c r="K455" s="44" t="s">
        <v>6126</v>
      </c>
      <c r="L455" s="39" t="s">
        <v>6123</v>
      </c>
      <c r="M455" s="67">
        <v>310000</v>
      </c>
      <c r="N455" s="67">
        <v>60000</v>
      </c>
      <c r="O455" s="46">
        <v>1268527</v>
      </c>
      <c r="P455" s="45">
        <v>1208527</v>
      </c>
      <c r="Q455" s="45">
        <v>1763405</v>
      </c>
      <c r="R455" s="45">
        <v>146950.41666666666</v>
      </c>
      <c r="S455" s="45">
        <v>587801.66666666663</v>
      </c>
      <c r="T455" s="45">
        <v>1332805</v>
      </c>
      <c r="U455" s="46">
        <v>620725.33333333337</v>
      </c>
      <c r="V455" s="38">
        <v>265927.43696933769</v>
      </c>
      <c r="W455" s="46">
        <v>265927.43696933769</v>
      </c>
      <c r="X455" s="38"/>
      <c r="Y455" s="38">
        <f t="shared" si="7"/>
        <v>308372.63411265088</v>
      </c>
      <c r="Z455" s="38">
        <v>308372.63411265088</v>
      </c>
      <c r="AA455" s="38">
        <v>0</v>
      </c>
      <c r="AB455" s="38">
        <v>308372.63411265088</v>
      </c>
      <c r="AC455" s="38" t="s">
        <v>6123</v>
      </c>
      <c r="AD455" s="59">
        <v>0.23137115640521372</v>
      </c>
      <c r="AE455" s="59">
        <v>0.25516404193919612</v>
      </c>
      <c r="AF455" s="59">
        <v>0.49679402072519063</v>
      </c>
    </row>
    <row r="456" spans="1:32" x14ac:dyDescent="0.2">
      <c r="A456" s="60" t="s">
        <v>6126</v>
      </c>
      <c r="B456" s="44" t="s">
        <v>6115</v>
      </c>
      <c r="C456" s="44"/>
      <c r="D456" s="39">
        <v>441</v>
      </c>
      <c r="E456" s="44" t="s">
        <v>2283</v>
      </c>
      <c r="F456" s="44" t="s">
        <v>2284</v>
      </c>
      <c r="G456" s="39" t="s">
        <v>6115</v>
      </c>
      <c r="H456" s="64">
        <v>40359</v>
      </c>
      <c r="I456" s="44" t="s">
        <v>6129</v>
      </c>
      <c r="J456" s="58">
        <v>383</v>
      </c>
      <c r="K456" s="44" t="s">
        <v>6126</v>
      </c>
      <c r="L456" s="39" t="s">
        <v>6116</v>
      </c>
      <c r="M456" s="67">
        <v>0</v>
      </c>
      <c r="N456" s="67">
        <v>0</v>
      </c>
      <c r="O456" s="46">
        <v>2001264</v>
      </c>
      <c r="P456" s="45">
        <v>2001264</v>
      </c>
      <c r="Q456" s="45">
        <v>2855608</v>
      </c>
      <c r="R456" s="45">
        <v>237967.33333333334</v>
      </c>
      <c r="S456" s="45">
        <v>951869.33333333337</v>
      </c>
      <c r="T456" s="45">
        <v>1524905</v>
      </c>
      <c r="U456" s="46">
        <v>1049394.6666666665</v>
      </c>
      <c r="V456" s="38">
        <v>449575.39041845524</v>
      </c>
      <c r="W456" s="46">
        <v>449575.39041845524</v>
      </c>
      <c r="X456" s="38"/>
      <c r="Y456" s="38">
        <f t="shared" si="7"/>
        <v>521332.99578090443</v>
      </c>
      <c r="Z456" s="38">
        <v>521332.99578090443</v>
      </c>
      <c r="AA456" s="38">
        <v>0</v>
      </c>
      <c r="AB456" s="38">
        <v>521332.99578090443</v>
      </c>
      <c r="AC456" s="38" t="s">
        <v>6123</v>
      </c>
      <c r="AD456" s="59">
        <v>0.34187899953171141</v>
      </c>
      <c r="AE456" s="59">
        <v>0.26050186071448067</v>
      </c>
      <c r="AF456" s="59">
        <v>0.49679402072519063</v>
      </c>
    </row>
    <row r="457" spans="1:32" x14ac:dyDescent="0.2">
      <c r="A457" s="60" t="s">
        <v>6126</v>
      </c>
      <c r="B457" s="44" t="s">
        <v>6115</v>
      </c>
      <c r="C457" s="44"/>
      <c r="D457" s="39">
        <v>442</v>
      </c>
      <c r="E457" s="44" t="s">
        <v>3351</v>
      </c>
      <c r="F457" s="44" t="s">
        <v>1656</v>
      </c>
      <c r="G457" s="39" t="s">
        <v>6115</v>
      </c>
      <c r="H457" s="64">
        <v>40451</v>
      </c>
      <c r="I457" s="44" t="s">
        <v>6129</v>
      </c>
      <c r="J457" s="58">
        <v>383</v>
      </c>
      <c r="K457" s="44" t="s">
        <v>6126</v>
      </c>
      <c r="L457" s="39" t="s">
        <v>6116</v>
      </c>
      <c r="M457" s="67">
        <v>0</v>
      </c>
      <c r="N457" s="67">
        <v>0</v>
      </c>
      <c r="O457" s="46">
        <v>4005919</v>
      </c>
      <c r="P457" s="45">
        <v>4005919</v>
      </c>
      <c r="Q457" s="45">
        <v>2069232</v>
      </c>
      <c r="R457" s="45">
        <v>172436</v>
      </c>
      <c r="S457" s="45">
        <v>689744</v>
      </c>
      <c r="T457" s="45">
        <v>1452033</v>
      </c>
      <c r="U457" s="46">
        <v>3316175</v>
      </c>
      <c r="V457" s="38">
        <v>1420695.8713222491</v>
      </c>
      <c r="W457" s="46">
        <v>1420695.8713222491</v>
      </c>
      <c r="X457" s="38"/>
      <c r="Y457" s="38">
        <f t="shared" si="7"/>
        <v>1647455.9116783591</v>
      </c>
      <c r="Z457" s="38">
        <v>1452033</v>
      </c>
      <c r="AA457" s="38">
        <v>0</v>
      </c>
      <c r="AB457" s="38">
        <v>1452033</v>
      </c>
      <c r="AC457" s="38" t="s">
        <v>6123</v>
      </c>
      <c r="AD457" s="59">
        <v>1</v>
      </c>
      <c r="AE457" s="59">
        <v>0.36247188223226678</v>
      </c>
      <c r="AF457" s="59">
        <v>0.43786380393073343</v>
      </c>
    </row>
    <row r="458" spans="1:32" x14ac:dyDescent="0.2">
      <c r="A458" s="60" t="s">
        <v>6126</v>
      </c>
      <c r="B458" s="44" t="s">
        <v>6115</v>
      </c>
      <c r="C458" s="44"/>
      <c r="D458" s="39">
        <v>443</v>
      </c>
      <c r="E458" s="44" t="s">
        <v>2547</v>
      </c>
      <c r="F458" s="44" t="s">
        <v>2548</v>
      </c>
      <c r="G458" s="39" t="s">
        <v>6115</v>
      </c>
      <c r="H458" s="64">
        <v>40451</v>
      </c>
      <c r="I458" s="44" t="s">
        <v>6129</v>
      </c>
      <c r="J458" s="58">
        <v>382</v>
      </c>
      <c r="K458" s="44" t="s">
        <v>6126</v>
      </c>
      <c r="L458" s="39" t="s">
        <v>6123</v>
      </c>
      <c r="M458" s="67">
        <v>1967055</v>
      </c>
      <c r="N458" s="67">
        <v>1967055</v>
      </c>
      <c r="O458" s="46">
        <v>3805283</v>
      </c>
      <c r="P458" s="45">
        <v>1838228</v>
      </c>
      <c r="Q458" s="45">
        <v>1581604</v>
      </c>
      <c r="R458" s="45">
        <v>131800.33333333334</v>
      </c>
      <c r="S458" s="45">
        <v>527201.33333333337</v>
      </c>
      <c r="T458" s="45">
        <v>872404</v>
      </c>
      <c r="U458" s="46">
        <v>1311026.6666666665</v>
      </c>
      <c r="V458" s="38">
        <v>561662.20797355496</v>
      </c>
      <c r="W458" s="46">
        <v>561662.20797355496</v>
      </c>
      <c r="X458" s="38"/>
      <c r="Y458" s="38">
        <f t="shared" si="7"/>
        <v>651310.20901127765</v>
      </c>
      <c r="Z458" s="38">
        <v>651310.20901127765</v>
      </c>
      <c r="AA458" s="38">
        <v>0</v>
      </c>
      <c r="AB458" s="38">
        <v>651310.20901127765</v>
      </c>
      <c r="AC458" s="38" t="s">
        <v>6123</v>
      </c>
      <c r="AD458" s="59">
        <v>0.7465694896071976</v>
      </c>
      <c r="AE458" s="59">
        <v>0.35431415962072044</v>
      </c>
      <c r="AF458" s="59">
        <v>0.49679402072519074</v>
      </c>
    </row>
    <row r="459" spans="1:32" x14ac:dyDescent="0.2">
      <c r="A459" s="60" t="s">
        <v>6126</v>
      </c>
      <c r="B459" s="44" t="s">
        <v>6115</v>
      </c>
      <c r="C459" s="44"/>
      <c r="D459" s="39">
        <v>444</v>
      </c>
      <c r="E459" s="44" t="s">
        <v>4795</v>
      </c>
      <c r="F459" s="44" t="s">
        <v>2327</v>
      </c>
      <c r="G459" s="39" t="s">
        <v>6115</v>
      </c>
      <c r="H459" s="64">
        <v>40543</v>
      </c>
      <c r="I459" s="44" t="s">
        <v>6129</v>
      </c>
      <c r="J459" s="58">
        <v>382</v>
      </c>
      <c r="K459" s="44" t="s">
        <v>6126</v>
      </c>
      <c r="L459" s="39" t="s">
        <v>6116</v>
      </c>
      <c r="M459" s="67">
        <v>0</v>
      </c>
      <c r="N459" s="67">
        <v>0</v>
      </c>
      <c r="O459" s="46">
        <v>1659964</v>
      </c>
      <c r="P459" s="45">
        <v>1659964</v>
      </c>
      <c r="Q459" s="45">
        <v>2025048</v>
      </c>
      <c r="R459" s="45">
        <v>168754</v>
      </c>
      <c r="S459" s="45">
        <v>675016</v>
      </c>
      <c r="T459" s="45">
        <v>1362269</v>
      </c>
      <c r="U459" s="46">
        <v>984948</v>
      </c>
      <c r="V459" s="38">
        <v>421965.53471005196</v>
      </c>
      <c r="W459" s="46">
        <v>421965.53471005196</v>
      </c>
      <c r="X459" s="38"/>
      <c r="Y459" s="38">
        <f t="shared" si="7"/>
        <v>489316.27712523512</v>
      </c>
      <c r="Z459" s="38">
        <v>489316.27712523512</v>
      </c>
      <c r="AA459" s="38">
        <v>0</v>
      </c>
      <c r="AB459" s="38">
        <v>489316.27712523512</v>
      </c>
      <c r="AC459" s="38" t="s">
        <v>6123</v>
      </c>
      <c r="AD459" s="59">
        <v>0.35919211046073507</v>
      </c>
      <c r="AE459" s="59">
        <v>0.29477523435763375</v>
      </c>
      <c r="AF459" s="59">
        <v>0.49679402072519069</v>
      </c>
    </row>
    <row r="460" spans="1:32" x14ac:dyDescent="0.2">
      <c r="A460" s="60" t="s">
        <v>6126</v>
      </c>
      <c r="B460" s="44" t="s">
        <v>6115</v>
      </c>
      <c r="C460" s="44"/>
      <c r="D460" s="39">
        <v>445</v>
      </c>
      <c r="E460" s="44" t="s">
        <v>3963</v>
      </c>
      <c r="F460" s="44" t="s">
        <v>3964</v>
      </c>
      <c r="G460" s="39" t="s">
        <v>6115</v>
      </c>
      <c r="H460" s="64">
        <v>40633</v>
      </c>
      <c r="I460" s="44" t="s">
        <v>6130</v>
      </c>
      <c r="J460" s="58">
        <v>380</v>
      </c>
      <c r="K460" s="44" t="s">
        <v>6126</v>
      </c>
      <c r="L460" s="39" t="s">
        <v>6116</v>
      </c>
      <c r="M460" s="67">
        <v>0</v>
      </c>
      <c r="N460" s="67">
        <v>0</v>
      </c>
      <c r="O460" s="46">
        <v>1962171</v>
      </c>
      <c r="P460" s="45">
        <v>1962171</v>
      </c>
      <c r="Q460" s="45">
        <v>1823108</v>
      </c>
      <c r="R460" s="45">
        <v>151925.66666666666</v>
      </c>
      <c r="S460" s="45">
        <v>607702.66666666663</v>
      </c>
      <c r="T460" s="45">
        <v>607318</v>
      </c>
      <c r="U460" s="46">
        <v>1354468.3333333335</v>
      </c>
      <c r="V460" s="38">
        <v>580273.22713770973</v>
      </c>
      <c r="W460" s="46">
        <v>580273.22713770973</v>
      </c>
      <c r="X460" s="38"/>
      <c r="Y460" s="38">
        <f t="shared" si="7"/>
        <v>672891.76926161454</v>
      </c>
      <c r="Z460" s="38">
        <v>607318</v>
      </c>
      <c r="AA460" s="38">
        <v>0</v>
      </c>
      <c r="AB460" s="38">
        <v>607318</v>
      </c>
      <c r="AC460" s="38" t="s">
        <v>6123</v>
      </c>
      <c r="AD460" s="59">
        <v>1</v>
      </c>
      <c r="AE460" s="59">
        <v>0.30951328910681075</v>
      </c>
      <c r="AF460" s="59">
        <v>0.44838109910284596</v>
      </c>
    </row>
    <row r="461" spans="1:32" x14ac:dyDescent="0.2">
      <c r="A461" s="60" t="s">
        <v>6126</v>
      </c>
      <c r="B461" s="44" t="s">
        <v>6115</v>
      </c>
      <c r="C461" s="44"/>
      <c r="D461" s="39">
        <v>446</v>
      </c>
      <c r="E461" s="44" t="s">
        <v>998</v>
      </c>
      <c r="F461" s="44" t="s">
        <v>999</v>
      </c>
      <c r="G461" s="39" t="s">
        <v>6115</v>
      </c>
      <c r="H461" s="64">
        <v>40633</v>
      </c>
      <c r="I461" s="44" t="s">
        <v>6130</v>
      </c>
      <c r="J461" s="58">
        <v>379</v>
      </c>
      <c r="K461" s="44" t="s">
        <v>6126</v>
      </c>
      <c r="L461" s="39" t="s">
        <v>6116</v>
      </c>
      <c r="M461" s="67">
        <v>0</v>
      </c>
      <c r="N461" s="67">
        <v>0</v>
      </c>
      <c r="O461" s="46">
        <v>1289051</v>
      </c>
      <c r="P461" s="45">
        <v>1289051</v>
      </c>
      <c r="Q461" s="45">
        <v>1482470</v>
      </c>
      <c r="R461" s="45">
        <v>123539.16666666667</v>
      </c>
      <c r="S461" s="45">
        <v>494156.66666666669</v>
      </c>
      <c r="T461" s="45">
        <v>954190</v>
      </c>
      <c r="U461" s="46">
        <v>794894.33333333326</v>
      </c>
      <c r="V461" s="38">
        <v>340543.87886770698</v>
      </c>
      <c r="W461" s="46">
        <v>340543.87886770698</v>
      </c>
      <c r="X461" s="38"/>
      <c r="Y461" s="38">
        <f t="shared" si="7"/>
        <v>394898.75190833659</v>
      </c>
      <c r="Z461" s="38">
        <v>394898.75190833659</v>
      </c>
      <c r="AA461" s="38">
        <v>0</v>
      </c>
      <c r="AB461" s="38">
        <v>394898.75190833659</v>
      </c>
      <c r="AC461" s="38" t="s">
        <v>6123</v>
      </c>
      <c r="AD461" s="59">
        <v>0.41385756705513221</v>
      </c>
      <c r="AE461" s="59">
        <v>0.30634843144944351</v>
      </c>
      <c r="AF461" s="59">
        <v>0.49679402072519069</v>
      </c>
    </row>
    <row r="462" spans="1:32" x14ac:dyDescent="0.2">
      <c r="A462" s="60" t="s">
        <v>6126</v>
      </c>
      <c r="B462" s="44" t="s">
        <v>6115</v>
      </c>
      <c r="C462" s="44"/>
      <c r="D462" s="39">
        <v>447</v>
      </c>
      <c r="E462" s="44" t="s">
        <v>1435</v>
      </c>
      <c r="F462" s="44" t="s">
        <v>1436</v>
      </c>
      <c r="G462" s="39" t="s">
        <v>6115</v>
      </c>
      <c r="H462" s="64">
        <v>40543</v>
      </c>
      <c r="I462" s="44" t="s">
        <v>6129</v>
      </c>
      <c r="J462" s="58">
        <v>378</v>
      </c>
      <c r="K462" s="44" t="s">
        <v>6126</v>
      </c>
      <c r="L462" s="39" t="s">
        <v>6116</v>
      </c>
      <c r="M462" s="67">
        <v>0</v>
      </c>
      <c r="N462" s="67">
        <v>0</v>
      </c>
      <c r="O462" s="46">
        <v>2471261</v>
      </c>
      <c r="P462" s="45">
        <v>2471261</v>
      </c>
      <c r="Q462" s="45">
        <v>1403028</v>
      </c>
      <c r="R462" s="45">
        <v>116919</v>
      </c>
      <c r="S462" s="45">
        <v>467676</v>
      </c>
      <c r="T462" s="45">
        <v>1036818</v>
      </c>
      <c r="U462" s="46">
        <v>2003585</v>
      </c>
      <c r="V462" s="38">
        <v>858363.90942673059</v>
      </c>
      <c r="W462" s="46">
        <v>858363.90942673059</v>
      </c>
      <c r="X462" s="38"/>
      <c r="Y462" s="38">
        <f t="shared" si="7"/>
        <v>995369.04801468109</v>
      </c>
      <c r="Z462" s="38">
        <v>995369.04801468109</v>
      </c>
      <c r="AA462" s="38">
        <v>0</v>
      </c>
      <c r="AB462" s="38">
        <v>995369.04801468109</v>
      </c>
      <c r="AC462" s="38" t="s">
        <v>6123</v>
      </c>
      <c r="AD462" s="59">
        <v>0.96002292399889</v>
      </c>
      <c r="AE462" s="59">
        <v>0.40277779158683807</v>
      </c>
      <c r="AF462" s="59">
        <v>0.49679402072519063</v>
      </c>
    </row>
    <row r="463" spans="1:32" x14ac:dyDescent="0.2">
      <c r="A463" s="60" t="s">
        <v>6126</v>
      </c>
      <c r="B463" s="44" t="s">
        <v>6115</v>
      </c>
      <c r="C463" s="44"/>
      <c r="D463" s="39">
        <v>448</v>
      </c>
      <c r="E463" s="44" t="s">
        <v>3464</v>
      </c>
      <c r="F463" s="44" t="s">
        <v>3465</v>
      </c>
      <c r="G463" s="39" t="s">
        <v>6115</v>
      </c>
      <c r="H463" s="64">
        <v>40359</v>
      </c>
      <c r="I463" s="44" t="s">
        <v>6129</v>
      </c>
      <c r="J463" s="58">
        <v>378</v>
      </c>
      <c r="K463" s="44" t="s">
        <v>6126</v>
      </c>
      <c r="L463" s="39" t="s">
        <v>6116</v>
      </c>
      <c r="M463" s="67">
        <v>0</v>
      </c>
      <c r="N463" s="67">
        <v>0</v>
      </c>
      <c r="O463" s="46">
        <v>1249706</v>
      </c>
      <c r="P463" s="45">
        <v>1249706</v>
      </c>
      <c r="Q463" s="45">
        <v>2427415</v>
      </c>
      <c r="R463" s="45">
        <v>202284.58333333334</v>
      </c>
      <c r="S463" s="45">
        <v>809138.33333333337</v>
      </c>
      <c r="T463" s="45">
        <v>1584442</v>
      </c>
      <c r="U463" s="46">
        <v>440567.66666666663</v>
      </c>
      <c r="V463" s="38">
        <v>188745.36629442358</v>
      </c>
      <c r="W463" s="46">
        <v>188745.36629442358</v>
      </c>
      <c r="X463" s="38"/>
      <c r="Y463" s="38">
        <f t="shared" si="7"/>
        <v>218871.38252484889</v>
      </c>
      <c r="Z463" s="38">
        <v>218871.38252484889</v>
      </c>
      <c r="AA463" s="38">
        <v>0</v>
      </c>
      <c r="AB463" s="38">
        <v>218871.38252484889</v>
      </c>
      <c r="AC463" s="38" t="s">
        <v>6123</v>
      </c>
      <c r="AD463" s="59">
        <v>0.13813783182019215</v>
      </c>
      <c r="AE463" s="59">
        <v>0.17513829854769752</v>
      </c>
      <c r="AF463" s="59">
        <v>0.49679402072519069</v>
      </c>
    </row>
    <row r="464" spans="1:32" x14ac:dyDescent="0.2">
      <c r="A464" s="60" t="s">
        <v>6126</v>
      </c>
      <c r="B464" s="44" t="s">
        <v>6115</v>
      </c>
      <c r="C464" s="44"/>
      <c r="D464" s="39">
        <v>449</v>
      </c>
      <c r="E464" s="44" t="s">
        <v>4403</v>
      </c>
      <c r="F464" s="44" t="s">
        <v>5989</v>
      </c>
      <c r="G464" s="39" t="s">
        <v>6115</v>
      </c>
      <c r="H464" s="64">
        <v>40451</v>
      </c>
      <c r="I464" s="44" t="s">
        <v>6129</v>
      </c>
      <c r="J464" s="58">
        <v>378</v>
      </c>
      <c r="K464" s="44" t="s">
        <v>6126</v>
      </c>
      <c r="L464" s="39" t="s">
        <v>6116</v>
      </c>
      <c r="M464" s="67">
        <v>0</v>
      </c>
      <c r="N464" s="67">
        <v>0</v>
      </c>
      <c r="O464" s="46">
        <v>1792709</v>
      </c>
      <c r="P464" s="45">
        <v>1792709</v>
      </c>
      <c r="Q464" s="45">
        <v>1943272</v>
      </c>
      <c r="R464" s="45">
        <v>161939.33333333334</v>
      </c>
      <c r="S464" s="45">
        <v>647757.33333333337</v>
      </c>
      <c r="T464" s="45">
        <v>760691</v>
      </c>
      <c r="U464" s="46">
        <v>1144951.6666666665</v>
      </c>
      <c r="V464" s="38">
        <v>490513.34917393111</v>
      </c>
      <c r="W464" s="46">
        <v>490513.34917393111</v>
      </c>
      <c r="X464" s="38"/>
      <c r="Y464" s="38">
        <f t="shared" si="7"/>
        <v>568805.14201934147</v>
      </c>
      <c r="Z464" s="38">
        <v>568805.14201934147</v>
      </c>
      <c r="AA464" s="38">
        <v>0</v>
      </c>
      <c r="AB464" s="38">
        <v>568805.14201934147</v>
      </c>
      <c r="AC464" s="38" t="s">
        <v>6123</v>
      </c>
      <c r="AD464" s="59">
        <v>0.74774795813193728</v>
      </c>
      <c r="AE464" s="59">
        <v>0.3172880495492249</v>
      </c>
      <c r="AF464" s="59">
        <v>0.49679402072519063</v>
      </c>
    </row>
    <row r="465" spans="1:32" x14ac:dyDescent="0.2">
      <c r="A465" s="60" t="s">
        <v>6126</v>
      </c>
      <c r="B465" s="44" t="s">
        <v>6115</v>
      </c>
      <c r="C465" s="44"/>
      <c r="D465" s="39">
        <v>450</v>
      </c>
      <c r="E465" s="44" t="s">
        <v>164</v>
      </c>
      <c r="F465" s="44" t="s">
        <v>165</v>
      </c>
      <c r="G465" s="39" t="s">
        <v>6115</v>
      </c>
      <c r="H465" s="64">
        <v>40543</v>
      </c>
      <c r="I465" s="44" t="s">
        <v>6129</v>
      </c>
      <c r="J465" s="58">
        <v>377</v>
      </c>
      <c r="K465" s="44" t="s">
        <v>6126</v>
      </c>
      <c r="L465" s="39" t="s">
        <v>6116</v>
      </c>
      <c r="M465" s="67">
        <v>0</v>
      </c>
      <c r="N465" s="67">
        <v>0</v>
      </c>
      <c r="O465" s="46">
        <v>1249988</v>
      </c>
      <c r="P465" s="45">
        <v>1249988</v>
      </c>
      <c r="Q465" s="45">
        <v>1817840</v>
      </c>
      <c r="R465" s="45">
        <v>151486.66666666666</v>
      </c>
      <c r="S465" s="45">
        <v>605946.66666666663</v>
      </c>
      <c r="T465" s="45">
        <v>1211727</v>
      </c>
      <c r="U465" s="46">
        <v>644041.33333333337</v>
      </c>
      <c r="V465" s="38">
        <v>275916.33831976389</v>
      </c>
      <c r="W465" s="46">
        <v>275916.33831976389</v>
      </c>
      <c r="X465" s="38"/>
      <c r="Y465" s="38">
        <f t="shared" si="7"/>
        <v>319955.88349987945</v>
      </c>
      <c r="Z465" s="38">
        <v>319955.88349987945</v>
      </c>
      <c r="AA465" s="38">
        <v>0</v>
      </c>
      <c r="AB465" s="38">
        <v>319955.88349987945</v>
      </c>
      <c r="AC465" s="38" t="s">
        <v>6123</v>
      </c>
      <c r="AD465" s="59">
        <v>0.26404947937933171</v>
      </c>
      <c r="AE465" s="59">
        <v>0.25596716408467879</v>
      </c>
      <c r="AF465" s="59">
        <v>0.49679402072519069</v>
      </c>
    </row>
    <row r="466" spans="1:32" x14ac:dyDescent="0.2">
      <c r="A466" s="60" t="s">
        <v>6126</v>
      </c>
      <c r="B466" s="44" t="s">
        <v>6115</v>
      </c>
      <c r="C466" s="44"/>
      <c r="D466" s="39">
        <v>451</v>
      </c>
      <c r="E466" s="44" t="s">
        <v>3341</v>
      </c>
      <c r="F466" s="44" t="s">
        <v>3342</v>
      </c>
      <c r="G466" s="39" t="s">
        <v>6115</v>
      </c>
      <c r="H466" s="64">
        <v>40451</v>
      </c>
      <c r="I466" s="44" t="s">
        <v>6129</v>
      </c>
      <c r="J466" s="58">
        <v>377</v>
      </c>
      <c r="K466" s="44" t="s">
        <v>6126</v>
      </c>
      <c r="L466" s="39" t="s">
        <v>6116</v>
      </c>
      <c r="M466" s="67">
        <v>0</v>
      </c>
      <c r="N466" s="67">
        <v>0</v>
      </c>
      <c r="O466" s="46">
        <v>1414818</v>
      </c>
      <c r="P466" s="45">
        <v>1414818</v>
      </c>
      <c r="Q466" s="45">
        <v>1901355</v>
      </c>
      <c r="R466" s="45">
        <v>158446.25</v>
      </c>
      <c r="S466" s="45">
        <v>633785</v>
      </c>
      <c r="T466" s="45">
        <v>848503</v>
      </c>
      <c r="U466" s="46">
        <v>781033</v>
      </c>
      <c r="V466" s="38">
        <v>334605.4892960806</v>
      </c>
      <c r="W466" s="46">
        <v>334605.4892960806</v>
      </c>
      <c r="X466" s="38"/>
      <c r="Y466" s="38">
        <f t="shared" si="7"/>
        <v>388012.52438905783</v>
      </c>
      <c r="Z466" s="38">
        <v>388012.52438905783</v>
      </c>
      <c r="AA466" s="38">
        <v>0</v>
      </c>
      <c r="AB466" s="38">
        <v>388012.52438905783</v>
      </c>
      <c r="AC466" s="38" t="s">
        <v>6123</v>
      </c>
      <c r="AD466" s="59">
        <v>0.45729069241836251</v>
      </c>
      <c r="AE466" s="59">
        <v>0.2742490725938303</v>
      </c>
      <c r="AF466" s="59">
        <v>0.49679402072519063</v>
      </c>
    </row>
    <row r="467" spans="1:32" x14ac:dyDescent="0.2">
      <c r="A467" s="60" t="s">
        <v>6126</v>
      </c>
      <c r="B467" s="44" t="s">
        <v>6115</v>
      </c>
      <c r="C467" s="44"/>
      <c r="D467" s="39">
        <v>452</v>
      </c>
      <c r="E467" s="44" t="s">
        <v>324</v>
      </c>
      <c r="F467" s="44" t="s">
        <v>325</v>
      </c>
      <c r="G467" s="39" t="s">
        <v>6115</v>
      </c>
      <c r="H467" s="64">
        <v>40359</v>
      </c>
      <c r="I467" s="44" t="s">
        <v>6129</v>
      </c>
      <c r="J467" s="58">
        <v>376</v>
      </c>
      <c r="K467" s="44" t="s">
        <v>6126</v>
      </c>
      <c r="L467" s="39" t="s">
        <v>6116</v>
      </c>
      <c r="M467" s="67">
        <v>0</v>
      </c>
      <c r="N467" s="67">
        <v>0</v>
      </c>
      <c r="O467" s="46">
        <v>1747940</v>
      </c>
      <c r="P467" s="45">
        <v>1747940</v>
      </c>
      <c r="Q467" s="45">
        <v>1670264</v>
      </c>
      <c r="R467" s="45">
        <v>139188.66666666666</v>
      </c>
      <c r="S467" s="45">
        <v>556754.66666666663</v>
      </c>
      <c r="T467" s="45">
        <v>1010082</v>
      </c>
      <c r="U467" s="46">
        <v>1191185.3333333335</v>
      </c>
      <c r="V467" s="38">
        <v>510320.50028912339</v>
      </c>
      <c r="W467" s="46">
        <v>510320.50028912339</v>
      </c>
      <c r="X467" s="38"/>
      <c r="Y467" s="38">
        <f t="shared" si="7"/>
        <v>591773.75117554318</v>
      </c>
      <c r="Z467" s="38">
        <v>591773.75117554318</v>
      </c>
      <c r="AA467" s="38">
        <v>0</v>
      </c>
      <c r="AB467" s="38">
        <v>591773.75117554318</v>
      </c>
      <c r="AC467" s="38" t="s">
        <v>6123</v>
      </c>
      <c r="AD467" s="59">
        <v>0.58586703968147458</v>
      </c>
      <c r="AE467" s="59">
        <v>0.33855495679230591</v>
      </c>
      <c r="AF467" s="59">
        <v>0.49679402072519063</v>
      </c>
    </row>
    <row r="468" spans="1:32" x14ac:dyDescent="0.2">
      <c r="A468" s="60" t="s">
        <v>6126</v>
      </c>
      <c r="B468" s="44" t="s">
        <v>6115</v>
      </c>
      <c r="C468" s="44"/>
      <c r="D468" s="39">
        <v>453</v>
      </c>
      <c r="E468" s="44" t="s">
        <v>5609</v>
      </c>
      <c r="F468" s="44" t="s">
        <v>5610</v>
      </c>
      <c r="G468" s="39" t="s">
        <v>6115</v>
      </c>
      <c r="H468" s="64">
        <v>40633</v>
      </c>
      <c r="I468" s="44" t="s">
        <v>6130</v>
      </c>
      <c r="J468" s="58">
        <v>376</v>
      </c>
      <c r="K468" s="44" t="s">
        <v>6126</v>
      </c>
      <c r="L468" s="39" t="s">
        <v>6116</v>
      </c>
      <c r="M468" s="67">
        <v>0</v>
      </c>
      <c r="N468" s="67">
        <v>0</v>
      </c>
      <c r="O468" s="46">
        <v>626387</v>
      </c>
      <c r="P468" s="45">
        <v>626387</v>
      </c>
      <c r="Q468" s="45">
        <v>2366144</v>
      </c>
      <c r="R468" s="45">
        <v>197178.66666666666</v>
      </c>
      <c r="S468" s="45">
        <v>788714.66666666663</v>
      </c>
      <c r="T468" s="45">
        <v>1234589</v>
      </c>
      <c r="U468" s="46">
        <v>0</v>
      </c>
      <c r="V468" s="38">
        <v>0</v>
      </c>
      <c r="W468" s="46">
        <v>0</v>
      </c>
      <c r="X468" s="38"/>
      <c r="Y468" s="38">
        <f t="shared" si="7"/>
        <v>0</v>
      </c>
      <c r="Z468" s="38">
        <v>0</v>
      </c>
      <c r="AA468" s="38">
        <v>0</v>
      </c>
      <c r="AB468" s="38">
        <v>0</v>
      </c>
      <c r="AC468" s="38" t="s">
        <v>6116</v>
      </c>
      <c r="AD468" s="59">
        <v>0</v>
      </c>
      <c r="AE468" s="59">
        <v>0</v>
      </c>
      <c r="AF468" s="59" t="s">
        <v>6138</v>
      </c>
    </row>
    <row r="469" spans="1:32" x14ac:dyDescent="0.2">
      <c r="A469" s="60" t="s">
        <v>6126</v>
      </c>
      <c r="B469" s="44" t="s">
        <v>6115</v>
      </c>
      <c r="C469" s="44"/>
      <c r="D469" s="39">
        <v>454</v>
      </c>
      <c r="E469" s="44" t="s">
        <v>336</v>
      </c>
      <c r="F469" s="44" t="s">
        <v>337</v>
      </c>
      <c r="G469" s="39" t="s">
        <v>6115</v>
      </c>
      <c r="H469" s="64">
        <v>40359</v>
      </c>
      <c r="I469" s="44" t="s">
        <v>6129</v>
      </c>
      <c r="J469" s="58">
        <v>375</v>
      </c>
      <c r="K469" s="44" t="s">
        <v>6126</v>
      </c>
      <c r="L469" s="39" t="s">
        <v>6116</v>
      </c>
      <c r="M469" s="67">
        <v>0</v>
      </c>
      <c r="N469" s="67">
        <v>0</v>
      </c>
      <c r="O469" s="46">
        <v>183203</v>
      </c>
      <c r="P469" s="45">
        <v>183203</v>
      </c>
      <c r="Q469" s="45">
        <v>1941080</v>
      </c>
      <c r="R469" s="45">
        <v>161756.66666666666</v>
      </c>
      <c r="S469" s="45">
        <v>647026.66666666663</v>
      </c>
      <c r="T469" s="45">
        <v>1309394</v>
      </c>
      <c r="U469" s="46">
        <v>0</v>
      </c>
      <c r="V469" s="38">
        <v>0</v>
      </c>
      <c r="W469" s="46">
        <v>0</v>
      </c>
      <c r="X469" s="38"/>
      <c r="Y469" s="38">
        <f t="shared" si="7"/>
        <v>0</v>
      </c>
      <c r="Z469" s="38">
        <v>0</v>
      </c>
      <c r="AA469" s="38">
        <v>0</v>
      </c>
      <c r="AB469" s="38">
        <v>0</v>
      </c>
      <c r="AC469" s="38" t="s">
        <v>6116</v>
      </c>
      <c r="AD469" s="59">
        <v>0</v>
      </c>
      <c r="AE469" s="59">
        <v>0</v>
      </c>
      <c r="AF469" s="59" t="s">
        <v>6138</v>
      </c>
    </row>
    <row r="470" spans="1:32" x14ac:dyDescent="0.2">
      <c r="A470" s="60" t="s">
        <v>6126</v>
      </c>
      <c r="B470" s="44" t="s">
        <v>6115</v>
      </c>
      <c r="C470" s="44"/>
      <c r="D470" s="39">
        <v>455</v>
      </c>
      <c r="E470" s="44" t="s">
        <v>4634</v>
      </c>
      <c r="F470" s="44" t="s">
        <v>4635</v>
      </c>
      <c r="G470" s="39" t="s">
        <v>6115</v>
      </c>
      <c r="H470" s="64">
        <v>40451</v>
      </c>
      <c r="I470" s="44" t="s">
        <v>6129</v>
      </c>
      <c r="J470" s="58">
        <v>375</v>
      </c>
      <c r="K470" s="44" t="s">
        <v>6126</v>
      </c>
      <c r="L470" s="39" t="s">
        <v>6116</v>
      </c>
      <c r="M470" s="67">
        <v>0</v>
      </c>
      <c r="N470" s="67">
        <v>0</v>
      </c>
      <c r="O470" s="46">
        <v>1948676</v>
      </c>
      <c r="P470" s="45">
        <v>1948676</v>
      </c>
      <c r="Q470" s="45">
        <v>1810152</v>
      </c>
      <c r="R470" s="45">
        <v>150846</v>
      </c>
      <c r="S470" s="45">
        <v>603384</v>
      </c>
      <c r="T470" s="45">
        <v>1365777</v>
      </c>
      <c r="U470" s="46">
        <v>1345292</v>
      </c>
      <c r="V470" s="38">
        <v>576341.95726186072</v>
      </c>
      <c r="W470" s="46">
        <v>576341.95726186072</v>
      </c>
      <c r="X470" s="38"/>
      <c r="Y470" s="38">
        <f t="shared" si="7"/>
        <v>668333.02172943321</v>
      </c>
      <c r="Z470" s="38">
        <v>668333.02172943321</v>
      </c>
      <c r="AA470" s="38">
        <v>0</v>
      </c>
      <c r="AB470" s="38">
        <v>668333.02172943321</v>
      </c>
      <c r="AC470" s="38" t="s">
        <v>6123</v>
      </c>
      <c r="AD470" s="59">
        <v>0.48934271241164057</v>
      </c>
      <c r="AE470" s="59">
        <v>0.34296774924586398</v>
      </c>
      <c r="AF470" s="59">
        <v>0.49679402072519069</v>
      </c>
    </row>
    <row r="471" spans="1:32" x14ac:dyDescent="0.2">
      <c r="A471" s="60" t="s">
        <v>6126</v>
      </c>
      <c r="B471" s="44" t="s">
        <v>6115</v>
      </c>
      <c r="C471" s="44"/>
      <c r="D471" s="39">
        <v>456</v>
      </c>
      <c r="E471" s="44" t="s">
        <v>918</v>
      </c>
      <c r="F471" s="44" t="s">
        <v>919</v>
      </c>
      <c r="G471" s="39" t="s">
        <v>6115</v>
      </c>
      <c r="H471" s="64">
        <v>40451</v>
      </c>
      <c r="I471" s="44" t="s">
        <v>6129</v>
      </c>
      <c r="J471" s="58">
        <v>374</v>
      </c>
      <c r="K471" s="44" t="s">
        <v>6126</v>
      </c>
      <c r="L471" s="39" t="s">
        <v>6116</v>
      </c>
      <c r="M471" s="67">
        <v>0</v>
      </c>
      <c r="N471" s="67">
        <v>0</v>
      </c>
      <c r="O471" s="46">
        <v>2969869</v>
      </c>
      <c r="P471" s="45">
        <v>2969869</v>
      </c>
      <c r="Q471" s="45">
        <v>2269568</v>
      </c>
      <c r="R471" s="45">
        <v>189130.66666666666</v>
      </c>
      <c r="S471" s="45">
        <v>756522.66666666663</v>
      </c>
      <c r="T471" s="45">
        <v>1123426</v>
      </c>
      <c r="U471" s="46">
        <v>2213346.3333333335</v>
      </c>
      <c r="V471" s="38">
        <v>948228.60602136655</v>
      </c>
      <c r="W471" s="46">
        <v>948228.60602136655</v>
      </c>
      <c r="X471" s="38"/>
      <c r="Y471" s="38">
        <f t="shared" si="7"/>
        <v>1099577.2241940249</v>
      </c>
      <c r="Z471" s="38">
        <v>1099577.2241940249</v>
      </c>
      <c r="AA471" s="38">
        <v>0</v>
      </c>
      <c r="AB471" s="38">
        <v>1099577.2241940249</v>
      </c>
      <c r="AC471" s="38" t="s">
        <v>6123</v>
      </c>
      <c r="AD471" s="59">
        <v>0.97877138698412258</v>
      </c>
      <c r="AE471" s="59">
        <v>0.37024435225729652</v>
      </c>
      <c r="AF471" s="59">
        <v>0.49679402072519069</v>
      </c>
    </row>
    <row r="472" spans="1:32" x14ac:dyDescent="0.2">
      <c r="A472" s="60" t="s">
        <v>6126</v>
      </c>
      <c r="B472" s="44" t="s">
        <v>6115</v>
      </c>
      <c r="C472" s="44"/>
      <c r="D472" s="39">
        <v>457</v>
      </c>
      <c r="E472" s="44" t="s">
        <v>4007</v>
      </c>
      <c r="F472" s="44" t="s">
        <v>4008</v>
      </c>
      <c r="G472" s="39" t="s">
        <v>6115</v>
      </c>
      <c r="H472" s="64">
        <v>40633</v>
      </c>
      <c r="I472" s="44" t="s">
        <v>6130</v>
      </c>
      <c r="J472" s="58">
        <v>374</v>
      </c>
      <c r="K472" s="44" t="s">
        <v>6126</v>
      </c>
      <c r="L472" s="39" t="s">
        <v>6116</v>
      </c>
      <c r="M472" s="67">
        <v>0</v>
      </c>
      <c r="N472" s="67">
        <v>0</v>
      </c>
      <c r="O472" s="46">
        <v>3998608</v>
      </c>
      <c r="P472" s="45">
        <v>3998608</v>
      </c>
      <c r="Q472" s="45">
        <v>2794010</v>
      </c>
      <c r="R472" s="45">
        <v>232834.16666666666</v>
      </c>
      <c r="S472" s="45">
        <v>931336.66666666663</v>
      </c>
      <c r="T472" s="45">
        <v>787291</v>
      </c>
      <c r="U472" s="46">
        <v>3067271.3333333335</v>
      </c>
      <c r="V472" s="38">
        <v>1314062.050251195</v>
      </c>
      <c r="W472" s="46">
        <v>787291</v>
      </c>
      <c r="X472" s="38"/>
      <c r="Y472" s="38">
        <f t="shared" si="7"/>
        <v>1523802.0583417832</v>
      </c>
      <c r="Z472" s="38">
        <v>787291</v>
      </c>
      <c r="AA472" s="38">
        <v>0</v>
      </c>
      <c r="AB472" s="38">
        <v>787291</v>
      </c>
      <c r="AC472" s="38" t="s">
        <v>6123</v>
      </c>
      <c r="AD472" s="59">
        <v>1</v>
      </c>
      <c r="AE472" s="59">
        <v>0.19689126816132013</v>
      </c>
      <c r="AF472" s="59">
        <v>0.2566747165287192</v>
      </c>
    </row>
    <row r="473" spans="1:32" x14ac:dyDescent="0.2">
      <c r="A473" s="60" t="s">
        <v>6126</v>
      </c>
      <c r="B473" s="44" t="s">
        <v>6115</v>
      </c>
      <c r="C473" s="44"/>
      <c r="D473" s="39">
        <v>458</v>
      </c>
      <c r="E473" s="44" t="s">
        <v>228</v>
      </c>
      <c r="F473" s="44" t="s">
        <v>229</v>
      </c>
      <c r="G473" s="39" t="s">
        <v>6115</v>
      </c>
      <c r="H473" s="64">
        <v>40359</v>
      </c>
      <c r="I473" s="44" t="s">
        <v>6129</v>
      </c>
      <c r="J473" s="58">
        <v>372</v>
      </c>
      <c r="K473" s="44" t="s">
        <v>6126</v>
      </c>
      <c r="L473" s="39" t="s">
        <v>6116</v>
      </c>
      <c r="M473" s="67">
        <v>0</v>
      </c>
      <c r="N473" s="67">
        <v>0</v>
      </c>
      <c r="O473" s="46">
        <v>360426</v>
      </c>
      <c r="P473" s="45">
        <v>360426</v>
      </c>
      <c r="Q473" s="45">
        <v>1808712</v>
      </c>
      <c r="R473" s="45">
        <v>150726</v>
      </c>
      <c r="S473" s="45">
        <v>602904</v>
      </c>
      <c r="T473" s="45">
        <v>1385963</v>
      </c>
      <c r="U473" s="46">
        <v>0</v>
      </c>
      <c r="V473" s="38">
        <v>0</v>
      </c>
      <c r="W473" s="46">
        <v>0</v>
      </c>
      <c r="X473" s="38"/>
      <c r="Y473" s="38">
        <f t="shared" si="7"/>
        <v>0</v>
      </c>
      <c r="Z473" s="38">
        <v>0</v>
      </c>
      <c r="AA473" s="38">
        <v>0</v>
      </c>
      <c r="AB473" s="38">
        <v>0</v>
      </c>
      <c r="AC473" s="38" t="s">
        <v>6116</v>
      </c>
      <c r="AD473" s="59">
        <v>0</v>
      </c>
      <c r="AE473" s="59">
        <v>0</v>
      </c>
      <c r="AF473" s="59" t="s">
        <v>6138</v>
      </c>
    </row>
    <row r="474" spans="1:32" x14ac:dyDescent="0.2">
      <c r="A474" s="60" t="s">
        <v>6126</v>
      </c>
      <c r="B474" s="44" t="s">
        <v>6115</v>
      </c>
      <c r="C474" s="44"/>
      <c r="D474" s="39">
        <v>459</v>
      </c>
      <c r="E474" s="44" t="s">
        <v>4046</v>
      </c>
      <c r="F474" s="44" t="s">
        <v>4047</v>
      </c>
      <c r="G474" s="39" t="s">
        <v>6115</v>
      </c>
      <c r="H474" s="64">
        <v>40359</v>
      </c>
      <c r="I474" s="44" t="s">
        <v>6129</v>
      </c>
      <c r="J474" s="58">
        <v>372</v>
      </c>
      <c r="K474" s="44" t="s">
        <v>6126</v>
      </c>
      <c r="L474" s="39" t="s">
        <v>6116</v>
      </c>
      <c r="M474" s="67">
        <v>0</v>
      </c>
      <c r="N474" s="67">
        <v>0</v>
      </c>
      <c r="O474" s="46">
        <v>6836591</v>
      </c>
      <c r="P474" s="45">
        <v>6836591</v>
      </c>
      <c r="Q474" s="45">
        <v>1913716</v>
      </c>
      <c r="R474" s="45">
        <v>159476.33333333334</v>
      </c>
      <c r="S474" s="45">
        <v>637905.33333333337</v>
      </c>
      <c r="T474" s="45">
        <v>677591</v>
      </c>
      <c r="U474" s="46">
        <v>6198685.666666667</v>
      </c>
      <c r="V474" s="38">
        <v>2655603.8611526038</v>
      </c>
      <c r="W474" s="46">
        <v>677591</v>
      </c>
      <c r="X474" s="38"/>
      <c r="Y474" s="38">
        <f t="shared" si="7"/>
        <v>3079469.9755549422</v>
      </c>
      <c r="Z474" s="38">
        <v>677591</v>
      </c>
      <c r="AA474" s="38">
        <v>0</v>
      </c>
      <c r="AB474" s="38">
        <v>677591</v>
      </c>
      <c r="AC474" s="38" t="s">
        <v>6123</v>
      </c>
      <c r="AD474" s="59">
        <v>1</v>
      </c>
      <c r="AE474" s="59">
        <v>9.9112408508860633E-2</v>
      </c>
      <c r="AF474" s="59">
        <v>0.10931204394566009</v>
      </c>
    </row>
    <row r="475" spans="1:32" x14ac:dyDescent="0.2">
      <c r="A475" s="60" t="s">
        <v>6126</v>
      </c>
      <c r="B475" s="44" t="s">
        <v>6115</v>
      </c>
      <c r="C475" s="44"/>
      <c r="D475" s="39">
        <v>460</v>
      </c>
      <c r="E475" s="44" t="s">
        <v>2006</v>
      </c>
      <c r="F475" s="44" t="s">
        <v>2007</v>
      </c>
      <c r="G475" s="39" t="s">
        <v>6115</v>
      </c>
      <c r="H475" s="64">
        <v>40359</v>
      </c>
      <c r="I475" s="44" t="s">
        <v>6129</v>
      </c>
      <c r="J475" s="58">
        <v>371</v>
      </c>
      <c r="K475" s="44" t="s">
        <v>6126</v>
      </c>
      <c r="L475" s="39" t="s">
        <v>6116</v>
      </c>
      <c r="M475" s="67">
        <v>0</v>
      </c>
      <c r="N475" s="67">
        <v>0</v>
      </c>
      <c r="O475" s="46">
        <v>879726</v>
      </c>
      <c r="P475" s="45">
        <v>879726</v>
      </c>
      <c r="Q475" s="45">
        <v>1841692</v>
      </c>
      <c r="R475" s="45">
        <v>153474.33333333334</v>
      </c>
      <c r="S475" s="45">
        <v>613897.33333333337</v>
      </c>
      <c r="T475" s="45">
        <v>946715</v>
      </c>
      <c r="U475" s="46">
        <v>265828.66666666663</v>
      </c>
      <c r="V475" s="38">
        <v>113884.72840318488</v>
      </c>
      <c r="W475" s="46">
        <v>113884.72840318488</v>
      </c>
      <c r="X475" s="38"/>
      <c r="Y475" s="38">
        <f t="shared" si="7"/>
        <v>132062.09213734977</v>
      </c>
      <c r="Z475" s="38">
        <v>132062.09213734977</v>
      </c>
      <c r="AA475" s="38">
        <v>0</v>
      </c>
      <c r="AB475" s="38">
        <v>132062.09213734977</v>
      </c>
      <c r="AC475" s="38" t="s">
        <v>6123</v>
      </c>
      <c r="AD475" s="59">
        <v>0.13949508789588183</v>
      </c>
      <c r="AE475" s="59">
        <v>0.15011730031549569</v>
      </c>
      <c r="AF475" s="59">
        <v>0.49679402072519063</v>
      </c>
    </row>
    <row r="476" spans="1:32" x14ac:dyDescent="0.2">
      <c r="A476" s="60" t="s">
        <v>6126</v>
      </c>
      <c r="B476" s="44" t="s">
        <v>6115</v>
      </c>
      <c r="C476" s="44"/>
      <c r="D476" s="39">
        <v>461</v>
      </c>
      <c r="E476" s="44" t="s">
        <v>817</v>
      </c>
      <c r="F476" s="44" t="s">
        <v>818</v>
      </c>
      <c r="G476" s="39" t="s">
        <v>6115</v>
      </c>
      <c r="H476" s="64">
        <v>40543</v>
      </c>
      <c r="I476" s="44" t="s">
        <v>6130</v>
      </c>
      <c r="J476" s="58">
        <v>370</v>
      </c>
      <c r="K476" s="44" t="s">
        <v>6126</v>
      </c>
      <c r="L476" s="39" t="s">
        <v>6116</v>
      </c>
      <c r="M476" s="67">
        <v>0</v>
      </c>
      <c r="N476" s="67">
        <v>0</v>
      </c>
      <c r="O476" s="46">
        <v>1627895</v>
      </c>
      <c r="P476" s="45">
        <v>1627895</v>
      </c>
      <c r="Q476" s="45">
        <v>1750752</v>
      </c>
      <c r="R476" s="45">
        <v>145896</v>
      </c>
      <c r="S476" s="45">
        <v>583584</v>
      </c>
      <c r="T476" s="45">
        <v>1241648</v>
      </c>
      <c r="U476" s="46">
        <v>1044311</v>
      </c>
      <c r="V476" s="38">
        <v>447397.47633234347</v>
      </c>
      <c r="W476" s="46">
        <v>447397.47633234347</v>
      </c>
      <c r="X476" s="38"/>
      <c r="Y476" s="38">
        <f t="shared" si="7"/>
        <v>518807.46057754458</v>
      </c>
      <c r="Z476" s="38">
        <v>518807.46057754458</v>
      </c>
      <c r="AA476" s="38">
        <v>0</v>
      </c>
      <c r="AB476" s="38">
        <v>518807.46057754458</v>
      </c>
      <c r="AC476" s="38" t="s">
        <v>6123</v>
      </c>
      <c r="AD476" s="59">
        <v>0.41783779346283695</v>
      </c>
      <c r="AE476" s="59">
        <v>0.31869835620696946</v>
      </c>
      <c r="AF476" s="59">
        <v>0.49679402072519063</v>
      </c>
    </row>
    <row r="477" spans="1:32" x14ac:dyDescent="0.2">
      <c r="A477" s="60" t="s">
        <v>6126</v>
      </c>
      <c r="B477" s="44" t="s">
        <v>6115</v>
      </c>
      <c r="C477" s="44"/>
      <c r="D477" s="39">
        <v>462</v>
      </c>
      <c r="E477" s="44" t="s">
        <v>3408</v>
      </c>
      <c r="F477" s="44" t="s">
        <v>689</v>
      </c>
      <c r="G477" s="39" t="s">
        <v>6115</v>
      </c>
      <c r="H477" s="64">
        <v>40451</v>
      </c>
      <c r="I477" s="44" t="s">
        <v>6129</v>
      </c>
      <c r="J477" s="58">
        <v>370</v>
      </c>
      <c r="K477" s="44" t="s">
        <v>6126</v>
      </c>
      <c r="L477" s="39" t="s">
        <v>6116</v>
      </c>
      <c r="M477" s="67">
        <v>0</v>
      </c>
      <c r="N477" s="67">
        <v>0</v>
      </c>
      <c r="O477" s="46">
        <v>1200025</v>
      </c>
      <c r="P477" s="45">
        <v>1200025</v>
      </c>
      <c r="Q477" s="45">
        <v>1933543</v>
      </c>
      <c r="R477" s="45">
        <v>161128.58333333334</v>
      </c>
      <c r="S477" s="45">
        <v>644514.33333333337</v>
      </c>
      <c r="T477" s="45">
        <v>1471760</v>
      </c>
      <c r="U477" s="46">
        <v>555510.66666666663</v>
      </c>
      <c r="V477" s="38">
        <v>237988.55929159449</v>
      </c>
      <c r="W477" s="46">
        <v>237988.55929159449</v>
      </c>
      <c r="X477" s="38"/>
      <c r="Y477" s="38">
        <f t="shared" si="7"/>
        <v>275974.37764906447</v>
      </c>
      <c r="Z477" s="38">
        <v>275974.37764906447</v>
      </c>
      <c r="AA477" s="38">
        <v>0</v>
      </c>
      <c r="AB477" s="38">
        <v>275974.37764906447</v>
      </c>
      <c r="AC477" s="38" t="s">
        <v>6123</v>
      </c>
      <c r="AD477" s="59">
        <v>0.18751316631044768</v>
      </c>
      <c r="AE477" s="59">
        <v>0.2299738569188679</v>
      </c>
      <c r="AF477" s="59">
        <v>0.49679402072519069</v>
      </c>
    </row>
    <row r="478" spans="1:32" x14ac:dyDescent="0.2">
      <c r="A478" s="60" t="s">
        <v>6126</v>
      </c>
      <c r="B478" s="44" t="s">
        <v>6115</v>
      </c>
      <c r="C478" s="44"/>
      <c r="D478" s="39">
        <v>463</v>
      </c>
      <c r="E478" s="44" t="s">
        <v>1420</v>
      </c>
      <c r="F478" s="44" t="s">
        <v>1421</v>
      </c>
      <c r="G478" s="39" t="s">
        <v>6115</v>
      </c>
      <c r="H478" s="64">
        <v>40543</v>
      </c>
      <c r="I478" s="44" t="s">
        <v>6129</v>
      </c>
      <c r="J478" s="58">
        <v>369</v>
      </c>
      <c r="K478" s="44" t="s">
        <v>6126</v>
      </c>
      <c r="L478" s="39" t="s">
        <v>6123</v>
      </c>
      <c r="M478" s="67">
        <v>4271000</v>
      </c>
      <c r="N478" s="67">
        <v>3000000</v>
      </c>
      <c r="O478" s="46">
        <v>4865223</v>
      </c>
      <c r="P478" s="45">
        <v>1865223</v>
      </c>
      <c r="Q478" s="45">
        <v>1699096</v>
      </c>
      <c r="R478" s="45">
        <v>141591.33333333334</v>
      </c>
      <c r="S478" s="45">
        <v>566365.33333333337</v>
      </c>
      <c r="T478" s="45">
        <v>885363</v>
      </c>
      <c r="U478" s="46">
        <v>1298857.6666666665</v>
      </c>
      <c r="V478" s="38">
        <v>556448.83773280447</v>
      </c>
      <c r="W478" s="46">
        <v>556448.83773280447</v>
      </c>
      <c r="X478" s="38"/>
      <c r="Y478" s="38">
        <f t="shared" si="7"/>
        <v>645264.72257307265</v>
      </c>
      <c r="Z478" s="38">
        <v>645264.72257307265</v>
      </c>
      <c r="AA478" s="38">
        <v>0</v>
      </c>
      <c r="AB478" s="38">
        <v>645264.72257307265</v>
      </c>
      <c r="AC478" s="38" t="s">
        <v>6123</v>
      </c>
      <c r="AD478" s="59">
        <v>0.72881374371085383</v>
      </c>
      <c r="AE478" s="59">
        <v>0.34594508140478253</v>
      </c>
      <c r="AF478" s="59">
        <v>0.49679402072519063</v>
      </c>
    </row>
    <row r="479" spans="1:32" x14ac:dyDescent="0.2">
      <c r="A479" s="60" t="s">
        <v>6126</v>
      </c>
      <c r="B479" s="44" t="s">
        <v>6115</v>
      </c>
      <c r="C479" s="44"/>
      <c r="D479" s="39">
        <v>464</v>
      </c>
      <c r="E479" s="44" t="s">
        <v>4636</v>
      </c>
      <c r="F479" s="44" t="s">
        <v>4637</v>
      </c>
      <c r="G479" s="39" t="s">
        <v>6115</v>
      </c>
      <c r="H479" s="64">
        <v>40543</v>
      </c>
      <c r="I479" s="44" t="s">
        <v>6129</v>
      </c>
      <c r="J479" s="58">
        <v>369</v>
      </c>
      <c r="K479" s="44" t="s">
        <v>6126</v>
      </c>
      <c r="L479" s="39" t="s">
        <v>6116</v>
      </c>
      <c r="M479" s="67">
        <v>0</v>
      </c>
      <c r="N479" s="67">
        <v>0</v>
      </c>
      <c r="O479" s="46">
        <v>2350903</v>
      </c>
      <c r="P479" s="45">
        <v>2350903</v>
      </c>
      <c r="Q479" s="45">
        <v>1879333</v>
      </c>
      <c r="R479" s="45">
        <v>156611.08333333334</v>
      </c>
      <c r="S479" s="45">
        <v>626444.33333333337</v>
      </c>
      <c r="T479" s="45">
        <v>1428176</v>
      </c>
      <c r="U479" s="46">
        <v>1724458.6666666665</v>
      </c>
      <c r="V479" s="38">
        <v>738782.27415597893</v>
      </c>
      <c r="W479" s="46">
        <v>738782.27415597893</v>
      </c>
      <c r="X479" s="38"/>
      <c r="Y479" s="38">
        <f t="shared" si="7"/>
        <v>856700.75458773458</v>
      </c>
      <c r="Z479" s="38">
        <v>856700.75458773458</v>
      </c>
      <c r="AA479" s="38">
        <v>0</v>
      </c>
      <c r="AB479" s="38">
        <v>856700.75458773458</v>
      </c>
      <c r="AC479" s="38" t="s">
        <v>6123</v>
      </c>
      <c r="AD479" s="59">
        <v>0.59985656850957769</v>
      </c>
      <c r="AE479" s="59">
        <v>0.36441348477063262</v>
      </c>
      <c r="AF479" s="59">
        <v>0.49679402072519069</v>
      </c>
    </row>
    <row r="480" spans="1:32" x14ac:dyDescent="0.2">
      <c r="A480" s="60" t="s">
        <v>6126</v>
      </c>
      <c r="B480" s="44" t="s">
        <v>6115</v>
      </c>
      <c r="C480" s="44"/>
      <c r="D480" s="39">
        <v>465</v>
      </c>
      <c r="E480" s="44" t="s">
        <v>1608</v>
      </c>
      <c r="F480" s="44" t="s">
        <v>1609</v>
      </c>
      <c r="G480" s="39" t="s">
        <v>6115</v>
      </c>
      <c r="H480" s="64">
        <v>40359</v>
      </c>
      <c r="I480" s="44" t="s">
        <v>6129</v>
      </c>
      <c r="J480" s="58">
        <v>368</v>
      </c>
      <c r="K480" s="44" t="s">
        <v>6126</v>
      </c>
      <c r="L480" s="39" t="s">
        <v>6116</v>
      </c>
      <c r="M480" s="67">
        <v>0</v>
      </c>
      <c r="N480" s="67">
        <v>0</v>
      </c>
      <c r="O480" s="46">
        <v>1137050</v>
      </c>
      <c r="P480" s="45">
        <v>1137050</v>
      </c>
      <c r="Q480" s="45">
        <v>1604696</v>
      </c>
      <c r="R480" s="45">
        <v>133724.66666666666</v>
      </c>
      <c r="S480" s="45">
        <v>534898.66666666663</v>
      </c>
      <c r="T480" s="45">
        <v>749721</v>
      </c>
      <c r="U480" s="46">
        <v>602151.33333333337</v>
      </c>
      <c r="V480" s="38">
        <v>257970.0749139759</v>
      </c>
      <c r="W480" s="46">
        <v>257970.0749139759</v>
      </c>
      <c r="X480" s="38"/>
      <c r="Y480" s="38">
        <f t="shared" si="7"/>
        <v>299145.18197170121</v>
      </c>
      <c r="Z480" s="38">
        <v>299145.18197170121</v>
      </c>
      <c r="AA480" s="38">
        <v>0</v>
      </c>
      <c r="AB480" s="38">
        <v>299145.18197170121</v>
      </c>
      <c r="AC480" s="38" t="s">
        <v>6123</v>
      </c>
      <c r="AD480" s="59">
        <v>0.39900867385560923</v>
      </c>
      <c r="AE480" s="59">
        <v>0.26308885446699898</v>
      </c>
      <c r="AF480" s="59">
        <v>0.49679402072519069</v>
      </c>
    </row>
    <row r="481" spans="1:32" x14ac:dyDescent="0.2">
      <c r="A481" s="60" t="s">
        <v>6126</v>
      </c>
      <c r="B481" s="44" t="s">
        <v>6115</v>
      </c>
      <c r="C481" s="44"/>
      <c r="D481" s="39">
        <v>466</v>
      </c>
      <c r="E481" s="44" t="s">
        <v>4916</v>
      </c>
      <c r="F481" s="44" t="s">
        <v>4917</v>
      </c>
      <c r="G481" s="39" t="s">
        <v>6115</v>
      </c>
      <c r="H481" s="64">
        <v>40451</v>
      </c>
      <c r="I481" s="44" t="s">
        <v>6129</v>
      </c>
      <c r="J481" s="58">
        <v>367</v>
      </c>
      <c r="K481" s="44" t="s">
        <v>6126</v>
      </c>
      <c r="L481" s="39" t="s">
        <v>6116</v>
      </c>
      <c r="M481" s="67">
        <v>0</v>
      </c>
      <c r="N481" s="67">
        <v>0</v>
      </c>
      <c r="O481" s="46">
        <v>2003877</v>
      </c>
      <c r="P481" s="45">
        <v>2003877</v>
      </c>
      <c r="Q481" s="45">
        <v>1803882</v>
      </c>
      <c r="R481" s="45">
        <v>150323.5</v>
      </c>
      <c r="S481" s="45">
        <v>601294</v>
      </c>
      <c r="T481" s="45">
        <v>1261561</v>
      </c>
      <c r="U481" s="46">
        <v>1402583</v>
      </c>
      <c r="V481" s="38">
        <v>600886.22502937086</v>
      </c>
      <c r="W481" s="46">
        <v>600886.22502937086</v>
      </c>
      <c r="X481" s="38"/>
      <c r="Y481" s="38">
        <f t="shared" si="7"/>
        <v>696794.84797080013</v>
      </c>
      <c r="Z481" s="38">
        <v>696794.84797080013</v>
      </c>
      <c r="AA481" s="38">
        <v>0</v>
      </c>
      <c r="AB481" s="38">
        <v>696794.84797080013</v>
      </c>
      <c r="AC481" s="38" t="s">
        <v>6123</v>
      </c>
      <c r="AD481" s="59">
        <v>0.55232751168655347</v>
      </c>
      <c r="AE481" s="59">
        <v>0.34772336224768291</v>
      </c>
      <c r="AF481" s="59">
        <v>0.49679402072519069</v>
      </c>
    </row>
    <row r="482" spans="1:32" x14ac:dyDescent="0.2">
      <c r="A482" s="60" t="s">
        <v>6126</v>
      </c>
      <c r="B482" s="44" t="s">
        <v>6115</v>
      </c>
      <c r="C482" s="44"/>
      <c r="D482" s="39">
        <v>467</v>
      </c>
      <c r="E482" s="44" t="s">
        <v>5649</v>
      </c>
      <c r="F482" s="44" t="s">
        <v>5650</v>
      </c>
      <c r="G482" s="39" t="s">
        <v>6115</v>
      </c>
      <c r="H482" s="64">
        <v>40633</v>
      </c>
      <c r="I482" s="44" t="s">
        <v>6130</v>
      </c>
      <c r="J482" s="58">
        <v>367</v>
      </c>
      <c r="K482" s="44" t="s">
        <v>6126</v>
      </c>
      <c r="L482" s="39" t="s">
        <v>6116</v>
      </c>
      <c r="M482" s="67">
        <v>0</v>
      </c>
      <c r="N482" s="67">
        <v>0</v>
      </c>
      <c r="O482" s="46">
        <v>839871</v>
      </c>
      <c r="P482" s="45">
        <v>839871</v>
      </c>
      <c r="Q482" s="45">
        <v>2292049</v>
      </c>
      <c r="R482" s="45">
        <v>191004.08333333334</v>
      </c>
      <c r="S482" s="45">
        <v>764016.33333333337</v>
      </c>
      <c r="T482" s="45">
        <v>994821</v>
      </c>
      <c r="U482" s="46">
        <v>75854.666666666628</v>
      </c>
      <c r="V482" s="38">
        <v>32497.202877971969</v>
      </c>
      <c r="W482" s="46">
        <v>32497.202877971969</v>
      </c>
      <c r="X482" s="38"/>
      <c r="Y482" s="38">
        <f t="shared" si="7"/>
        <v>37684.144844102404</v>
      </c>
      <c r="Z482" s="38">
        <v>37684.144844102404</v>
      </c>
      <c r="AA482" s="38">
        <v>0</v>
      </c>
      <c r="AB482" s="38">
        <v>37684.144844102404</v>
      </c>
      <c r="AC482" s="38" t="s">
        <v>6123</v>
      </c>
      <c r="AD482" s="59">
        <v>3.7880327057935453E-2</v>
      </c>
      <c r="AE482" s="59">
        <v>4.4868967786841553E-2</v>
      </c>
      <c r="AF482" s="59">
        <v>0.49679402072519058</v>
      </c>
    </row>
    <row r="483" spans="1:32" x14ac:dyDescent="0.2">
      <c r="A483" s="60" t="s">
        <v>6126</v>
      </c>
      <c r="B483" s="44" t="s">
        <v>6115</v>
      </c>
      <c r="C483" s="44"/>
      <c r="D483" s="39">
        <v>468</v>
      </c>
      <c r="E483" s="44" t="s">
        <v>1286</v>
      </c>
      <c r="F483" s="44" t="s">
        <v>1287</v>
      </c>
      <c r="G483" s="39" t="s">
        <v>6115</v>
      </c>
      <c r="H483" s="64">
        <v>40451</v>
      </c>
      <c r="I483" s="44" t="s">
        <v>6129</v>
      </c>
      <c r="J483" s="58">
        <v>366</v>
      </c>
      <c r="K483" s="44" t="s">
        <v>6126</v>
      </c>
      <c r="L483" s="39" t="s">
        <v>6123</v>
      </c>
      <c r="M483" s="67">
        <v>243789</v>
      </c>
      <c r="N483" s="67">
        <v>160713</v>
      </c>
      <c r="O483" s="46">
        <v>915978</v>
      </c>
      <c r="P483" s="45">
        <v>755265</v>
      </c>
      <c r="Q483" s="45">
        <v>1530948</v>
      </c>
      <c r="R483" s="45">
        <v>127579</v>
      </c>
      <c r="S483" s="45">
        <v>510316</v>
      </c>
      <c r="T483" s="45">
        <v>1117239</v>
      </c>
      <c r="U483" s="46">
        <v>244949</v>
      </c>
      <c r="V483" s="38">
        <v>104939.58641643266</v>
      </c>
      <c r="W483" s="46">
        <v>104939.58641643266</v>
      </c>
      <c r="X483" s="38"/>
      <c r="Y483" s="38">
        <f t="shared" si="7"/>
        <v>121689.19858261473</v>
      </c>
      <c r="Z483" s="38">
        <v>121689.19858261473</v>
      </c>
      <c r="AA483" s="38">
        <v>0</v>
      </c>
      <c r="AB483" s="38">
        <v>121689.19858261473</v>
      </c>
      <c r="AC483" s="38" t="s">
        <v>6123</v>
      </c>
      <c r="AD483" s="59">
        <v>0.10891957636872211</v>
      </c>
      <c r="AE483" s="59">
        <v>0.1611211939949749</v>
      </c>
      <c r="AF483" s="59">
        <v>0.49679402072519069</v>
      </c>
    </row>
    <row r="484" spans="1:32" x14ac:dyDescent="0.2">
      <c r="A484" s="60" t="s">
        <v>6126</v>
      </c>
      <c r="B484" s="44" t="s">
        <v>6115</v>
      </c>
      <c r="C484" s="44"/>
      <c r="D484" s="39">
        <v>469</v>
      </c>
      <c r="E484" s="44" t="s">
        <v>3280</v>
      </c>
      <c r="F484" s="44" t="s">
        <v>3281</v>
      </c>
      <c r="G484" s="39" t="s">
        <v>6115</v>
      </c>
      <c r="H484" s="64">
        <v>40359</v>
      </c>
      <c r="I484" s="44" t="s">
        <v>6129</v>
      </c>
      <c r="J484" s="58">
        <v>366</v>
      </c>
      <c r="K484" s="44" t="s">
        <v>6126</v>
      </c>
      <c r="L484" s="39" t="s">
        <v>6116</v>
      </c>
      <c r="M484" s="67">
        <v>0</v>
      </c>
      <c r="N484" s="67">
        <v>0</v>
      </c>
      <c r="O484" s="46">
        <v>340564</v>
      </c>
      <c r="P484" s="45">
        <v>340564</v>
      </c>
      <c r="Q484" s="45">
        <v>1828914</v>
      </c>
      <c r="R484" s="45">
        <v>152409.5</v>
      </c>
      <c r="S484" s="45">
        <v>609638</v>
      </c>
      <c r="T484" s="45">
        <v>1234625</v>
      </c>
      <c r="U484" s="46">
        <v>0</v>
      </c>
      <c r="V484" s="38">
        <v>0</v>
      </c>
      <c r="W484" s="46">
        <v>0</v>
      </c>
      <c r="X484" s="38"/>
      <c r="Y484" s="38">
        <f t="shared" si="7"/>
        <v>0</v>
      </c>
      <c r="Z484" s="38">
        <v>0</v>
      </c>
      <c r="AA484" s="38">
        <v>0</v>
      </c>
      <c r="AB484" s="38">
        <v>0</v>
      </c>
      <c r="AC484" s="38" t="s">
        <v>6116</v>
      </c>
      <c r="AD484" s="59">
        <v>0</v>
      </c>
      <c r="AE484" s="59">
        <v>0</v>
      </c>
      <c r="AF484" s="59" t="s">
        <v>6138</v>
      </c>
    </row>
    <row r="485" spans="1:32" x14ac:dyDescent="0.2">
      <c r="A485" s="60" t="s">
        <v>6126</v>
      </c>
      <c r="B485" s="44" t="s">
        <v>6115</v>
      </c>
      <c r="C485" s="44"/>
      <c r="D485" s="39">
        <v>470</v>
      </c>
      <c r="E485" s="44" t="s">
        <v>4480</v>
      </c>
      <c r="F485" s="44" t="s">
        <v>1516</v>
      </c>
      <c r="G485" s="39" t="s">
        <v>6115</v>
      </c>
      <c r="H485" s="64">
        <v>40633</v>
      </c>
      <c r="I485" s="44" t="s">
        <v>6130</v>
      </c>
      <c r="J485" s="58">
        <v>366</v>
      </c>
      <c r="K485" s="44" t="s">
        <v>6126</v>
      </c>
      <c r="L485" s="39" t="s">
        <v>6123</v>
      </c>
      <c r="M485" s="67">
        <v>381306</v>
      </c>
      <c r="N485" s="67">
        <v>381306</v>
      </c>
      <c r="O485" s="46">
        <v>1133975</v>
      </c>
      <c r="P485" s="45">
        <v>752669</v>
      </c>
      <c r="Q485" s="45">
        <v>2282220</v>
      </c>
      <c r="R485" s="45">
        <v>190185</v>
      </c>
      <c r="S485" s="45">
        <v>760740</v>
      </c>
      <c r="T485" s="45">
        <v>1308188</v>
      </c>
      <c r="U485" s="46">
        <v>0</v>
      </c>
      <c r="V485" s="38">
        <v>0</v>
      </c>
      <c r="W485" s="46">
        <v>0</v>
      </c>
      <c r="X485" s="38"/>
      <c r="Y485" s="38">
        <f t="shared" ref="Y485:Y548" si="8">V485*(1+$X$14)</f>
        <v>0</v>
      </c>
      <c r="Z485" s="38">
        <v>0</v>
      </c>
      <c r="AA485" s="38">
        <v>0</v>
      </c>
      <c r="AB485" s="38">
        <v>0</v>
      </c>
      <c r="AC485" s="38" t="s">
        <v>6116</v>
      </c>
      <c r="AD485" s="59">
        <v>0</v>
      </c>
      <c r="AE485" s="59">
        <v>0</v>
      </c>
      <c r="AF485" s="59" t="s">
        <v>6138</v>
      </c>
    </row>
    <row r="486" spans="1:32" x14ac:dyDescent="0.2">
      <c r="A486" s="60" t="s">
        <v>6126</v>
      </c>
      <c r="B486" s="44" t="s">
        <v>6115</v>
      </c>
      <c r="C486" s="44"/>
      <c r="D486" s="39">
        <v>471</v>
      </c>
      <c r="E486" s="44" t="s">
        <v>59</v>
      </c>
      <c r="F486" s="44" t="s">
        <v>60</v>
      </c>
      <c r="G486" s="39" t="s">
        <v>6115</v>
      </c>
      <c r="H486" s="64">
        <v>40451</v>
      </c>
      <c r="I486" s="44" t="s">
        <v>6129</v>
      </c>
      <c r="J486" s="58">
        <v>364</v>
      </c>
      <c r="K486" s="44" t="s">
        <v>6126</v>
      </c>
      <c r="L486" s="39" t="s">
        <v>6116</v>
      </c>
      <c r="M486" s="67">
        <v>0</v>
      </c>
      <c r="N486" s="67">
        <v>0</v>
      </c>
      <c r="O486" s="46">
        <v>1814464</v>
      </c>
      <c r="P486" s="45">
        <v>1814464</v>
      </c>
      <c r="Q486" s="45">
        <v>1698619</v>
      </c>
      <c r="R486" s="45">
        <v>141551.58333333334</v>
      </c>
      <c r="S486" s="45">
        <v>566206.33333333337</v>
      </c>
      <c r="T486" s="45">
        <v>1100177</v>
      </c>
      <c r="U486" s="46">
        <v>1248257.6666666665</v>
      </c>
      <c r="V486" s="38">
        <v>534771.08819036302</v>
      </c>
      <c r="W486" s="46">
        <v>534771.08819036302</v>
      </c>
      <c r="X486" s="38"/>
      <c r="Y486" s="38">
        <f t="shared" si="8"/>
        <v>620126.94512437796</v>
      </c>
      <c r="Z486" s="38">
        <v>620126.94512437796</v>
      </c>
      <c r="AA486" s="38">
        <v>0</v>
      </c>
      <c r="AB486" s="38">
        <v>620126.94512437796</v>
      </c>
      <c r="AC486" s="38" t="s">
        <v>6123</v>
      </c>
      <c r="AD486" s="59">
        <v>0.56366107010451771</v>
      </c>
      <c r="AE486" s="59">
        <v>0.34176866839153491</v>
      </c>
      <c r="AF486" s="59">
        <v>0.49679402072519058</v>
      </c>
    </row>
    <row r="487" spans="1:32" x14ac:dyDescent="0.2">
      <c r="A487" s="60" t="s">
        <v>6126</v>
      </c>
      <c r="B487" s="44" t="s">
        <v>6115</v>
      </c>
      <c r="C487" s="44"/>
      <c r="D487" s="39">
        <v>472</v>
      </c>
      <c r="E487" s="44" t="s">
        <v>340</v>
      </c>
      <c r="F487" s="44" t="s">
        <v>341</v>
      </c>
      <c r="G487" s="39" t="s">
        <v>6115</v>
      </c>
      <c r="H487" s="64">
        <v>40543</v>
      </c>
      <c r="I487" s="44" t="s">
        <v>6129</v>
      </c>
      <c r="J487" s="58">
        <v>364</v>
      </c>
      <c r="K487" s="44" t="s">
        <v>6126</v>
      </c>
      <c r="L487" s="39" t="s">
        <v>6116</v>
      </c>
      <c r="M487" s="67">
        <v>0</v>
      </c>
      <c r="N487" s="67">
        <v>0</v>
      </c>
      <c r="O487" s="46">
        <v>3326592</v>
      </c>
      <c r="P487" s="45">
        <v>3326592</v>
      </c>
      <c r="Q487" s="45">
        <v>1632595</v>
      </c>
      <c r="R487" s="45">
        <v>136049.58333333334</v>
      </c>
      <c r="S487" s="45">
        <v>544198.33333333337</v>
      </c>
      <c r="T487" s="45">
        <v>1012257</v>
      </c>
      <c r="U487" s="46">
        <v>2782393.6666666665</v>
      </c>
      <c r="V487" s="38">
        <v>1192016.4631319237</v>
      </c>
      <c r="W487" s="46">
        <v>1012257</v>
      </c>
      <c r="X487" s="38"/>
      <c r="Y487" s="38">
        <f t="shared" si="8"/>
        <v>1382276.5369036391</v>
      </c>
      <c r="Z487" s="38">
        <v>1012257</v>
      </c>
      <c r="AA487" s="38">
        <v>0</v>
      </c>
      <c r="AB487" s="38">
        <v>1012257</v>
      </c>
      <c r="AC487" s="38" t="s">
        <v>6123</v>
      </c>
      <c r="AD487" s="59">
        <v>1</v>
      </c>
      <c r="AE487" s="59">
        <v>0.30429250115433454</v>
      </c>
      <c r="AF487" s="59">
        <v>0.36380797301508139</v>
      </c>
    </row>
    <row r="488" spans="1:32" x14ac:dyDescent="0.2">
      <c r="A488" s="60" t="s">
        <v>6126</v>
      </c>
      <c r="B488" s="44" t="s">
        <v>6115</v>
      </c>
      <c r="C488" s="44"/>
      <c r="D488" s="39">
        <v>473</v>
      </c>
      <c r="E488" s="44" t="s">
        <v>1491</v>
      </c>
      <c r="F488" s="44" t="s">
        <v>1492</v>
      </c>
      <c r="G488" s="39" t="s">
        <v>6115</v>
      </c>
      <c r="H488" s="64">
        <v>40359</v>
      </c>
      <c r="I488" s="44" t="s">
        <v>6129</v>
      </c>
      <c r="J488" s="58">
        <v>364</v>
      </c>
      <c r="K488" s="44" t="s">
        <v>6126</v>
      </c>
      <c r="L488" s="39" t="s">
        <v>6116</v>
      </c>
      <c r="M488" s="67">
        <v>0</v>
      </c>
      <c r="N488" s="67">
        <v>0</v>
      </c>
      <c r="O488" s="46">
        <v>1386194</v>
      </c>
      <c r="P488" s="45">
        <v>1386194</v>
      </c>
      <c r="Q488" s="45">
        <v>1522288</v>
      </c>
      <c r="R488" s="45">
        <v>126857.33333333333</v>
      </c>
      <c r="S488" s="45">
        <v>507429.33333333331</v>
      </c>
      <c r="T488" s="45">
        <v>884152</v>
      </c>
      <c r="U488" s="46">
        <v>878764.66666666674</v>
      </c>
      <c r="V488" s="38">
        <v>376475.10574598919</v>
      </c>
      <c r="W488" s="46">
        <v>376475.10574598919</v>
      </c>
      <c r="X488" s="38"/>
      <c r="Y488" s="38">
        <f t="shared" si="8"/>
        <v>436565.03202456527</v>
      </c>
      <c r="Z488" s="38">
        <v>436565.03202456527</v>
      </c>
      <c r="AA488" s="38">
        <v>0</v>
      </c>
      <c r="AB488" s="38">
        <v>436565.03202456527</v>
      </c>
      <c r="AC488" s="38" t="s">
        <v>6123</v>
      </c>
      <c r="AD488" s="59">
        <v>0.49376694507795638</v>
      </c>
      <c r="AE488" s="59">
        <v>0.31493790337035454</v>
      </c>
      <c r="AF488" s="59">
        <v>0.49679402072519063</v>
      </c>
    </row>
    <row r="489" spans="1:32" x14ac:dyDescent="0.2">
      <c r="A489" s="60" t="s">
        <v>6126</v>
      </c>
      <c r="B489" s="44" t="s">
        <v>6115</v>
      </c>
      <c r="C489" s="44"/>
      <c r="D489" s="39">
        <v>474</v>
      </c>
      <c r="E489" s="44" t="s">
        <v>1915</v>
      </c>
      <c r="F489" s="44" t="s">
        <v>1916</v>
      </c>
      <c r="G489" s="39" t="s">
        <v>6115</v>
      </c>
      <c r="H489" s="64">
        <v>40543</v>
      </c>
      <c r="I489" s="44" t="s">
        <v>6129</v>
      </c>
      <c r="J489" s="58">
        <v>364</v>
      </c>
      <c r="K489" s="44" t="s">
        <v>6126</v>
      </c>
      <c r="L489" s="39" t="s">
        <v>6123</v>
      </c>
      <c r="M489" s="67">
        <v>4179716</v>
      </c>
      <c r="N489" s="67">
        <v>0</v>
      </c>
      <c r="O489" s="46">
        <v>4121129</v>
      </c>
      <c r="P489" s="45">
        <v>4121129</v>
      </c>
      <c r="Q489" s="45">
        <v>1706372</v>
      </c>
      <c r="R489" s="45">
        <v>142197.66666666666</v>
      </c>
      <c r="S489" s="45">
        <v>568790.66666666663</v>
      </c>
      <c r="T489" s="45">
        <v>852602</v>
      </c>
      <c r="U489" s="46">
        <v>3552338.3333333335</v>
      </c>
      <c r="V489" s="38">
        <v>1521871.5549409864</v>
      </c>
      <c r="W489" s="46">
        <v>852602</v>
      </c>
      <c r="X489" s="38"/>
      <c r="Y489" s="38">
        <f t="shared" si="8"/>
        <v>1764780.4435928892</v>
      </c>
      <c r="Z489" s="38">
        <v>852602</v>
      </c>
      <c r="AA489" s="38">
        <v>0</v>
      </c>
      <c r="AB489" s="38">
        <v>852602</v>
      </c>
      <c r="AC489" s="38" t="s">
        <v>6123</v>
      </c>
      <c r="AD489" s="59">
        <v>1</v>
      </c>
      <c r="AE489" s="59">
        <v>0.20688554034586154</v>
      </c>
      <c r="AF489" s="59">
        <v>0.2400114853924856</v>
      </c>
    </row>
    <row r="490" spans="1:32" x14ac:dyDescent="0.2">
      <c r="A490" s="60" t="s">
        <v>6126</v>
      </c>
      <c r="B490" s="44" t="s">
        <v>6115</v>
      </c>
      <c r="C490" s="44"/>
      <c r="D490" s="39">
        <v>475</v>
      </c>
      <c r="E490" s="44" t="s">
        <v>1489</v>
      </c>
      <c r="F490" s="44" t="s">
        <v>1490</v>
      </c>
      <c r="G490" s="39" t="s">
        <v>6115</v>
      </c>
      <c r="H490" s="64">
        <v>40451</v>
      </c>
      <c r="I490" s="44" t="s">
        <v>6129</v>
      </c>
      <c r="J490" s="58">
        <v>362</v>
      </c>
      <c r="K490" s="44" t="s">
        <v>6126</v>
      </c>
      <c r="L490" s="39" t="s">
        <v>6116</v>
      </c>
      <c r="M490" s="67">
        <v>0</v>
      </c>
      <c r="N490" s="67">
        <v>0</v>
      </c>
      <c r="O490" s="46">
        <v>317168</v>
      </c>
      <c r="P490" s="45">
        <v>317168</v>
      </c>
      <c r="Q490" s="45">
        <v>1477027</v>
      </c>
      <c r="R490" s="45">
        <v>123085.58333333333</v>
      </c>
      <c r="S490" s="45">
        <v>492342.33333333331</v>
      </c>
      <c r="T490" s="45">
        <v>946190</v>
      </c>
      <c r="U490" s="46">
        <v>0</v>
      </c>
      <c r="V490" s="38">
        <v>0</v>
      </c>
      <c r="W490" s="46">
        <v>0</v>
      </c>
      <c r="X490" s="38"/>
      <c r="Y490" s="38">
        <f t="shared" si="8"/>
        <v>0</v>
      </c>
      <c r="Z490" s="38">
        <v>0</v>
      </c>
      <c r="AA490" s="38">
        <v>0</v>
      </c>
      <c r="AB490" s="38">
        <v>0</v>
      </c>
      <c r="AC490" s="38" t="s">
        <v>6116</v>
      </c>
      <c r="AD490" s="59">
        <v>0</v>
      </c>
      <c r="AE490" s="59">
        <v>0</v>
      </c>
      <c r="AF490" s="59" t="s">
        <v>6138</v>
      </c>
    </row>
    <row r="491" spans="1:32" x14ac:dyDescent="0.2">
      <c r="A491" s="60" t="s">
        <v>6126</v>
      </c>
      <c r="B491" s="44" t="s">
        <v>6115</v>
      </c>
      <c r="C491" s="44"/>
      <c r="D491" s="39">
        <v>476</v>
      </c>
      <c r="E491" s="44" t="s">
        <v>318</v>
      </c>
      <c r="F491" s="44" t="s">
        <v>319</v>
      </c>
      <c r="G491" s="39" t="s">
        <v>6115</v>
      </c>
      <c r="H491" s="64">
        <v>40451</v>
      </c>
      <c r="I491" s="44" t="s">
        <v>6129</v>
      </c>
      <c r="J491" s="58">
        <v>361</v>
      </c>
      <c r="K491" s="44" t="s">
        <v>6126</v>
      </c>
      <c r="L491" s="39" t="s">
        <v>6116</v>
      </c>
      <c r="M491" s="67">
        <v>0</v>
      </c>
      <c r="N491" s="67">
        <v>0</v>
      </c>
      <c r="O491" s="46">
        <v>2178102</v>
      </c>
      <c r="P491" s="45">
        <v>2178102</v>
      </c>
      <c r="Q491" s="45">
        <v>1458266</v>
      </c>
      <c r="R491" s="45">
        <v>121522.16666666667</v>
      </c>
      <c r="S491" s="45">
        <v>486088.66666666669</v>
      </c>
      <c r="T491" s="45">
        <v>907775</v>
      </c>
      <c r="U491" s="46">
        <v>1692013.3333333333</v>
      </c>
      <c r="V491" s="38">
        <v>724882.23838876502</v>
      </c>
      <c r="W491" s="46">
        <v>724882.23838876502</v>
      </c>
      <c r="X491" s="38"/>
      <c r="Y491" s="38">
        <f t="shared" si="8"/>
        <v>840582.10698729893</v>
      </c>
      <c r="Z491" s="38">
        <v>840582.10698729893</v>
      </c>
      <c r="AA491" s="38">
        <v>0</v>
      </c>
      <c r="AB491" s="38">
        <v>840582.10698729893</v>
      </c>
      <c r="AC491" s="38" t="s">
        <v>6123</v>
      </c>
      <c r="AD491" s="59">
        <v>0.92598067471267542</v>
      </c>
      <c r="AE491" s="59">
        <v>0.38592412430056028</v>
      </c>
      <c r="AF491" s="59">
        <v>0.49679402072519069</v>
      </c>
    </row>
    <row r="492" spans="1:32" x14ac:dyDescent="0.2">
      <c r="A492" s="60" t="s">
        <v>6126</v>
      </c>
      <c r="B492" s="44" t="s">
        <v>6115</v>
      </c>
      <c r="C492" s="44"/>
      <c r="D492" s="39">
        <v>477</v>
      </c>
      <c r="E492" s="44" t="s">
        <v>1614</v>
      </c>
      <c r="F492" s="44" t="s">
        <v>6088</v>
      </c>
      <c r="G492" s="39" t="s">
        <v>6115</v>
      </c>
      <c r="H492" s="64">
        <v>40633</v>
      </c>
      <c r="I492" s="44" t="s">
        <v>6130</v>
      </c>
      <c r="J492" s="58">
        <v>361</v>
      </c>
      <c r="K492" s="44" t="s">
        <v>6126</v>
      </c>
      <c r="L492" s="39" t="s">
        <v>6116</v>
      </c>
      <c r="M492" s="67">
        <v>0</v>
      </c>
      <c r="N492" s="67">
        <v>0</v>
      </c>
      <c r="O492" s="46">
        <v>416573</v>
      </c>
      <c r="P492" s="45">
        <v>416573</v>
      </c>
      <c r="Q492" s="45">
        <v>1999612</v>
      </c>
      <c r="R492" s="45">
        <v>166634.33333333334</v>
      </c>
      <c r="S492" s="45">
        <v>666537.33333333337</v>
      </c>
      <c r="T492" s="45">
        <v>1578692</v>
      </c>
      <c r="U492" s="46">
        <v>0</v>
      </c>
      <c r="V492" s="38">
        <v>0</v>
      </c>
      <c r="W492" s="46">
        <v>0</v>
      </c>
      <c r="X492" s="38"/>
      <c r="Y492" s="38">
        <f t="shared" si="8"/>
        <v>0</v>
      </c>
      <c r="Z492" s="38">
        <v>0</v>
      </c>
      <c r="AA492" s="38">
        <v>0</v>
      </c>
      <c r="AB492" s="38">
        <v>0</v>
      </c>
      <c r="AC492" s="38" t="s">
        <v>6116</v>
      </c>
      <c r="AD492" s="59">
        <v>0</v>
      </c>
      <c r="AE492" s="59">
        <v>0</v>
      </c>
      <c r="AF492" s="59" t="s">
        <v>6138</v>
      </c>
    </row>
    <row r="493" spans="1:32" x14ac:dyDescent="0.2">
      <c r="A493" s="60" t="s">
        <v>6126</v>
      </c>
      <c r="B493" s="44" t="s">
        <v>6115</v>
      </c>
      <c r="C493" s="44"/>
      <c r="D493" s="39">
        <v>478</v>
      </c>
      <c r="E493" s="44" t="s">
        <v>2874</v>
      </c>
      <c r="F493" s="44" t="s">
        <v>2875</v>
      </c>
      <c r="G493" s="39" t="s">
        <v>6115</v>
      </c>
      <c r="H493" s="64">
        <v>40451</v>
      </c>
      <c r="I493" s="44" t="s">
        <v>6129</v>
      </c>
      <c r="J493" s="58">
        <v>361</v>
      </c>
      <c r="K493" s="44" t="s">
        <v>6126</v>
      </c>
      <c r="L493" s="39" t="s">
        <v>6116</v>
      </c>
      <c r="M493" s="67">
        <v>0</v>
      </c>
      <c r="N493" s="67">
        <v>0</v>
      </c>
      <c r="O493" s="46">
        <v>2304886</v>
      </c>
      <c r="P493" s="45">
        <v>2304886</v>
      </c>
      <c r="Q493" s="45">
        <v>1611101</v>
      </c>
      <c r="R493" s="45">
        <v>134258.41666666666</v>
      </c>
      <c r="S493" s="45">
        <v>537033.66666666663</v>
      </c>
      <c r="T493" s="45">
        <v>529752</v>
      </c>
      <c r="U493" s="46">
        <v>1767852.3333333335</v>
      </c>
      <c r="V493" s="38">
        <v>757372.72944705002</v>
      </c>
      <c r="W493" s="46">
        <v>529752</v>
      </c>
      <c r="X493" s="38"/>
      <c r="Y493" s="38">
        <f t="shared" si="8"/>
        <v>878258.46872507664</v>
      </c>
      <c r="Z493" s="38">
        <v>529752</v>
      </c>
      <c r="AA493" s="38">
        <v>0</v>
      </c>
      <c r="AB493" s="38">
        <v>529752</v>
      </c>
      <c r="AC493" s="38" t="s">
        <v>6123</v>
      </c>
      <c r="AD493" s="59">
        <v>1</v>
      </c>
      <c r="AE493" s="59">
        <v>0.22983869918078378</v>
      </c>
      <c r="AF493" s="59">
        <v>0.29965851220228235</v>
      </c>
    </row>
    <row r="494" spans="1:32" x14ac:dyDescent="0.2">
      <c r="A494" s="60" t="s">
        <v>6126</v>
      </c>
      <c r="B494" s="44" t="s">
        <v>6115</v>
      </c>
      <c r="C494" s="44"/>
      <c r="D494" s="39">
        <v>479</v>
      </c>
      <c r="E494" s="44" t="s">
        <v>4123</v>
      </c>
      <c r="F494" s="44" t="s">
        <v>4124</v>
      </c>
      <c r="G494" s="39" t="s">
        <v>6115</v>
      </c>
      <c r="H494" s="64">
        <v>40633</v>
      </c>
      <c r="I494" s="44" t="s">
        <v>6130</v>
      </c>
      <c r="J494" s="58">
        <v>361</v>
      </c>
      <c r="K494" s="44" t="s">
        <v>6126</v>
      </c>
      <c r="L494" s="39" t="s">
        <v>6116</v>
      </c>
      <c r="M494" s="67">
        <v>0</v>
      </c>
      <c r="N494" s="67">
        <v>0</v>
      </c>
      <c r="O494" s="46">
        <v>782267</v>
      </c>
      <c r="P494" s="45">
        <v>782267</v>
      </c>
      <c r="Q494" s="45">
        <v>1641316</v>
      </c>
      <c r="R494" s="45">
        <v>136776.33333333334</v>
      </c>
      <c r="S494" s="45">
        <v>547105.33333333337</v>
      </c>
      <c r="T494" s="45">
        <v>1173611</v>
      </c>
      <c r="U494" s="46">
        <v>235161.66666666663</v>
      </c>
      <c r="V494" s="38">
        <v>100746.55557278859</v>
      </c>
      <c r="W494" s="46">
        <v>100746.55557278859</v>
      </c>
      <c r="X494" s="38"/>
      <c r="Y494" s="38">
        <f t="shared" si="8"/>
        <v>116826.90990377036</v>
      </c>
      <c r="Z494" s="38">
        <v>116826.90990377036</v>
      </c>
      <c r="AA494" s="38">
        <v>0</v>
      </c>
      <c r="AB494" s="38">
        <v>116826.90990377036</v>
      </c>
      <c r="AC494" s="38" t="s">
        <v>6123</v>
      </c>
      <c r="AD494" s="59">
        <v>9.9544832064261804E-2</v>
      </c>
      <c r="AE494" s="59">
        <v>0.14934403458636292</v>
      </c>
      <c r="AF494" s="59">
        <v>0.49679402072519063</v>
      </c>
    </row>
    <row r="495" spans="1:32" x14ac:dyDescent="0.2">
      <c r="A495" s="60" t="s">
        <v>6126</v>
      </c>
      <c r="B495" s="44" t="s">
        <v>6115</v>
      </c>
      <c r="C495" s="44"/>
      <c r="D495" s="39">
        <v>480</v>
      </c>
      <c r="E495" s="44" t="s">
        <v>740</v>
      </c>
      <c r="F495" s="44" t="s">
        <v>741</v>
      </c>
      <c r="G495" s="39" t="s">
        <v>6115</v>
      </c>
      <c r="H495" s="64">
        <v>40451</v>
      </c>
      <c r="I495" s="44" t="s">
        <v>6129</v>
      </c>
      <c r="J495" s="58">
        <v>360</v>
      </c>
      <c r="K495" s="44" t="s">
        <v>6126</v>
      </c>
      <c r="L495" s="39" t="s">
        <v>6116</v>
      </c>
      <c r="M495" s="67">
        <v>0</v>
      </c>
      <c r="N495" s="67">
        <v>0</v>
      </c>
      <c r="O495" s="46">
        <v>735566</v>
      </c>
      <c r="P495" s="45">
        <v>735566</v>
      </c>
      <c r="Q495" s="45">
        <v>2718361</v>
      </c>
      <c r="R495" s="45">
        <v>226530.08333333334</v>
      </c>
      <c r="S495" s="45">
        <v>906120.33333333337</v>
      </c>
      <c r="T495" s="45">
        <v>1809575</v>
      </c>
      <c r="U495" s="46">
        <v>0</v>
      </c>
      <c r="V495" s="38">
        <v>0</v>
      </c>
      <c r="W495" s="46">
        <v>0</v>
      </c>
      <c r="X495" s="38"/>
      <c r="Y495" s="38">
        <f t="shared" si="8"/>
        <v>0</v>
      </c>
      <c r="Z495" s="38">
        <v>0</v>
      </c>
      <c r="AA495" s="38">
        <v>0</v>
      </c>
      <c r="AB495" s="38">
        <v>0</v>
      </c>
      <c r="AC495" s="38" t="s">
        <v>6116</v>
      </c>
      <c r="AD495" s="59">
        <v>0</v>
      </c>
      <c r="AE495" s="59">
        <v>0</v>
      </c>
      <c r="AF495" s="59" t="s">
        <v>6138</v>
      </c>
    </row>
    <row r="496" spans="1:32" x14ac:dyDescent="0.2">
      <c r="A496" s="60" t="s">
        <v>6126</v>
      </c>
      <c r="B496" s="44" t="s">
        <v>6115</v>
      </c>
      <c r="C496" s="44"/>
      <c r="D496" s="39">
        <v>481</v>
      </c>
      <c r="E496" s="44" t="s">
        <v>258</v>
      </c>
      <c r="F496" s="44" t="s">
        <v>259</v>
      </c>
      <c r="G496" s="39" t="s">
        <v>6115</v>
      </c>
      <c r="H496" s="64">
        <v>40359</v>
      </c>
      <c r="I496" s="44" t="s">
        <v>6129</v>
      </c>
      <c r="J496" s="58">
        <v>359</v>
      </c>
      <c r="K496" s="44" t="s">
        <v>6126</v>
      </c>
      <c r="L496" s="39" t="s">
        <v>6123</v>
      </c>
      <c r="M496" s="67">
        <v>817499</v>
      </c>
      <c r="N496" s="67">
        <v>817499</v>
      </c>
      <c r="O496" s="46">
        <v>828319</v>
      </c>
      <c r="P496" s="45">
        <v>10820</v>
      </c>
      <c r="Q496" s="45">
        <v>1537654</v>
      </c>
      <c r="R496" s="45">
        <v>128137.83333333333</v>
      </c>
      <c r="S496" s="45">
        <v>512551.33333333331</v>
      </c>
      <c r="T496" s="45">
        <v>1038088</v>
      </c>
      <c r="U496" s="46">
        <v>0</v>
      </c>
      <c r="V496" s="38">
        <v>0</v>
      </c>
      <c r="W496" s="46">
        <v>0</v>
      </c>
      <c r="X496" s="38"/>
      <c r="Y496" s="38">
        <f t="shared" si="8"/>
        <v>0</v>
      </c>
      <c r="Z496" s="38">
        <v>0</v>
      </c>
      <c r="AA496" s="38">
        <v>0</v>
      </c>
      <c r="AB496" s="38">
        <v>0</v>
      </c>
      <c r="AC496" s="38" t="s">
        <v>6116</v>
      </c>
      <c r="AD496" s="59">
        <v>0</v>
      </c>
      <c r="AE496" s="59">
        <v>0</v>
      </c>
      <c r="AF496" s="59" t="s">
        <v>6138</v>
      </c>
    </row>
    <row r="497" spans="1:32" x14ac:dyDescent="0.2">
      <c r="A497" s="60" t="s">
        <v>6126</v>
      </c>
      <c r="B497" s="44" t="s">
        <v>6115</v>
      </c>
      <c r="C497" s="44"/>
      <c r="D497" s="39">
        <v>482</v>
      </c>
      <c r="E497" s="44" t="s">
        <v>1288</v>
      </c>
      <c r="F497" s="44" t="s">
        <v>1289</v>
      </c>
      <c r="G497" s="39" t="s">
        <v>6115</v>
      </c>
      <c r="H497" s="64">
        <v>40633</v>
      </c>
      <c r="I497" s="44" t="s">
        <v>6130</v>
      </c>
      <c r="J497" s="58">
        <v>359</v>
      </c>
      <c r="K497" s="44" t="s">
        <v>6126</v>
      </c>
      <c r="L497" s="39" t="s">
        <v>6116</v>
      </c>
      <c r="M497" s="67">
        <v>0</v>
      </c>
      <c r="N497" s="67">
        <v>0</v>
      </c>
      <c r="O497" s="46">
        <v>3150982</v>
      </c>
      <c r="P497" s="45">
        <v>3150982</v>
      </c>
      <c r="Q497" s="45">
        <v>2245957</v>
      </c>
      <c r="R497" s="45">
        <v>187163.08333333334</v>
      </c>
      <c r="S497" s="45">
        <v>748652.33333333337</v>
      </c>
      <c r="T497" s="45">
        <v>1392810</v>
      </c>
      <c r="U497" s="46">
        <v>2402329.6666666665</v>
      </c>
      <c r="V497" s="38">
        <v>1029191.7160548788</v>
      </c>
      <c r="W497" s="46">
        <v>1029191.7160548788</v>
      </c>
      <c r="X497" s="38"/>
      <c r="Y497" s="38">
        <f t="shared" si="8"/>
        <v>1193463.0142107403</v>
      </c>
      <c r="Z497" s="38">
        <v>1193463.0142107403</v>
      </c>
      <c r="AA497" s="38">
        <v>0</v>
      </c>
      <c r="AB497" s="38">
        <v>1193463.0142107403</v>
      </c>
      <c r="AC497" s="38" t="s">
        <v>6123</v>
      </c>
      <c r="AD497" s="59">
        <v>0.8568742428692645</v>
      </c>
      <c r="AE497" s="59">
        <v>0.37875907073120074</v>
      </c>
      <c r="AF497" s="59">
        <v>0.49679402072519069</v>
      </c>
    </row>
    <row r="498" spans="1:32" x14ac:dyDescent="0.2">
      <c r="A498" s="60" t="s">
        <v>6126</v>
      </c>
      <c r="B498" s="44" t="s">
        <v>6115</v>
      </c>
      <c r="C498" s="44"/>
      <c r="D498" s="39">
        <v>483</v>
      </c>
      <c r="E498" s="44" t="s">
        <v>1307</v>
      </c>
      <c r="F498" s="44" t="s">
        <v>1308</v>
      </c>
      <c r="G498" s="39" t="s">
        <v>6115</v>
      </c>
      <c r="H498" s="64">
        <v>40633</v>
      </c>
      <c r="I498" s="44" t="s">
        <v>6130</v>
      </c>
      <c r="J498" s="58">
        <v>359</v>
      </c>
      <c r="K498" s="44" t="s">
        <v>6126</v>
      </c>
      <c r="L498" s="39" t="s">
        <v>6116</v>
      </c>
      <c r="M498" s="67">
        <v>0</v>
      </c>
      <c r="N498" s="67">
        <v>0</v>
      </c>
      <c r="O498" s="46">
        <v>654903</v>
      </c>
      <c r="P498" s="45">
        <v>654903</v>
      </c>
      <c r="Q498" s="45">
        <v>1612356</v>
      </c>
      <c r="R498" s="45">
        <v>134363</v>
      </c>
      <c r="S498" s="45">
        <v>537452</v>
      </c>
      <c r="T498" s="45">
        <v>508051</v>
      </c>
      <c r="U498" s="46">
        <v>117451</v>
      </c>
      <c r="V498" s="38">
        <v>50317.655365796272</v>
      </c>
      <c r="W498" s="46">
        <v>50317.655365796272</v>
      </c>
      <c r="X498" s="38"/>
      <c r="Y498" s="38">
        <f t="shared" si="8"/>
        <v>58348.954528194365</v>
      </c>
      <c r="Z498" s="38">
        <v>58348.954528194365</v>
      </c>
      <c r="AA498" s="38">
        <v>0</v>
      </c>
      <c r="AB498" s="38">
        <v>58348.954528194365</v>
      </c>
      <c r="AC498" s="38" t="s">
        <v>6123</v>
      </c>
      <c r="AD498" s="59">
        <v>0.11484861663139008</v>
      </c>
      <c r="AE498" s="59">
        <v>8.9095567630922995E-2</v>
      </c>
      <c r="AF498" s="59">
        <v>0.49679402072519063</v>
      </c>
    </row>
    <row r="499" spans="1:32" x14ac:dyDescent="0.2">
      <c r="A499" s="60" t="s">
        <v>6126</v>
      </c>
      <c r="B499" s="44" t="s">
        <v>6115</v>
      </c>
      <c r="C499" s="44"/>
      <c r="D499" s="39">
        <v>484</v>
      </c>
      <c r="E499" s="44" t="s">
        <v>2601</v>
      </c>
      <c r="F499" s="44" t="s">
        <v>2602</v>
      </c>
      <c r="G499" s="39" t="s">
        <v>6115</v>
      </c>
      <c r="H499" s="64">
        <v>40359</v>
      </c>
      <c r="I499" s="44" t="s">
        <v>6129</v>
      </c>
      <c r="J499" s="58">
        <v>359</v>
      </c>
      <c r="K499" s="44" t="s">
        <v>6126</v>
      </c>
      <c r="L499" s="39" t="s">
        <v>6116</v>
      </c>
      <c r="M499" s="67">
        <v>0</v>
      </c>
      <c r="N499" s="67">
        <v>0</v>
      </c>
      <c r="O499" s="46">
        <v>615678</v>
      </c>
      <c r="P499" s="45">
        <v>615678</v>
      </c>
      <c r="Q499" s="45">
        <v>1977386</v>
      </c>
      <c r="R499" s="45">
        <v>164782.16666666666</v>
      </c>
      <c r="S499" s="45">
        <v>659128.66666666663</v>
      </c>
      <c r="T499" s="45">
        <v>1237091</v>
      </c>
      <c r="U499" s="46">
        <v>0</v>
      </c>
      <c r="V499" s="38">
        <v>0</v>
      </c>
      <c r="W499" s="46">
        <v>0</v>
      </c>
      <c r="X499" s="38"/>
      <c r="Y499" s="38">
        <f t="shared" si="8"/>
        <v>0</v>
      </c>
      <c r="Z499" s="38">
        <v>0</v>
      </c>
      <c r="AA499" s="38">
        <v>0</v>
      </c>
      <c r="AB499" s="38">
        <v>0</v>
      </c>
      <c r="AC499" s="38" t="s">
        <v>6116</v>
      </c>
      <c r="AD499" s="59">
        <v>0</v>
      </c>
      <c r="AE499" s="59">
        <v>0</v>
      </c>
      <c r="AF499" s="59" t="s">
        <v>6138</v>
      </c>
    </row>
    <row r="500" spans="1:32" x14ac:dyDescent="0.2">
      <c r="A500" s="60" t="s">
        <v>6126</v>
      </c>
      <c r="B500" s="44" t="s">
        <v>6115</v>
      </c>
      <c r="C500" s="44"/>
      <c r="D500" s="39">
        <v>485</v>
      </c>
      <c r="E500" s="44" t="s">
        <v>4028</v>
      </c>
      <c r="F500" s="44" t="s">
        <v>4029</v>
      </c>
      <c r="G500" s="39" t="s">
        <v>6115</v>
      </c>
      <c r="H500" s="64">
        <v>40633</v>
      </c>
      <c r="I500" s="44" t="s">
        <v>6130</v>
      </c>
      <c r="J500" s="58">
        <v>359</v>
      </c>
      <c r="K500" s="44" t="s">
        <v>6126</v>
      </c>
      <c r="L500" s="39" t="s">
        <v>6123</v>
      </c>
      <c r="M500" s="67">
        <v>748394</v>
      </c>
      <c r="N500" s="67">
        <v>477147</v>
      </c>
      <c r="O500" s="46">
        <v>1725674</v>
      </c>
      <c r="P500" s="45">
        <v>1248527</v>
      </c>
      <c r="Q500" s="45">
        <v>3363074</v>
      </c>
      <c r="R500" s="45">
        <v>280256.16666666669</v>
      </c>
      <c r="S500" s="45">
        <v>1121024.6666666667</v>
      </c>
      <c r="T500" s="45">
        <v>1647974</v>
      </c>
      <c r="U500" s="46">
        <v>127502.33333333326</v>
      </c>
      <c r="V500" s="38">
        <v>54623.787511400849</v>
      </c>
      <c r="W500" s="46">
        <v>54623.787511400849</v>
      </c>
      <c r="X500" s="38"/>
      <c r="Y500" s="38">
        <f t="shared" si="8"/>
        <v>63342.396828510122</v>
      </c>
      <c r="Z500" s="38">
        <v>63342.396828510122</v>
      </c>
      <c r="AA500" s="38">
        <v>0</v>
      </c>
      <c r="AB500" s="38">
        <v>63342.396828510122</v>
      </c>
      <c r="AC500" s="38" t="s">
        <v>6123</v>
      </c>
      <c r="AD500" s="59">
        <v>3.8436526807164507E-2</v>
      </c>
      <c r="AE500" s="59">
        <v>5.0733702057312431E-2</v>
      </c>
      <c r="AF500" s="59">
        <v>0.49679402072519058</v>
      </c>
    </row>
    <row r="501" spans="1:32" x14ac:dyDescent="0.2">
      <c r="A501" s="60" t="s">
        <v>6126</v>
      </c>
      <c r="B501" s="44" t="s">
        <v>6115</v>
      </c>
      <c r="C501" s="44"/>
      <c r="D501" s="39">
        <v>486</v>
      </c>
      <c r="E501" s="44" t="s">
        <v>2295</v>
      </c>
      <c r="F501" s="44" t="s">
        <v>2296</v>
      </c>
      <c r="G501" s="39" t="s">
        <v>6115</v>
      </c>
      <c r="H501" s="64">
        <v>40543</v>
      </c>
      <c r="I501" s="44" t="s">
        <v>6129</v>
      </c>
      <c r="J501" s="58">
        <v>356</v>
      </c>
      <c r="K501" s="44" t="s">
        <v>6126</v>
      </c>
      <c r="L501" s="39" t="s">
        <v>6116</v>
      </c>
      <c r="M501" s="67">
        <v>0</v>
      </c>
      <c r="N501" s="67">
        <v>0</v>
      </c>
      <c r="O501" s="46">
        <v>821185</v>
      </c>
      <c r="P501" s="45">
        <v>821185</v>
      </c>
      <c r="Q501" s="45">
        <v>3299140</v>
      </c>
      <c r="R501" s="45">
        <v>274928.33333333331</v>
      </c>
      <c r="S501" s="45">
        <v>1099713.3333333333</v>
      </c>
      <c r="T501" s="45">
        <v>1914632</v>
      </c>
      <c r="U501" s="46">
        <v>0</v>
      </c>
      <c r="V501" s="38">
        <v>0</v>
      </c>
      <c r="W501" s="46">
        <v>0</v>
      </c>
      <c r="X501" s="38"/>
      <c r="Y501" s="38">
        <f t="shared" si="8"/>
        <v>0</v>
      </c>
      <c r="Z501" s="38">
        <v>0</v>
      </c>
      <c r="AA501" s="38">
        <v>0</v>
      </c>
      <c r="AB501" s="38">
        <v>0</v>
      </c>
      <c r="AC501" s="38" t="s">
        <v>6116</v>
      </c>
      <c r="AD501" s="59">
        <v>0</v>
      </c>
      <c r="AE501" s="59">
        <v>0</v>
      </c>
      <c r="AF501" s="59" t="s">
        <v>6138</v>
      </c>
    </row>
    <row r="502" spans="1:32" x14ac:dyDescent="0.2">
      <c r="A502" s="60" t="s">
        <v>6126</v>
      </c>
      <c r="B502" s="44" t="s">
        <v>6115</v>
      </c>
      <c r="C502" s="44"/>
      <c r="D502" s="39">
        <v>487</v>
      </c>
      <c r="E502" s="44" t="s">
        <v>626</v>
      </c>
      <c r="F502" s="44" t="s">
        <v>627</v>
      </c>
      <c r="G502" s="39" t="s">
        <v>6115</v>
      </c>
      <c r="H502" s="64">
        <v>40359</v>
      </c>
      <c r="I502" s="44" t="s">
        <v>6129</v>
      </c>
      <c r="J502" s="58">
        <v>354</v>
      </c>
      <c r="K502" s="44" t="s">
        <v>6126</v>
      </c>
      <c r="L502" s="39" t="s">
        <v>6116</v>
      </c>
      <c r="M502" s="67">
        <v>0</v>
      </c>
      <c r="N502" s="67">
        <v>0</v>
      </c>
      <c r="O502" s="46">
        <v>1044807</v>
      </c>
      <c r="P502" s="45">
        <v>1044807</v>
      </c>
      <c r="Q502" s="45">
        <v>2428692</v>
      </c>
      <c r="R502" s="45">
        <v>202391</v>
      </c>
      <c r="S502" s="45">
        <v>809564</v>
      </c>
      <c r="T502" s="45">
        <v>1154592</v>
      </c>
      <c r="U502" s="46">
        <v>235243</v>
      </c>
      <c r="V502" s="38">
        <v>100781.39991329161</v>
      </c>
      <c r="W502" s="46">
        <v>100781.39991329161</v>
      </c>
      <c r="X502" s="38"/>
      <c r="Y502" s="38">
        <f t="shared" si="8"/>
        <v>116867.31581745602</v>
      </c>
      <c r="Z502" s="38">
        <v>116867.31581745602</v>
      </c>
      <c r="AA502" s="38">
        <v>0</v>
      </c>
      <c r="AB502" s="38">
        <v>116867.31581745602</v>
      </c>
      <c r="AC502" s="38" t="s">
        <v>6123</v>
      </c>
      <c r="AD502" s="59">
        <v>0.10121957870611958</v>
      </c>
      <c r="AE502" s="59">
        <v>0.1118554104417907</v>
      </c>
      <c r="AF502" s="59">
        <v>0.49679402072519063</v>
      </c>
    </row>
    <row r="503" spans="1:32" x14ac:dyDescent="0.2">
      <c r="A503" s="60" t="s">
        <v>6126</v>
      </c>
      <c r="B503" s="44" t="s">
        <v>6115</v>
      </c>
      <c r="C503" s="44"/>
      <c r="D503" s="39">
        <v>488</v>
      </c>
      <c r="E503" s="44" t="s">
        <v>3279</v>
      </c>
      <c r="F503" s="44" t="s">
        <v>6029</v>
      </c>
      <c r="G503" s="39" t="s">
        <v>6115</v>
      </c>
      <c r="H503" s="64">
        <v>40359</v>
      </c>
      <c r="I503" s="44" t="s">
        <v>6129</v>
      </c>
      <c r="J503" s="58">
        <v>354</v>
      </c>
      <c r="K503" s="44" t="s">
        <v>6126</v>
      </c>
      <c r="L503" s="39" t="s">
        <v>6116</v>
      </c>
      <c r="M503" s="67">
        <v>0</v>
      </c>
      <c r="N503" s="67">
        <v>0</v>
      </c>
      <c r="O503" s="46">
        <v>710714</v>
      </c>
      <c r="P503" s="45">
        <v>710714</v>
      </c>
      <c r="Q503" s="45">
        <v>1766520</v>
      </c>
      <c r="R503" s="45">
        <v>147210</v>
      </c>
      <c r="S503" s="45">
        <v>588840</v>
      </c>
      <c r="T503" s="45">
        <v>929677</v>
      </c>
      <c r="U503" s="46">
        <v>121874</v>
      </c>
      <c r="V503" s="38">
        <v>52212.530587658301</v>
      </c>
      <c r="W503" s="46">
        <v>52212.530587658301</v>
      </c>
      <c r="X503" s="38"/>
      <c r="Y503" s="38">
        <f t="shared" si="8"/>
        <v>60546.274481861881</v>
      </c>
      <c r="Z503" s="38">
        <v>60546.274481861881</v>
      </c>
      <c r="AA503" s="38">
        <v>0</v>
      </c>
      <c r="AB503" s="38">
        <v>60546.274481861881</v>
      </c>
      <c r="AC503" s="38" t="s">
        <v>6123</v>
      </c>
      <c r="AD503" s="59">
        <v>6.512614002697914E-2</v>
      </c>
      <c r="AE503" s="59">
        <v>8.5190772211975394E-2</v>
      </c>
      <c r="AF503" s="59">
        <v>0.49679402072519063</v>
      </c>
    </row>
    <row r="504" spans="1:32" x14ac:dyDescent="0.2">
      <c r="A504" s="60" t="s">
        <v>6126</v>
      </c>
      <c r="B504" s="44" t="s">
        <v>6115</v>
      </c>
      <c r="C504" s="44"/>
      <c r="D504" s="39">
        <v>489</v>
      </c>
      <c r="E504" s="44" t="s">
        <v>3830</v>
      </c>
      <c r="F504" s="44" t="s">
        <v>3831</v>
      </c>
      <c r="G504" s="39" t="s">
        <v>6115</v>
      </c>
      <c r="H504" s="64">
        <v>40633</v>
      </c>
      <c r="I504" s="44" t="s">
        <v>6130</v>
      </c>
      <c r="J504" s="58">
        <v>354</v>
      </c>
      <c r="K504" s="44" t="s">
        <v>6126</v>
      </c>
      <c r="L504" s="39" t="s">
        <v>6116</v>
      </c>
      <c r="M504" s="67">
        <v>0</v>
      </c>
      <c r="N504" s="67">
        <v>0</v>
      </c>
      <c r="O504" s="46">
        <v>3547723</v>
      </c>
      <c r="P504" s="45">
        <v>3547723</v>
      </c>
      <c r="Q504" s="45">
        <v>2395917</v>
      </c>
      <c r="R504" s="45">
        <v>199659.75</v>
      </c>
      <c r="S504" s="45">
        <v>798639</v>
      </c>
      <c r="T504" s="45">
        <v>944715</v>
      </c>
      <c r="U504" s="46">
        <v>2749084</v>
      </c>
      <c r="V504" s="38">
        <v>1177746.1348445283</v>
      </c>
      <c r="W504" s="46">
        <v>944715</v>
      </c>
      <c r="X504" s="38"/>
      <c r="Y504" s="38">
        <f t="shared" si="8"/>
        <v>1365728.4936712901</v>
      </c>
      <c r="Z504" s="38">
        <v>944715</v>
      </c>
      <c r="AA504" s="38">
        <v>0</v>
      </c>
      <c r="AB504" s="38">
        <v>944715</v>
      </c>
      <c r="AC504" s="38" t="s">
        <v>6123</v>
      </c>
      <c r="AD504" s="59">
        <v>1</v>
      </c>
      <c r="AE504" s="59">
        <v>0.26628770058992768</v>
      </c>
      <c r="AF504" s="59">
        <v>0.3436471930286597</v>
      </c>
    </row>
    <row r="505" spans="1:32" x14ac:dyDescent="0.2">
      <c r="A505" s="60" t="s">
        <v>6126</v>
      </c>
      <c r="B505" s="44" t="s">
        <v>6115</v>
      </c>
      <c r="C505" s="44"/>
      <c r="D505" s="39">
        <v>490</v>
      </c>
      <c r="E505" s="44" t="s">
        <v>4765</v>
      </c>
      <c r="F505" s="44" t="s">
        <v>3113</v>
      </c>
      <c r="G505" s="39" t="s">
        <v>6115</v>
      </c>
      <c r="H505" s="64">
        <v>40359</v>
      </c>
      <c r="I505" s="44" t="s">
        <v>6129</v>
      </c>
      <c r="J505" s="58">
        <v>354</v>
      </c>
      <c r="K505" s="44" t="s">
        <v>6126</v>
      </c>
      <c r="L505" s="39" t="s">
        <v>6116</v>
      </c>
      <c r="M505" s="67">
        <v>0</v>
      </c>
      <c r="N505" s="67">
        <v>0</v>
      </c>
      <c r="O505" s="46">
        <v>1083409</v>
      </c>
      <c r="P505" s="45">
        <v>1083409</v>
      </c>
      <c r="Q505" s="45">
        <v>2391838</v>
      </c>
      <c r="R505" s="45">
        <v>199319.83333333334</v>
      </c>
      <c r="S505" s="45">
        <v>797279.33333333337</v>
      </c>
      <c r="T505" s="45">
        <v>1859988</v>
      </c>
      <c r="U505" s="46">
        <v>286129.66666666663</v>
      </c>
      <c r="V505" s="38">
        <v>122581.96147553872</v>
      </c>
      <c r="W505" s="46">
        <v>122581.96147553872</v>
      </c>
      <c r="X505" s="38"/>
      <c r="Y505" s="38">
        <f t="shared" si="8"/>
        <v>142147.50755209188</v>
      </c>
      <c r="Z505" s="38">
        <v>142147.50755209188</v>
      </c>
      <c r="AA505" s="38">
        <v>0</v>
      </c>
      <c r="AB505" s="38">
        <v>142147.50755209188</v>
      </c>
      <c r="AC505" s="38" t="s">
        <v>6123</v>
      </c>
      <c r="AD505" s="59">
        <v>7.6423884214356155E-2</v>
      </c>
      <c r="AE505" s="59">
        <v>0.13120391980507073</v>
      </c>
      <c r="AF505" s="59">
        <v>0.49679402072519069</v>
      </c>
    </row>
    <row r="506" spans="1:32" x14ac:dyDescent="0.2">
      <c r="A506" s="60" t="s">
        <v>6126</v>
      </c>
      <c r="B506" s="44" t="s">
        <v>6115</v>
      </c>
      <c r="C506" s="44"/>
      <c r="D506" s="39">
        <v>491</v>
      </c>
      <c r="E506" s="44" t="s">
        <v>4851</v>
      </c>
      <c r="F506" s="44" t="s">
        <v>6020</v>
      </c>
      <c r="G506" s="39" t="s">
        <v>6115</v>
      </c>
      <c r="H506" s="64">
        <v>40451</v>
      </c>
      <c r="I506" s="44" t="s">
        <v>6129</v>
      </c>
      <c r="J506" s="58">
        <v>354</v>
      </c>
      <c r="K506" s="44" t="s">
        <v>6126</v>
      </c>
      <c r="L506" s="39" t="s">
        <v>6116</v>
      </c>
      <c r="M506" s="67">
        <v>0</v>
      </c>
      <c r="N506" s="67">
        <v>0</v>
      </c>
      <c r="O506" s="46">
        <v>832841</v>
      </c>
      <c r="P506" s="45">
        <v>832841</v>
      </c>
      <c r="Q506" s="45">
        <v>1861741</v>
      </c>
      <c r="R506" s="45">
        <v>155145.08333333334</v>
      </c>
      <c r="S506" s="45">
        <v>620580.33333333337</v>
      </c>
      <c r="T506" s="45">
        <v>833575</v>
      </c>
      <c r="U506" s="46">
        <v>212260.66666666663</v>
      </c>
      <c r="V506" s="38">
        <v>90935.446041732241</v>
      </c>
      <c r="W506" s="46">
        <v>90935.446041732241</v>
      </c>
      <c r="X506" s="38"/>
      <c r="Y506" s="38">
        <f t="shared" si="8"/>
        <v>105449.83003514278</v>
      </c>
      <c r="Z506" s="38">
        <v>105449.83003514278</v>
      </c>
      <c r="AA506" s="38">
        <v>0</v>
      </c>
      <c r="AB506" s="38">
        <v>105449.83003514278</v>
      </c>
      <c r="AC506" s="38" t="s">
        <v>6123</v>
      </c>
      <c r="AD506" s="59">
        <v>0.12650311014023066</v>
      </c>
      <c r="AE506" s="59">
        <v>0.12661459994782051</v>
      </c>
      <c r="AF506" s="59">
        <v>0.49679402072519069</v>
      </c>
    </row>
    <row r="507" spans="1:32" x14ac:dyDescent="0.2">
      <c r="A507" s="60" t="s">
        <v>6126</v>
      </c>
      <c r="B507" s="44" t="s">
        <v>6115</v>
      </c>
      <c r="C507" s="44"/>
      <c r="D507" s="39">
        <v>492</v>
      </c>
      <c r="E507" s="44" t="s">
        <v>750</v>
      </c>
      <c r="F507" s="44" t="s">
        <v>751</v>
      </c>
      <c r="G507" s="39" t="s">
        <v>6115</v>
      </c>
      <c r="H507" s="64">
        <v>40543</v>
      </c>
      <c r="I507" s="44" t="s">
        <v>6130</v>
      </c>
      <c r="J507" s="58">
        <v>353</v>
      </c>
      <c r="K507" s="44" t="s">
        <v>6126</v>
      </c>
      <c r="L507" s="39" t="s">
        <v>6116</v>
      </c>
      <c r="M507" s="67">
        <v>0</v>
      </c>
      <c r="N507" s="67">
        <v>0</v>
      </c>
      <c r="O507" s="46">
        <v>1190822</v>
      </c>
      <c r="P507" s="45">
        <v>1190822</v>
      </c>
      <c r="Q507" s="45">
        <v>2891939</v>
      </c>
      <c r="R507" s="45">
        <v>240994.91666666666</v>
      </c>
      <c r="S507" s="45">
        <v>963979.66666666663</v>
      </c>
      <c r="T507" s="45">
        <v>1238325</v>
      </c>
      <c r="U507" s="46">
        <v>226842.33333333337</v>
      </c>
      <c r="V507" s="38">
        <v>97182.436514288929</v>
      </c>
      <c r="W507" s="46">
        <v>97182.436514288929</v>
      </c>
      <c r="X507" s="38"/>
      <c r="Y507" s="38">
        <f t="shared" si="8"/>
        <v>112693.91484735062</v>
      </c>
      <c r="Z507" s="38">
        <v>112693.91484735062</v>
      </c>
      <c r="AA507" s="38">
        <v>0</v>
      </c>
      <c r="AB507" s="38">
        <v>112693.91484735062</v>
      </c>
      <c r="AC507" s="38" t="s">
        <v>6123</v>
      </c>
      <c r="AD507" s="59">
        <v>9.1005119695839645E-2</v>
      </c>
      <c r="AE507" s="59">
        <v>9.4635398781136582E-2</v>
      </c>
      <c r="AF507" s="59">
        <v>0.49679402072519063</v>
      </c>
    </row>
    <row r="508" spans="1:32" x14ac:dyDescent="0.2">
      <c r="A508" s="60" t="s">
        <v>6126</v>
      </c>
      <c r="B508" s="44" t="s">
        <v>6115</v>
      </c>
      <c r="C508" s="44"/>
      <c r="D508" s="39">
        <v>493</v>
      </c>
      <c r="E508" s="44" t="s">
        <v>3967</v>
      </c>
      <c r="F508" s="44" t="s">
        <v>3968</v>
      </c>
      <c r="G508" s="39" t="s">
        <v>6115</v>
      </c>
      <c r="H508" s="64">
        <v>40543</v>
      </c>
      <c r="I508" s="44" t="s">
        <v>6129</v>
      </c>
      <c r="J508" s="58">
        <v>352</v>
      </c>
      <c r="K508" s="44" t="s">
        <v>6126</v>
      </c>
      <c r="L508" s="39" t="s">
        <v>6116</v>
      </c>
      <c r="M508" s="67">
        <v>0</v>
      </c>
      <c r="N508" s="67">
        <v>0</v>
      </c>
      <c r="O508" s="46">
        <v>439002</v>
      </c>
      <c r="P508" s="45">
        <v>439002</v>
      </c>
      <c r="Q508" s="45">
        <v>2635606</v>
      </c>
      <c r="R508" s="45">
        <v>219633.83333333334</v>
      </c>
      <c r="S508" s="45">
        <v>878535.33333333337</v>
      </c>
      <c r="T508" s="45">
        <v>845013</v>
      </c>
      <c r="U508" s="46">
        <v>0</v>
      </c>
      <c r="V508" s="38">
        <v>0</v>
      </c>
      <c r="W508" s="46">
        <v>0</v>
      </c>
      <c r="X508" s="38"/>
      <c r="Y508" s="38">
        <f t="shared" si="8"/>
        <v>0</v>
      </c>
      <c r="Z508" s="38">
        <v>0</v>
      </c>
      <c r="AA508" s="38">
        <v>0</v>
      </c>
      <c r="AB508" s="38">
        <v>0</v>
      </c>
      <c r="AC508" s="38" t="s">
        <v>6116</v>
      </c>
      <c r="AD508" s="59">
        <v>0</v>
      </c>
      <c r="AE508" s="59">
        <v>0</v>
      </c>
      <c r="AF508" s="59" t="s">
        <v>6138</v>
      </c>
    </row>
    <row r="509" spans="1:32" x14ac:dyDescent="0.2">
      <c r="A509" s="60" t="s">
        <v>6126</v>
      </c>
      <c r="B509" s="44" t="s">
        <v>6115</v>
      </c>
      <c r="C509" s="44"/>
      <c r="D509" s="39">
        <v>494</v>
      </c>
      <c r="E509" s="44" t="s">
        <v>4042</v>
      </c>
      <c r="F509" s="44" t="s">
        <v>4043</v>
      </c>
      <c r="G509" s="39" t="s">
        <v>6115</v>
      </c>
      <c r="H509" s="64">
        <v>40633</v>
      </c>
      <c r="I509" s="44" t="s">
        <v>6130</v>
      </c>
      <c r="J509" s="58">
        <v>352</v>
      </c>
      <c r="K509" s="44" t="s">
        <v>6126</v>
      </c>
      <c r="L509" s="39" t="s">
        <v>6116</v>
      </c>
      <c r="M509" s="67">
        <v>0</v>
      </c>
      <c r="N509" s="67">
        <v>0</v>
      </c>
      <c r="O509" s="46">
        <v>3620885</v>
      </c>
      <c r="P509" s="45">
        <v>3620885</v>
      </c>
      <c r="Q509" s="45">
        <v>1947382</v>
      </c>
      <c r="R509" s="45">
        <v>162281.83333333334</v>
      </c>
      <c r="S509" s="45">
        <v>649127.33333333337</v>
      </c>
      <c r="T509" s="45">
        <v>960198</v>
      </c>
      <c r="U509" s="46">
        <v>2971757.6666666665</v>
      </c>
      <c r="V509" s="38">
        <v>1273142.656103364</v>
      </c>
      <c r="W509" s="46">
        <v>960198</v>
      </c>
      <c r="X509" s="38"/>
      <c r="Y509" s="38">
        <f t="shared" si="8"/>
        <v>1476351.4398442439</v>
      </c>
      <c r="Z509" s="38">
        <v>960198</v>
      </c>
      <c r="AA509" s="38">
        <v>0</v>
      </c>
      <c r="AB509" s="38">
        <v>960198</v>
      </c>
      <c r="AC509" s="38" t="s">
        <v>6123</v>
      </c>
      <c r="AD509" s="59">
        <v>1</v>
      </c>
      <c r="AE509" s="59">
        <v>0.26518323559019413</v>
      </c>
      <c r="AF509" s="59">
        <v>0.32310777247090472</v>
      </c>
    </row>
    <row r="510" spans="1:32" x14ac:dyDescent="0.2">
      <c r="A510" s="60" t="s">
        <v>6126</v>
      </c>
      <c r="B510" s="44" t="s">
        <v>6115</v>
      </c>
      <c r="C510" s="44"/>
      <c r="D510" s="39">
        <v>495</v>
      </c>
      <c r="E510" s="44" t="s">
        <v>29</v>
      </c>
      <c r="F510" s="44" t="s">
        <v>5998</v>
      </c>
      <c r="G510" s="39" t="s">
        <v>6115</v>
      </c>
      <c r="H510" s="64">
        <v>40359</v>
      </c>
      <c r="I510" s="44" t="s">
        <v>6129</v>
      </c>
      <c r="J510" s="58">
        <v>350</v>
      </c>
      <c r="K510" s="44" t="s">
        <v>6126</v>
      </c>
      <c r="L510" s="39" t="s">
        <v>6116</v>
      </c>
      <c r="M510" s="67">
        <v>0</v>
      </c>
      <c r="N510" s="67">
        <v>0</v>
      </c>
      <c r="O510" s="46">
        <v>1161230</v>
      </c>
      <c r="P510" s="45">
        <v>1161230</v>
      </c>
      <c r="Q510" s="45">
        <v>1517515</v>
      </c>
      <c r="R510" s="45">
        <v>126459.58333333333</v>
      </c>
      <c r="S510" s="45">
        <v>505838.33333333331</v>
      </c>
      <c r="T510" s="45">
        <v>864774</v>
      </c>
      <c r="U510" s="46">
        <v>655391.66666666674</v>
      </c>
      <c r="V510" s="38">
        <v>280778.98028069723</v>
      </c>
      <c r="W510" s="46">
        <v>280778.98028069723</v>
      </c>
      <c r="X510" s="38"/>
      <c r="Y510" s="38">
        <f t="shared" si="8"/>
        <v>325594.66123311728</v>
      </c>
      <c r="Z510" s="38">
        <v>325594.66123311728</v>
      </c>
      <c r="AA510" s="38">
        <v>0</v>
      </c>
      <c r="AB510" s="38">
        <v>325594.66123311728</v>
      </c>
      <c r="AC510" s="38" t="s">
        <v>6123</v>
      </c>
      <c r="AD510" s="59">
        <v>0.37650838396288194</v>
      </c>
      <c r="AE510" s="59">
        <v>0.28038774509194325</v>
      </c>
      <c r="AF510" s="59">
        <v>0.49679402072519063</v>
      </c>
    </row>
    <row r="511" spans="1:32" x14ac:dyDescent="0.2">
      <c r="A511" s="60" t="s">
        <v>6126</v>
      </c>
      <c r="B511" s="44" t="s">
        <v>6115</v>
      </c>
      <c r="C511" s="44"/>
      <c r="D511" s="39">
        <v>496</v>
      </c>
      <c r="E511" s="44" t="s">
        <v>2102</v>
      </c>
      <c r="F511" s="44" t="s">
        <v>2103</v>
      </c>
      <c r="G511" s="39" t="s">
        <v>6115</v>
      </c>
      <c r="H511" s="64">
        <v>40451</v>
      </c>
      <c r="I511" s="44" t="s">
        <v>6129</v>
      </c>
      <c r="J511" s="58">
        <v>350</v>
      </c>
      <c r="K511" s="44" t="s">
        <v>6126</v>
      </c>
      <c r="L511" s="39" t="s">
        <v>6116</v>
      </c>
      <c r="M511" s="67">
        <v>0</v>
      </c>
      <c r="N511" s="67">
        <v>0</v>
      </c>
      <c r="O511" s="46">
        <v>1612062</v>
      </c>
      <c r="P511" s="45">
        <v>1612062</v>
      </c>
      <c r="Q511" s="45">
        <v>1652356</v>
      </c>
      <c r="R511" s="45">
        <v>137696.33333333334</v>
      </c>
      <c r="S511" s="45">
        <v>550785.33333333337</v>
      </c>
      <c r="T511" s="45">
        <v>941566</v>
      </c>
      <c r="U511" s="46">
        <v>1061276.6666666665</v>
      </c>
      <c r="V511" s="38">
        <v>454665.80583472579</v>
      </c>
      <c r="W511" s="46">
        <v>454665.80583472579</v>
      </c>
      <c r="X511" s="38"/>
      <c r="Y511" s="38">
        <f t="shared" si="8"/>
        <v>527235.90233516123</v>
      </c>
      <c r="Z511" s="38">
        <v>527235.90233516123</v>
      </c>
      <c r="AA511" s="38">
        <v>0</v>
      </c>
      <c r="AB511" s="38">
        <v>527235.90233516123</v>
      </c>
      <c r="AC511" s="38" t="s">
        <v>6123</v>
      </c>
      <c r="AD511" s="59">
        <v>0.55995639427842681</v>
      </c>
      <c r="AE511" s="59">
        <v>0.32705683921285983</v>
      </c>
      <c r="AF511" s="59">
        <v>0.49679402072519069</v>
      </c>
    </row>
    <row r="512" spans="1:32" x14ac:dyDescent="0.2">
      <c r="A512" s="60" t="s">
        <v>6126</v>
      </c>
      <c r="B512" s="44" t="s">
        <v>6115</v>
      </c>
      <c r="C512" s="44"/>
      <c r="D512" s="39">
        <v>497</v>
      </c>
      <c r="E512" s="44" t="s">
        <v>1621</v>
      </c>
      <c r="F512" s="44" t="s">
        <v>1622</v>
      </c>
      <c r="G512" s="39" t="s">
        <v>6115</v>
      </c>
      <c r="H512" s="64">
        <v>40543</v>
      </c>
      <c r="I512" s="44" t="s">
        <v>6130</v>
      </c>
      <c r="J512" s="58">
        <v>347</v>
      </c>
      <c r="K512" s="44" t="s">
        <v>6126</v>
      </c>
      <c r="L512" s="39" t="s">
        <v>6123</v>
      </c>
      <c r="M512" s="67">
        <v>4555040</v>
      </c>
      <c r="N512" s="67">
        <v>0</v>
      </c>
      <c r="O512" s="46">
        <v>3065852</v>
      </c>
      <c r="P512" s="45">
        <v>3065852</v>
      </c>
      <c r="Q512" s="45">
        <v>2121673</v>
      </c>
      <c r="R512" s="45">
        <v>176806.08333333334</v>
      </c>
      <c r="S512" s="45">
        <v>707224.33333333337</v>
      </c>
      <c r="T512" s="45">
        <v>1329221</v>
      </c>
      <c r="U512" s="46">
        <v>2358627.6666666665</v>
      </c>
      <c r="V512" s="38">
        <v>1010469.1664401797</v>
      </c>
      <c r="W512" s="46">
        <v>1010469.1664401797</v>
      </c>
      <c r="X512" s="38"/>
      <c r="Y512" s="38">
        <f t="shared" si="8"/>
        <v>1171752.121917008</v>
      </c>
      <c r="Z512" s="38">
        <v>1171752.121917008</v>
      </c>
      <c r="AA512" s="38">
        <v>0</v>
      </c>
      <c r="AB512" s="38">
        <v>1171752.121917008</v>
      </c>
      <c r="AC512" s="38" t="s">
        <v>6123</v>
      </c>
      <c r="AD512" s="59">
        <v>0.88153295946799515</v>
      </c>
      <c r="AE512" s="59">
        <v>0.38219461406389088</v>
      </c>
      <c r="AF512" s="59">
        <v>0.49679402072519063</v>
      </c>
    </row>
    <row r="513" spans="1:32" x14ac:dyDescent="0.2">
      <c r="A513" s="60" t="s">
        <v>6126</v>
      </c>
      <c r="B513" s="44" t="s">
        <v>6115</v>
      </c>
      <c r="C513" s="44"/>
      <c r="D513" s="39">
        <v>498</v>
      </c>
      <c r="E513" s="44" t="s">
        <v>4479</v>
      </c>
      <c r="F513" s="44" t="s">
        <v>5984</v>
      </c>
      <c r="G513" s="39" t="s">
        <v>6115</v>
      </c>
      <c r="H513" s="64">
        <v>40633</v>
      </c>
      <c r="I513" s="44" t="s">
        <v>6130</v>
      </c>
      <c r="J513" s="58">
        <v>347</v>
      </c>
      <c r="K513" s="44" t="s">
        <v>6126</v>
      </c>
      <c r="L513" s="39" t="s">
        <v>6116</v>
      </c>
      <c r="M513" s="67">
        <v>0</v>
      </c>
      <c r="N513" s="67">
        <v>0</v>
      </c>
      <c r="O513" s="46">
        <v>2220070</v>
      </c>
      <c r="P513" s="45">
        <v>2220070</v>
      </c>
      <c r="Q513" s="45">
        <v>1830751</v>
      </c>
      <c r="R513" s="45">
        <v>152562.58333333334</v>
      </c>
      <c r="S513" s="45">
        <v>610250.33333333337</v>
      </c>
      <c r="T513" s="45">
        <v>854868</v>
      </c>
      <c r="U513" s="46">
        <v>1609819.6666666665</v>
      </c>
      <c r="V513" s="38">
        <v>689669.31902167166</v>
      </c>
      <c r="W513" s="46">
        <v>689669.31902167166</v>
      </c>
      <c r="X513" s="38"/>
      <c r="Y513" s="38">
        <f t="shared" si="8"/>
        <v>799748.78484581935</v>
      </c>
      <c r="Z513" s="38">
        <v>799748.78484581935</v>
      </c>
      <c r="AA513" s="38">
        <v>0</v>
      </c>
      <c r="AB513" s="38">
        <v>799748.78484581935</v>
      </c>
      <c r="AC513" s="38" t="s">
        <v>6123</v>
      </c>
      <c r="AD513" s="59">
        <v>0.93552312736682075</v>
      </c>
      <c r="AE513" s="59">
        <v>0.36023584159320171</v>
      </c>
      <c r="AF513" s="59">
        <v>0.49679402072519058</v>
      </c>
    </row>
    <row r="514" spans="1:32" x14ac:dyDescent="0.2">
      <c r="A514" s="60" t="s">
        <v>6126</v>
      </c>
      <c r="B514" s="44" t="s">
        <v>6115</v>
      </c>
      <c r="C514" s="44"/>
      <c r="D514" s="39">
        <v>499</v>
      </c>
      <c r="E514" s="44" t="s">
        <v>1525</v>
      </c>
      <c r="F514" s="44" t="s">
        <v>1526</v>
      </c>
      <c r="G514" s="39" t="s">
        <v>6115</v>
      </c>
      <c r="H514" s="64">
        <v>40633</v>
      </c>
      <c r="I514" s="44" t="s">
        <v>6130</v>
      </c>
      <c r="J514" s="58">
        <v>346</v>
      </c>
      <c r="K514" s="44" t="s">
        <v>6126</v>
      </c>
      <c r="L514" s="39" t="s">
        <v>6116</v>
      </c>
      <c r="M514" s="67">
        <v>0</v>
      </c>
      <c r="N514" s="67">
        <v>0</v>
      </c>
      <c r="O514" s="46">
        <v>907069</v>
      </c>
      <c r="P514" s="45">
        <v>907069</v>
      </c>
      <c r="Q514" s="45">
        <v>1639853</v>
      </c>
      <c r="R514" s="45">
        <v>136654.41666666666</v>
      </c>
      <c r="S514" s="45">
        <v>546617.66666666663</v>
      </c>
      <c r="T514" s="45">
        <v>639429</v>
      </c>
      <c r="U514" s="46">
        <v>360451.33333333337</v>
      </c>
      <c r="V514" s="38">
        <v>154422.40565689883</v>
      </c>
      <c r="W514" s="46">
        <v>154422.40565689883</v>
      </c>
      <c r="X514" s="38"/>
      <c r="Y514" s="38">
        <f t="shared" si="8"/>
        <v>179070.06716242264</v>
      </c>
      <c r="Z514" s="38">
        <v>179070.06716242264</v>
      </c>
      <c r="AA514" s="38">
        <v>0</v>
      </c>
      <c r="AB514" s="38">
        <v>179070.06716242264</v>
      </c>
      <c r="AC514" s="38" t="s">
        <v>6123</v>
      </c>
      <c r="AD514" s="59">
        <v>0.28004683422619658</v>
      </c>
      <c r="AE514" s="59">
        <v>0.19741614713150007</v>
      </c>
      <c r="AF514" s="59">
        <v>0.49679402072519069</v>
      </c>
    </row>
    <row r="515" spans="1:32" x14ac:dyDescent="0.2">
      <c r="A515" s="60" t="s">
        <v>6126</v>
      </c>
      <c r="B515" s="44" t="s">
        <v>6115</v>
      </c>
      <c r="C515" s="44"/>
      <c r="D515" s="39">
        <v>500</v>
      </c>
      <c r="E515" s="44" t="s">
        <v>2472</v>
      </c>
      <c r="F515" s="44" t="s">
        <v>2473</v>
      </c>
      <c r="G515" s="39" t="s">
        <v>6115</v>
      </c>
      <c r="H515" s="64">
        <v>40451</v>
      </c>
      <c r="I515" s="44" t="s">
        <v>6129</v>
      </c>
      <c r="J515" s="58">
        <v>346</v>
      </c>
      <c r="K515" s="44" t="s">
        <v>6126</v>
      </c>
      <c r="L515" s="39" t="s">
        <v>6116</v>
      </c>
      <c r="M515" s="67">
        <v>0</v>
      </c>
      <c r="N515" s="67">
        <v>0</v>
      </c>
      <c r="O515" s="46">
        <v>1055101</v>
      </c>
      <c r="P515" s="45">
        <v>1055101</v>
      </c>
      <c r="Q515" s="45">
        <v>2188892</v>
      </c>
      <c r="R515" s="45">
        <v>182407.66666666666</v>
      </c>
      <c r="S515" s="45">
        <v>729630.66666666663</v>
      </c>
      <c r="T515" s="45">
        <v>840243</v>
      </c>
      <c r="U515" s="46">
        <v>325470.33333333337</v>
      </c>
      <c r="V515" s="38">
        <v>139436.05473310151</v>
      </c>
      <c r="W515" s="46">
        <v>139436.05473310151</v>
      </c>
      <c r="X515" s="38"/>
      <c r="Y515" s="38">
        <f t="shared" si="8"/>
        <v>161691.71552343474</v>
      </c>
      <c r="Z515" s="38">
        <v>161691.71552343474</v>
      </c>
      <c r="AA515" s="38">
        <v>0</v>
      </c>
      <c r="AB515" s="38">
        <v>161691.71552343474</v>
      </c>
      <c r="AC515" s="38" t="s">
        <v>6123</v>
      </c>
      <c r="AD515" s="59">
        <v>0.19243446898508496</v>
      </c>
      <c r="AE515" s="59">
        <v>0.15324761849665078</v>
      </c>
      <c r="AF515" s="59">
        <v>0.49679402072519069</v>
      </c>
    </row>
    <row r="516" spans="1:32" x14ac:dyDescent="0.2">
      <c r="A516" s="60" t="s">
        <v>6126</v>
      </c>
      <c r="B516" s="44" t="s">
        <v>6115</v>
      </c>
      <c r="C516" s="44"/>
      <c r="D516" s="39">
        <v>501</v>
      </c>
      <c r="E516" s="44" t="s">
        <v>5758</v>
      </c>
      <c r="F516" s="44" t="s">
        <v>5759</v>
      </c>
      <c r="G516" s="39" t="s">
        <v>6115</v>
      </c>
      <c r="H516" s="64">
        <v>40543</v>
      </c>
      <c r="I516" s="44" t="s">
        <v>6129</v>
      </c>
      <c r="J516" s="58">
        <v>346</v>
      </c>
      <c r="K516" s="44" t="s">
        <v>6126</v>
      </c>
      <c r="L516" s="39" t="s">
        <v>6116</v>
      </c>
      <c r="M516" s="67">
        <v>0</v>
      </c>
      <c r="N516" s="67">
        <v>0</v>
      </c>
      <c r="O516" s="46">
        <v>345557</v>
      </c>
      <c r="P516" s="45">
        <v>345557</v>
      </c>
      <c r="Q516" s="45">
        <v>1303303</v>
      </c>
      <c r="R516" s="45">
        <v>108608.58333333333</v>
      </c>
      <c r="S516" s="45">
        <v>434434.33333333331</v>
      </c>
      <c r="T516" s="45">
        <v>562683</v>
      </c>
      <c r="U516" s="46">
        <v>0</v>
      </c>
      <c r="V516" s="38">
        <v>0</v>
      </c>
      <c r="W516" s="46">
        <v>0</v>
      </c>
      <c r="X516" s="38"/>
      <c r="Y516" s="38">
        <f t="shared" si="8"/>
        <v>0</v>
      </c>
      <c r="Z516" s="38">
        <v>0</v>
      </c>
      <c r="AA516" s="38">
        <v>0</v>
      </c>
      <c r="AB516" s="38">
        <v>0</v>
      </c>
      <c r="AC516" s="38" t="s">
        <v>6116</v>
      </c>
      <c r="AD516" s="59">
        <v>0</v>
      </c>
      <c r="AE516" s="59">
        <v>0</v>
      </c>
      <c r="AF516" s="59" t="s">
        <v>6138</v>
      </c>
    </row>
    <row r="517" spans="1:32" x14ac:dyDescent="0.2">
      <c r="A517" s="60" t="s">
        <v>6126</v>
      </c>
      <c r="B517" s="44" t="s">
        <v>6115</v>
      </c>
      <c r="C517" s="44"/>
      <c r="D517" s="39">
        <v>502</v>
      </c>
      <c r="E517" s="44" t="s">
        <v>590</v>
      </c>
      <c r="F517" s="44" t="s">
        <v>591</v>
      </c>
      <c r="G517" s="39" t="s">
        <v>6115</v>
      </c>
      <c r="H517" s="64">
        <v>40451</v>
      </c>
      <c r="I517" s="44" t="s">
        <v>6129</v>
      </c>
      <c r="J517" s="58">
        <v>345</v>
      </c>
      <c r="K517" s="44" t="s">
        <v>6126</v>
      </c>
      <c r="L517" s="39" t="s">
        <v>6123</v>
      </c>
      <c r="M517" s="67">
        <v>1000000</v>
      </c>
      <c r="N517" s="67">
        <v>0</v>
      </c>
      <c r="O517" s="46">
        <v>2762034</v>
      </c>
      <c r="P517" s="45">
        <v>2762034</v>
      </c>
      <c r="Q517" s="45">
        <v>2234645</v>
      </c>
      <c r="R517" s="45">
        <v>186220.41666666666</v>
      </c>
      <c r="S517" s="45">
        <v>744881.66666666663</v>
      </c>
      <c r="T517" s="45">
        <v>1036488</v>
      </c>
      <c r="U517" s="46">
        <v>2017152.3333333335</v>
      </c>
      <c r="V517" s="38">
        <v>864176.34527571907</v>
      </c>
      <c r="W517" s="46">
        <v>864176.34527571907</v>
      </c>
      <c r="X517" s="38"/>
      <c r="Y517" s="38">
        <f t="shared" si="8"/>
        <v>1002109.2180918667</v>
      </c>
      <c r="Z517" s="38">
        <v>1002109.2180918667</v>
      </c>
      <c r="AA517" s="38">
        <v>0</v>
      </c>
      <c r="AB517" s="38">
        <v>1002109.2180918667</v>
      </c>
      <c r="AC517" s="38" t="s">
        <v>6123</v>
      </c>
      <c r="AD517" s="59">
        <v>0.96683147136471115</v>
      </c>
      <c r="AE517" s="59">
        <v>0.36281567065860404</v>
      </c>
      <c r="AF517" s="59">
        <v>0.49679402072519063</v>
      </c>
    </row>
    <row r="518" spans="1:32" x14ac:dyDescent="0.2">
      <c r="A518" s="60" t="s">
        <v>6126</v>
      </c>
      <c r="B518" s="44" t="s">
        <v>6115</v>
      </c>
      <c r="C518" s="44"/>
      <c r="D518" s="39">
        <v>503</v>
      </c>
      <c r="E518" s="44" t="s">
        <v>3330</v>
      </c>
      <c r="F518" s="44" t="s">
        <v>3331</v>
      </c>
      <c r="G518" s="39" t="s">
        <v>6115</v>
      </c>
      <c r="H518" s="64">
        <v>40359</v>
      </c>
      <c r="I518" s="44" t="s">
        <v>6129</v>
      </c>
      <c r="J518" s="58">
        <v>345</v>
      </c>
      <c r="K518" s="44" t="s">
        <v>6126</v>
      </c>
      <c r="L518" s="39" t="s">
        <v>6116</v>
      </c>
      <c r="M518" s="67">
        <v>0</v>
      </c>
      <c r="N518" s="67">
        <v>0</v>
      </c>
      <c r="O518" s="46">
        <v>597259</v>
      </c>
      <c r="P518" s="45">
        <v>597259</v>
      </c>
      <c r="Q518" s="45">
        <v>2071355</v>
      </c>
      <c r="R518" s="45">
        <v>172612.91666666666</v>
      </c>
      <c r="S518" s="45">
        <v>690451.66666666663</v>
      </c>
      <c r="T518" s="45">
        <v>1598142</v>
      </c>
      <c r="U518" s="46">
        <v>0</v>
      </c>
      <c r="V518" s="38">
        <v>0</v>
      </c>
      <c r="W518" s="46">
        <v>0</v>
      </c>
      <c r="X518" s="38"/>
      <c r="Y518" s="38">
        <f t="shared" si="8"/>
        <v>0</v>
      </c>
      <c r="Z518" s="38">
        <v>0</v>
      </c>
      <c r="AA518" s="38">
        <v>0</v>
      </c>
      <c r="AB518" s="38">
        <v>0</v>
      </c>
      <c r="AC518" s="38" t="s">
        <v>6116</v>
      </c>
      <c r="AD518" s="59">
        <v>0</v>
      </c>
      <c r="AE518" s="59">
        <v>0</v>
      </c>
      <c r="AF518" s="59" t="s">
        <v>6138</v>
      </c>
    </row>
    <row r="519" spans="1:32" x14ac:dyDescent="0.2">
      <c r="A519" s="60" t="s">
        <v>6126</v>
      </c>
      <c r="B519" s="44" t="s">
        <v>6115</v>
      </c>
      <c r="C519" s="44"/>
      <c r="D519" s="39">
        <v>504</v>
      </c>
      <c r="E519" s="44" t="s">
        <v>3789</v>
      </c>
      <c r="F519" s="44" t="s">
        <v>3790</v>
      </c>
      <c r="G519" s="39" t="s">
        <v>6115</v>
      </c>
      <c r="H519" s="64">
        <v>40451</v>
      </c>
      <c r="I519" s="44" t="s">
        <v>6129</v>
      </c>
      <c r="J519" s="58">
        <v>345</v>
      </c>
      <c r="K519" s="44" t="s">
        <v>6126</v>
      </c>
      <c r="L519" s="39" t="s">
        <v>6116</v>
      </c>
      <c r="M519" s="67">
        <v>0</v>
      </c>
      <c r="N519" s="67">
        <v>0</v>
      </c>
      <c r="O519" s="46">
        <v>1440982</v>
      </c>
      <c r="P519" s="45">
        <v>1440982</v>
      </c>
      <c r="Q519" s="45">
        <v>2814309</v>
      </c>
      <c r="R519" s="45">
        <v>234525.75</v>
      </c>
      <c r="S519" s="45">
        <v>938103</v>
      </c>
      <c r="T519" s="45">
        <v>1217250</v>
      </c>
      <c r="U519" s="46">
        <v>502879</v>
      </c>
      <c r="V519" s="38">
        <v>215440.41525994896</v>
      </c>
      <c r="W519" s="46">
        <v>215440.41525994896</v>
      </c>
      <c r="X519" s="38"/>
      <c r="Y519" s="38">
        <f t="shared" si="8"/>
        <v>249827.28034826316</v>
      </c>
      <c r="Z519" s="38">
        <v>249827.28034826316</v>
      </c>
      <c r="AA519" s="38">
        <v>0</v>
      </c>
      <c r="AB519" s="38">
        <v>249827.28034826316</v>
      </c>
      <c r="AC519" s="38" t="s">
        <v>6123</v>
      </c>
      <c r="AD519" s="59">
        <v>0.20523908839454769</v>
      </c>
      <c r="AE519" s="59">
        <v>0.17337293619785893</v>
      </c>
      <c r="AF519" s="59">
        <v>0.49679402072519069</v>
      </c>
    </row>
    <row r="520" spans="1:32" x14ac:dyDescent="0.2">
      <c r="A520" s="60" t="s">
        <v>6126</v>
      </c>
      <c r="B520" s="44" t="s">
        <v>6115</v>
      </c>
      <c r="C520" s="44"/>
      <c r="D520" s="39">
        <v>505</v>
      </c>
      <c r="E520" s="44" t="s">
        <v>4474</v>
      </c>
      <c r="F520" s="44" t="s">
        <v>4475</v>
      </c>
      <c r="G520" s="39" t="s">
        <v>6115</v>
      </c>
      <c r="H520" s="64">
        <v>40543</v>
      </c>
      <c r="I520" s="44" t="s">
        <v>6129</v>
      </c>
      <c r="J520" s="58">
        <v>344</v>
      </c>
      <c r="K520" s="44" t="s">
        <v>6126</v>
      </c>
      <c r="L520" s="39" t="s">
        <v>6123</v>
      </c>
      <c r="M520" s="67">
        <v>1248078</v>
      </c>
      <c r="N520" s="67">
        <v>6139</v>
      </c>
      <c r="O520" s="46">
        <v>1698670</v>
      </c>
      <c r="P520" s="45">
        <v>1692531</v>
      </c>
      <c r="Q520" s="45">
        <v>1796834</v>
      </c>
      <c r="R520" s="45">
        <v>149736.16666666666</v>
      </c>
      <c r="S520" s="45">
        <v>598944.66666666663</v>
      </c>
      <c r="T520" s="45">
        <v>573088</v>
      </c>
      <c r="U520" s="46">
        <v>1093586.3333333335</v>
      </c>
      <c r="V520" s="38">
        <v>468507.72009954351</v>
      </c>
      <c r="W520" s="46">
        <v>468507.72009954351</v>
      </c>
      <c r="X520" s="38"/>
      <c r="Y520" s="38">
        <f t="shared" si="8"/>
        <v>543287.15154678538</v>
      </c>
      <c r="Z520" s="38">
        <v>543287.15154678538</v>
      </c>
      <c r="AA520" s="38">
        <v>0</v>
      </c>
      <c r="AB520" s="38">
        <v>543287.15154678538</v>
      </c>
      <c r="AC520" s="38" t="s">
        <v>6123</v>
      </c>
      <c r="AD520" s="59">
        <v>0.94799952458747239</v>
      </c>
      <c r="AE520" s="59">
        <v>0.32099096060679855</v>
      </c>
      <c r="AF520" s="59">
        <v>0.49679402072519069</v>
      </c>
    </row>
    <row r="521" spans="1:32" x14ac:dyDescent="0.2">
      <c r="A521" s="60" t="s">
        <v>6126</v>
      </c>
      <c r="B521" s="44" t="s">
        <v>6115</v>
      </c>
      <c r="C521" s="44"/>
      <c r="D521" s="39">
        <v>506</v>
      </c>
      <c r="E521" s="44" t="s">
        <v>2542</v>
      </c>
      <c r="F521" s="44" t="s">
        <v>6008</v>
      </c>
      <c r="G521" s="39" t="s">
        <v>6115</v>
      </c>
      <c r="H521" s="64">
        <v>40633</v>
      </c>
      <c r="I521" s="44" t="s">
        <v>6130</v>
      </c>
      <c r="J521" s="58">
        <v>343</v>
      </c>
      <c r="K521" s="44" t="s">
        <v>6126</v>
      </c>
      <c r="L521" s="39" t="s">
        <v>6116</v>
      </c>
      <c r="M521" s="67">
        <v>0</v>
      </c>
      <c r="N521" s="67">
        <v>0</v>
      </c>
      <c r="O521" s="46">
        <v>1278941</v>
      </c>
      <c r="P521" s="45">
        <v>1278941</v>
      </c>
      <c r="Q521" s="45">
        <v>2095937</v>
      </c>
      <c r="R521" s="45">
        <v>174661.41666666666</v>
      </c>
      <c r="S521" s="45">
        <v>698645.66666666663</v>
      </c>
      <c r="T521" s="45">
        <v>1352120</v>
      </c>
      <c r="U521" s="46">
        <v>580295.33333333337</v>
      </c>
      <c r="V521" s="38">
        <v>248606.65803651343</v>
      </c>
      <c r="W521" s="46">
        <v>248606.65803651343</v>
      </c>
      <c r="X521" s="38"/>
      <c r="Y521" s="38">
        <f t="shared" si="8"/>
        <v>288287.25185473141</v>
      </c>
      <c r="Z521" s="38">
        <v>288287.25185473141</v>
      </c>
      <c r="AA521" s="38">
        <v>0</v>
      </c>
      <c r="AB521" s="38">
        <v>288287.25185473141</v>
      </c>
      <c r="AC521" s="38" t="s">
        <v>6123</v>
      </c>
      <c r="AD521" s="59">
        <v>0.21321129178973125</v>
      </c>
      <c r="AE521" s="59">
        <v>0.22541090781727335</v>
      </c>
      <c r="AF521" s="59">
        <v>0.49679402072519063</v>
      </c>
    </row>
    <row r="522" spans="1:32" x14ac:dyDescent="0.2">
      <c r="A522" s="60" t="s">
        <v>6126</v>
      </c>
      <c r="B522" s="44" t="s">
        <v>6115</v>
      </c>
      <c r="C522" s="44"/>
      <c r="D522" s="39">
        <v>507</v>
      </c>
      <c r="E522" s="44" t="s">
        <v>5643</v>
      </c>
      <c r="F522" s="44" t="s">
        <v>689</v>
      </c>
      <c r="G522" s="39" t="s">
        <v>6115</v>
      </c>
      <c r="H522" s="64">
        <v>40359</v>
      </c>
      <c r="I522" s="44" t="s">
        <v>6129</v>
      </c>
      <c r="J522" s="58">
        <v>343</v>
      </c>
      <c r="K522" s="44" t="s">
        <v>6126</v>
      </c>
      <c r="L522" s="39" t="s">
        <v>6116</v>
      </c>
      <c r="M522" s="67">
        <v>0</v>
      </c>
      <c r="N522" s="67">
        <v>0</v>
      </c>
      <c r="O522" s="46">
        <v>1819927</v>
      </c>
      <c r="P522" s="45">
        <v>1819927</v>
      </c>
      <c r="Q522" s="45">
        <v>2225398</v>
      </c>
      <c r="R522" s="45">
        <v>185449.83333333334</v>
      </c>
      <c r="S522" s="45">
        <v>741799.33333333337</v>
      </c>
      <c r="T522" s="45">
        <v>1045478</v>
      </c>
      <c r="U522" s="46">
        <v>1078127.6666666665</v>
      </c>
      <c r="V522" s="38">
        <v>461885.01052918588</v>
      </c>
      <c r="W522" s="46">
        <v>461885.01052918588</v>
      </c>
      <c r="X522" s="38"/>
      <c r="Y522" s="38">
        <f t="shared" si="8"/>
        <v>535607.37837840139</v>
      </c>
      <c r="Z522" s="38">
        <v>535607.37837840139</v>
      </c>
      <c r="AA522" s="38">
        <v>0</v>
      </c>
      <c r="AB522" s="38">
        <v>535607.37837840139</v>
      </c>
      <c r="AC522" s="38" t="s">
        <v>6123</v>
      </c>
      <c r="AD522" s="59">
        <v>0.51230860752536289</v>
      </c>
      <c r="AE522" s="59">
        <v>0.29430157274352292</v>
      </c>
      <c r="AF522" s="59">
        <v>0.49679402072519069</v>
      </c>
    </row>
    <row r="523" spans="1:32" x14ac:dyDescent="0.2">
      <c r="A523" s="60" t="s">
        <v>6126</v>
      </c>
      <c r="B523" s="44" t="s">
        <v>6115</v>
      </c>
      <c r="C523" s="44"/>
      <c r="D523" s="39">
        <v>508</v>
      </c>
      <c r="E523" s="44" t="s">
        <v>5940</v>
      </c>
      <c r="F523" s="44" t="s">
        <v>5941</v>
      </c>
      <c r="G523" s="39" t="s">
        <v>6115</v>
      </c>
      <c r="H523" s="64">
        <v>40633</v>
      </c>
      <c r="I523" s="44" t="s">
        <v>6129</v>
      </c>
      <c r="J523" s="58">
        <v>341</v>
      </c>
      <c r="K523" s="44" t="s">
        <v>6126</v>
      </c>
      <c r="L523" s="39" t="s">
        <v>6116</v>
      </c>
      <c r="M523" s="67">
        <v>0</v>
      </c>
      <c r="N523" s="67">
        <v>0</v>
      </c>
      <c r="O523" s="46">
        <v>1922248</v>
      </c>
      <c r="P523" s="45">
        <v>1922248</v>
      </c>
      <c r="Q523" s="45">
        <v>1848440</v>
      </c>
      <c r="R523" s="45">
        <v>154036.66666666666</v>
      </c>
      <c r="S523" s="45">
        <v>616146.66666666663</v>
      </c>
      <c r="T523" s="45">
        <v>1028693</v>
      </c>
      <c r="U523" s="46">
        <v>1306101.3333333335</v>
      </c>
      <c r="V523" s="38">
        <v>559552.12610768469</v>
      </c>
      <c r="W523" s="46">
        <v>559552.12610768469</v>
      </c>
      <c r="X523" s="38"/>
      <c r="Y523" s="38">
        <f t="shared" si="8"/>
        <v>648863.33286119916</v>
      </c>
      <c r="Z523" s="38">
        <v>648863.33286119916</v>
      </c>
      <c r="AA523" s="38">
        <v>0</v>
      </c>
      <c r="AB523" s="38">
        <v>648863.33286119916</v>
      </c>
      <c r="AC523" s="38" t="s">
        <v>6123</v>
      </c>
      <c r="AD523" s="59">
        <v>0.6307647984978989</v>
      </c>
      <c r="AE523" s="59">
        <v>0.33755443255043011</v>
      </c>
      <c r="AF523" s="59">
        <v>0.49679402072519063</v>
      </c>
    </row>
    <row r="524" spans="1:32" x14ac:dyDescent="0.2">
      <c r="A524" s="60" t="s">
        <v>6126</v>
      </c>
      <c r="B524" s="44" t="s">
        <v>6115</v>
      </c>
      <c r="C524" s="44"/>
      <c r="D524" s="39">
        <v>509</v>
      </c>
      <c r="E524" s="44" t="s">
        <v>2092</v>
      </c>
      <c r="F524" s="44" t="s">
        <v>2093</v>
      </c>
      <c r="G524" s="39" t="s">
        <v>6115</v>
      </c>
      <c r="H524" s="64">
        <v>40451</v>
      </c>
      <c r="I524" s="44" t="s">
        <v>6129</v>
      </c>
      <c r="J524" s="58">
        <v>340</v>
      </c>
      <c r="K524" s="44" t="s">
        <v>6126</v>
      </c>
      <c r="L524" s="39" t="s">
        <v>6116</v>
      </c>
      <c r="M524" s="67">
        <v>0</v>
      </c>
      <c r="N524" s="67">
        <v>0</v>
      </c>
      <c r="O524" s="46">
        <v>833792</v>
      </c>
      <c r="P524" s="45">
        <v>833792</v>
      </c>
      <c r="Q524" s="45">
        <v>1526742</v>
      </c>
      <c r="R524" s="45">
        <v>127228.5</v>
      </c>
      <c r="S524" s="45">
        <v>508914</v>
      </c>
      <c r="T524" s="45">
        <v>1148371</v>
      </c>
      <c r="U524" s="46">
        <v>324878</v>
      </c>
      <c r="V524" s="38">
        <v>139182.29082706117</v>
      </c>
      <c r="W524" s="46">
        <v>139182.29082706117</v>
      </c>
      <c r="X524" s="38"/>
      <c r="Y524" s="38">
        <f t="shared" si="8"/>
        <v>161397.44786515846</v>
      </c>
      <c r="Z524" s="38">
        <v>161397.44786515846</v>
      </c>
      <c r="AA524" s="38">
        <v>0</v>
      </c>
      <c r="AB524" s="38">
        <v>161397.44786515846</v>
      </c>
      <c r="AC524" s="38" t="s">
        <v>6123</v>
      </c>
      <c r="AD524" s="59">
        <v>0.14054469145002657</v>
      </c>
      <c r="AE524" s="59">
        <v>0.19357039629207101</v>
      </c>
      <c r="AF524" s="59">
        <v>0.49679402072519058</v>
      </c>
    </row>
    <row r="525" spans="1:32" x14ac:dyDescent="0.2">
      <c r="A525" s="60" t="s">
        <v>6126</v>
      </c>
      <c r="B525" s="44" t="s">
        <v>6115</v>
      </c>
      <c r="C525" s="44"/>
      <c r="D525" s="39">
        <v>510</v>
      </c>
      <c r="E525" s="44" t="s">
        <v>3961</v>
      </c>
      <c r="F525" s="44" t="s">
        <v>3962</v>
      </c>
      <c r="G525" s="39" t="s">
        <v>6115</v>
      </c>
      <c r="H525" s="64">
        <v>40359</v>
      </c>
      <c r="I525" s="44" t="s">
        <v>6129</v>
      </c>
      <c r="J525" s="58">
        <v>339</v>
      </c>
      <c r="K525" s="44" t="s">
        <v>6126</v>
      </c>
      <c r="L525" s="39" t="s">
        <v>6116</v>
      </c>
      <c r="M525" s="67">
        <v>0</v>
      </c>
      <c r="N525" s="67">
        <v>0</v>
      </c>
      <c r="O525" s="46">
        <v>1472528</v>
      </c>
      <c r="P525" s="45">
        <v>1472528</v>
      </c>
      <c r="Q525" s="45">
        <v>1713252</v>
      </c>
      <c r="R525" s="45">
        <v>142771</v>
      </c>
      <c r="S525" s="45">
        <v>571084</v>
      </c>
      <c r="T525" s="45">
        <v>802314</v>
      </c>
      <c r="U525" s="46">
        <v>901444</v>
      </c>
      <c r="V525" s="38">
        <v>386191.25016870745</v>
      </c>
      <c r="W525" s="46">
        <v>386191.25016870745</v>
      </c>
      <c r="X525" s="38"/>
      <c r="Y525" s="38">
        <f t="shared" si="8"/>
        <v>447831.98921859876</v>
      </c>
      <c r="Z525" s="38">
        <v>447831.98921859876</v>
      </c>
      <c r="AA525" s="38">
        <v>0</v>
      </c>
      <c r="AB525" s="38">
        <v>447831.98921859876</v>
      </c>
      <c r="AC525" s="38" t="s">
        <v>6123</v>
      </c>
      <c r="AD525" s="59">
        <v>0.55817546399364681</v>
      </c>
      <c r="AE525" s="59">
        <v>0.3041246001560573</v>
      </c>
      <c r="AF525" s="59">
        <v>0.49679402072519063</v>
      </c>
    </row>
    <row r="526" spans="1:32" x14ac:dyDescent="0.2">
      <c r="A526" s="60" t="s">
        <v>6126</v>
      </c>
      <c r="B526" s="44" t="s">
        <v>6115</v>
      </c>
      <c r="C526" s="44"/>
      <c r="D526" s="39">
        <v>511</v>
      </c>
      <c r="E526" s="44" t="s">
        <v>5836</v>
      </c>
      <c r="F526" s="44" t="s">
        <v>6041</v>
      </c>
      <c r="G526" s="39" t="s">
        <v>6115</v>
      </c>
      <c r="H526" s="64">
        <v>40359</v>
      </c>
      <c r="I526" s="44" t="s">
        <v>6129</v>
      </c>
      <c r="J526" s="58">
        <v>338</v>
      </c>
      <c r="K526" s="44" t="s">
        <v>6126</v>
      </c>
      <c r="L526" s="39" t="s">
        <v>6116</v>
      </c>
      <c r="M526" s="67">
        <v>0</v>
      </c>
      <c r="N526" s="67">
        <v>0</v>
      </c>
      <c r="O526" s="46">
        <v>488211</v>
      </c>
      <c r="P526" s="45">
        <v>488211</v>
      </c>
      <c r="Q526" s="45">
        <v>1558693</v>
      </c>
      <c r="R526" s="45">
        <v>129891.08333333333</v>
      </c>
      <c r="S526" s="45">
        <v>519564.33333333331</v>
      </c>
      <c r="T526" s="45">
        <v>609573</v>
      </c>
      <c r="U526" s="46">
        <v>0</v>
      </c>
      <c r="V526" s="38">
        <v>0</v>
      </c>
      <c r="W526" s="46">
        <v>0</v>
      </c>
      <c r="X526" s="38"/>
      <c r="Y526" s="38">
        <f t="shared" si="8"/>
        <v>0</v>
      </c>
      <c r="Z526" s="38">
        <v>0</v>
      </c>
      <c r="AA526" s="38">
        <v>0</v>
      </c>
      <c r="AB526" s="38">
        <v>0</v>
      </c>
      <c r="AC526" s="38" t="s">
        <v>6116</v>
      </c>
      <c r="AD526" s="59">
        <v>0</v>
      </c>
      <c r="AE526" s="59">
        <v>0</v>
      </c>
      <c r="AF526" s="59" t="s">
        <v>6138</v>
      </c>
    </row>
    <row r="527" spans="1:32" x14ac:dyDescent="0.2">
      <c r="A527" s="60" t="s">
        <v>6126</v>
      </c>
      <c r="B527" s="44" t="s">
        <v>6115</v>
      </c>
      <c r="C527" s="44"/>
      <c r="D527" s="39">
        <v>512</v>
      </c>
      <c r="E527" s="44" t="s">
        <v>664</v>
      </c>
      <c r="F527" s="44" t="s">
        <v>665</v>
      </c>
      <c r="G527" s="39" t="s">
        <v>6115</v>
      </c>
      <c r="H527" s="64">
        <v>40543</v>
      </c>
      <c r="I527" s="44" t="s">
        <v>6129</v>
      </c>
      <c r="J527" s="58">
        <v>337</v>
      </c>
      <c r="K527" s="44" t="s">
        <v>6126</v>
      </c>
      <c r="L527" s="39" t="s">
        <v>6116</v>
      </c>
      <c r="M527" s="67">
        <v>0</v>
      </c>
      <c r="N527" s="67">
        <v>0</v>
      </c>
      <c r="O527" s="46">
        <v>229423</v>
      </c>
      <c r="P527" s="45">
        <v>229423</v>
      </c>
      <c r="Q527" s="45">
        <v>2103227</v>
      </c>
      <c r="R527" s="45">
        <v>175268.91666666666</v>
      </c>
      <c r="S527" s="45">
        <v>701075.66666666663</v>
      </c>
      <c r="T527" s="45">
        <v>711927</v>
      </c>
      <c r="U527" s="46">
        <v>0</v>
      </c>
      <c r="V527" s="38">
        <v>0</v>
      </c>
      <c r="W527" s="46">
        <v>0</v>
      </c>
      <c r="X527" s="38"/>
      <c r="Y527" s="38">
        <f t="shared" si="8"/>
        <v>0</v>
      </c>
      <c r="Z527" s="38">
        <v>0</v>
      </c>
      <c r="AA527" s="38">
        <v>0</v>
      </c>
      <c r="AB527" s="38">
        <v>0</v>
      </c>
      <c r="AC527" s="38" t="s">
        <v>6116</v>
      </c>
      <c r="AD527" s="59">
        <v>0</v>
      </c>
      <c r="AE527" s="59">
        <v>0</v>
      </c>
      <c r="AF527" s="59" t="s">
        <v>6138</v>
      </c>
    </row>
    <row r="528" spans="1:32" x14ac:dyDescent="0.2">
      <c r="A528" s="60" t="s">
        <v>6126</v>
      </c>
      <c r="B528" s="44" t="s">
        <v>6115</v>
      </c>
      <c r="C528" s="44"/>
      <c r="D528" s="39">
        <v>513</v>
      </c>
      <c r="E528" s="44" t="s">
        <v>3949</v>
      </c>
      <c r="F528" s="44" t="s">
        <v>3950</v>
      </c>
      <c r="G528" s="39" t="s">
        <v>6115</v>
      </c>
      <c r="H528" s="64">
        <v>40633</v>
      </c>
      <c r="I528" s="44" t="s">
        <v>6130</v>
      </c>
      <c r="J528" s="58">
        <v>337</v>
      </c>
      <c r="K528" s="44" t="s">
        <v>6126</v>
      </c>
      <c r="L528" s="39" t="s">
        <v>6116</v>
      </c>
      <c r="M528" s="67">
        <v>0</v>
      </c>
      <c r="N528" s="67">
        <v>0</v>
      </c>
      <c r="O528" s="46">
        <v>2664853</v>
      </c>
      <c r="P528" s="45">
        <v>2664853</v>
      </c>
      <c r="Q528" s="45">
        <v>2843657</v>
      </c>
      <c r="R528" s="45">
        <v>236971.41666666666</v>
      </c>
      <c r="S528" s="45">
        <v>947885.66666666663</v>
      </c>
      <c r="T528" s="45">
        <v>968688</v>
      </c>
      <c r="U528" s="46">
        <v>1716967.3333333335</v>
      </c>
      <c r="V528" s="38">
        <v>735572.88190817391</v>
      </c>
      <c r="W528" s="46">
        <v>735572.88190817391</v>
      </c>
      <c r="X528" s="38"/>
      <c r="Y528" s="38">
        <f t="shared" si="8"/>
        <v>852979.10498047539</v>
      </c>
      <c r="Z528" s="38">
        <v>852979.10498047539</v>
      </c>
      <c r="AA528" s="38">
        <v>0</v>
      </c>
      <c r="AB528" s="38">
        <v>852979.10498047539</v>
      </c>
      <c r="AC528" s="38" t="s">
        <v>6123</v>
      </c>
      <c r="AD528" s="59">
        <v>0.88055091523842077</v>
      </c>
      <c r="AE528" s="59">
        <v>0.32008486208450349</v>
      </c>
      <c r="AF528" s="59">
        <v>0.49679402072519063</v>
      </c>
    </row>
    <row r="529" spans="1:32" x14ac:dyDescent="0.2">
      <c r="A529" s="60" t="s">
        <v>6126</v>
      </c>
      <c r="B529" s="44" t="s">
        <v>6115</v>
      </c>
      <c r="C529" s="44"/>
      <c r="D529" s="39">
        <v>514</v>
      </c>
      <c r="E529" s="44" t="s">
        <v>2057</v>
      </c>
      <c r="F529" s="44" t="s">
        <v>2058</v>
      </c>
      <c r="G529" s="39" t="s">
        <v>6115</v>
      </c>
      <c r="H529" s="64">
        <v>40543</v>
      </c>
      <c r="I529" s="44" t="s">
        <v>6129</v>
      </c>
      <c r="J529" s="58">
        <v>336</v>
      </c>
      <c r="K529" s="44" t="s">
        <v>6126</v>
      </c>
      <c r="L529" s="39" t="s">
        <v>6116</v>
      </c>
      <c r="M529" s="67">
        <v>0</v>
      </c>
      <c r="N529" s="67">
        <v>0</v>
      </c>
      <c r="O529" s="46">
        <v>1750211</v>
      </c>
      <c r="P529" s="45">
        <v>1750211</v>
      </c>
      <c r="Q529" s="45">
        <v>1722433</v>
      </c>
      <c r="R529" s="45">
        <v>143536.08333333334</v>
      </c>
      <c r="S529" s="45">
        <v>574144.33333333337</v>
      </c>
      <c r="T529" s="45">
        <v>790289</v>
      </c>
      <c r="U529" s="46">
        <v>1176066.6666666665</v>
      </c>
      <c r="V529" s="38">
        <v>503843.4514864423</v>
      </c>
      <c r="W529" s="46">
        <v>503843.4514864423</v>
      </c>
      <c r="X529" s="38"/>
      <c r="Y529" s="38">
        <f t="shared" si="8"/>
        <v>584262.88797420578</v>
      </c>
      <c r="Z529" s="38">
        <v>584262.88797420578</v>
      </c>
      <c r="AA529" s="38">
        <v>0</v>
      </c>
      <c r="AB529" s="38">
        <v>584262.88797420578</v>
      </c>
      <c r="AC529" s="38" t="s">
        <v>6123</v>
      </c>
      <c r="AD529" s="59">
        <v>0.7393028220995177</v>
      </c>
      <c r="AE529" s="59">
        <v>0.33382425774618363</v>
      </c>
      <c r="AF529" s="59">
        <v>0.49679402072519063</v>
      </c>
    </row>
    <row r="530" spans="1:32" x14ac:dyDescent="0.2">
      <c r="A530" s="60" t="s">
        <v>6126</v>
      </c>
      <c r="B530" s="44" t="s">
        <v>6115</v>
      </c>
      <c r="C530" s="44"/>
      <c r="D530" s="39">
        <v>515</v>
      </c>
      <c r="E530" s="44" t="s">
        <v>3368</v>
      </c>
      <c r="F530" s="44" t="s">
        <v>3369</v>
      </c>
      <c r="G530" s="39" t="s">
        <v>6115</v>
      </c>
      <c r="H530" s="64">
        <v>40359</v>
      </c>
      <c r="I530" s="44" t="s">
        <v>6129</v>
      </c>
      <c r="J530" s="58">
        <v>336</v>
      </c>
      <c r="K530" s="44" t="s">
        <v>6126</v>
      </c>
      <c r="L530" s="39" t="s">
        <v>6116</v>
      </c>
      <c r="M530" s="67">
        <v>0</v>
      </c>
      <c r="N530" s="67">
        <v>0</v>
      </c>
      <c r="O530" s="46">
        <v>1722341</v>
      </c>
      <c r="P530" s="45">
        <v>1722341</v>
      </c>
      <c r="Q530" s="45">
        <v>2011168</v>
      </c>
      <c r="R530" s="45">
        <v>167597.33333333334</v>
      </c>
      <c r="S530" s="45">
        <v>670389.33333333337</v>
      </c>
      <c r="T530" s="45">
        <v>1589953</v>
      </c>
      <c r="U530" s="46">
        <v>1051951.6666666665</v>
      </c>
      <c r="V530" s="38">
        <v>450670.84507418692</v>
      </c>
      <c r="W530" s="46">
        <v>450670.84507418692</v>
      </c>
      <c r="X530" s="38"/>
      <c r="Y530" s="38">
        <f t="shared" si="8"/>
        <v>522603.29809189879</v>
      </c>
      <c r="Z530" s="38">
        <v>522603.29809189879</v>
      </c>
      <c r="AA530" s="38">
        <v>0</v>
      </c>
      <c r="AB530" s="38">
        <v>522603.29809189879</v>
      </c>
      <c r="AC530" s="38" t="s">
        <v>6123</v>
      </c>
      <c r="AD530" s="59">
        <v>0.3286910355789755</v>
      </c>
      <c r="AE530" s="59">
        <v>0.30342614969503645</v>
      </c>
      <c r="AF530" s="59">
        <v>0.49679402072519069</v>
      </c>
    </row>
    <row r="531" spans="1:32" x14ac:dyDescent="0.2">
      <c r="A531" s="60" t="s">
        <v>6126</v>
      </c>
      <c r="B531" s="44" t="s">
        <v>6115</v>
      </c>
      <c r="C531" s="44"/>
      <c r="D531" s="39">
        <v>516</v>
      </c>
      <c r="E531" s="44" t="s">
        <v>4770</v>
      </c>
      <c r="F531" s="44" t="s">
        <v>4771</v>
      </c>
      <c r="G531" s="39" t="s">
        <v>6115</v>
      </c>
      <c r="H531" s="64">
        <v>40633</v>
      </c>
      <c r="I531" s="44" t="s">
        <v>6130</v>
      </c>
      <c r="J531" s="58">
        <v>336</v>
      </c>
      <c r="K531" s="44" t="s">
        <v>6126</v>
      </c>
      <c r="L531" s="39" t="s">
        <v>6123</v>
      </c>
      <c r="M531" s="67">
        <v>478004</v>
      </c>
      <c r="N531" s="67">
        <v>0</v>
      </c>
      <c r="O531" s="46">
        <v>1712309</v>
      </c>
      <c r="P531" s="45">
        <v>1712309</v>
      </c>
      <c r="Q531" s="45">
        <v>2293888</v>
      </c>
      <c r="R531" s="45">
        <v>191157.33333333334</v>
      </c>
      <c r="S531" s="45">
        <v>764629.33333333337</v>
      </c>
      <c r="T531" s="45">
        <v>1480885</v>
      </c>
      <c r="U531" s="46">
        <v>947679.66666666663</v>
      </c>
      <c r="V531" s="38">
        <v>405999.25811194477</v>
      </c>
      <c r="W531" s="46">
        <v>405999.25811194477</v>
      </c>
      <c r="X531" s="38"/>
      <c r="Y531" s="38">
        <f t="shared" si="8"/>
        <v>470801.59196284175</v>
      </c>
      <c r="Z531" s="38">
        <v>470801.59196284175</v>
      </c>
      <c r="AA531" s="38">
        <v>0</v>
      </c>
      <c r="AB531" s="38">
        <v>470801.59196284175</v>
      </c>
      <c r="AC531" s="38" t="s">
        <v>6123</v>
      </c>
      <c r="AD531" s="59">
        <v>0.31791907674319192</v>
      </c>
      <c r="AE531" s="59">
        <v>0.27495130374415</v>
      </c>
      <c r="AF531" s="59">
        <v>0.49679402072519063</v>
      </c>
    </row>
    <row r="532" spans="1:32" x14ac:dyDescent="0.2">
      <c r="A532" s="60" t="s">
        <v>6126</v>
      </c>
      <c r="B532" s="44" t="s">
        <v>6115</v>
      </c>
      <c r="C532" s="44"/>
      <c r="D532" s="39">
        <v>517</v>
      </c>
      <c r="E532" s="44" t="s">
        <v>4830</v>
      </c>
      <c r="F532" s="44" t="s">
        <v>4831</v>
      </c>
      <c r="G532" s="39" t="s">
        <v>6115</v>
      </c>
      <c r="H532" s="64">
        <v>40359</v>
      </c>
      <c r="I532" s="44" t="s">
        <v>6129</v>
      </c>
      <c r="J532" s="58">
        <v>336</v>
      </c>
      <c r="K532" s="44" t="s">
        <v>6126</v>
      </c>
      <c r="L532" s="39" t="s">
        <v>6116</v>
      </c>
      <c r="M532" s="67">
        <v>0</v>
      </c>
      <c r="N532" s="67">
        <v>0</v>
      </c>
      <c r="O532" s="46">
        <v>331801</v>
      </c>
      <c r="P532" s="45">
        <v>331801</v>
      </c>
      <c r="Q532" s="45">
        <v>1637221</v>
      </c>
      <c r="R532" s="45">
        <v>136435.08333333334</v>
      </c>
      <c r="S532" s="45">
        <v>545740.33333333337</v>
      </c>
      <c r="T532" s="45">
        <v>1187478</v>
      </c>
      <c r="U532" s="46">
        <v>0</v>
      </c>
      <c r="V532" s="38">
        <v>0</v>
      </c>
      <c r="W532" s="46">
        <v>0</v>
      </c>
      <c r="X532" s="38"/>
      <c r="Y532" s="38">
        <f t="shared" si="8"/>
        <v>0</v>
      </c>
      <c r="Z532" s="38">
        <v>0</v>
      </c>
      <c r="AA532" s="38">
        <v>0</v>
      </c>
      <c r="AB532" s="38">
        <v>0</v>
      </c>
      <c r="AC532" s="38" t="s">
        <v>6116</v>
      </c>
      <c r="AD532" s="59">
        <v>0</v>
      </c>
      <c r="AE532" s="59">
        <v>0</v>
      </c>
      <c r="AF532" s="59" t="s">
        <v>6138</v>
      </c>
    </row>
    <row r="533" spans="1:32" x14ac:dyDescent="0.2">
      <c r="A533" s="60" t="s">
        <v>6126</v>
      </c>
      <c r="B533" s="44" t="s">
        <v>6115</v>
      </c>
      <c r="C533" s="44"/>
      <c r="D533" s="39">
        <v>518</v>
      </c>
      <c r="E533" s="44" t="s">
        <v>4013</v>
      </c>
      <c r="F533" s="44" t="s">
        <v>4014</v>
      </c>
      <c r="G533" s="39" t="s">
        <v>6115</v>
      </c>
      <c r="H533" s="64">
        <v>40451</v>
      </c>
      <c r="I533" s="44" t="s">
        <v>6129</v>
      </c>
      <c r="J533" s="58">
        <v>335</v>
      </c>
      <c r="K533" s="44" t="s">
        <v>6126</v>
      </c>
      <c r="L533" s="39" t="s">
        <v>6123</v>
      </c>
      <c r="M533" s="67">
        <v>2003945</v>
      </c>
      <c r="N533" s="67">
        <v>539945</v>
      </c>
      <c r="O533" s="46">
        <v>3586772</v>
      </c>
      <c r="P533" s="45">
        <v>3046827</v>
      </c>
      <c r="Q533" s="45">
        <v>2214450</v>
      </c>
      <c r="R533" s="45">
        <v>184537.5</v>
      </c>
      <c r="S533" s="45">
        <v>738150</v>
      </c>
      <c r="T533" s="45">
        <v>927813</v>
      </c>
      <c r="U533" s="46">
        <v>2308677</v>
      </c>
      <c r="V533" s="38">
        <v>989069.60040306556</v>
      </c>
      <c r="W533" s="46">
        <v>927813</v>
      </c>
      <c r="X533" s="38"/>
      <c r="Y533" s="38">
        <f t="shared" si="8"/>
        <v>1146936.929385771</v>
      </c>
      <c r="Z533" s="38">
        <v>927813</v>
      </c>
      <c r="AA533" s="38">
        <v>0</v>
      </c>
      <c r="AB533" s="38">
        <v>927813</v>
      </c>
      <c r="AC533" s="38" t="s">
        <v>6123</v>
      </c>
      <c r="AD533" s="59">
        <v>1</v>
      </c>
      <c r="AE533" s="59">
        <v>0.30451778194167245</v>
      </c>
      <c r="AF533" s="59">
        <v>0.40188081745519189</v>
      </c>
    </row>
    <row r="534" spans="1:32" x14ac:dyDescent="0.2">
      <c r="A534" s="60" t="s">
        <v>6126</v>
      </c>
      <c r="B534" s="44" t="s">
        <v>6115</v>
      </c>
      <c r="C534" s="44"/>
      <c r="D534" s="39">
        <v>519</v>
      </c>
      <c r="E534" s="44" t="s">
        <v>3985</v>
      </c>
      <c r="F534" s="44" t="s">
        <v>3986</v>
      </c>
      <c r="G534" s="39" t="s">
        <v>6115</v>
      </c>
      <c r="H534" s="64">
        <v>40633</v>
      </c>
      <c r="I534" s="44" t="s">
        <v>6130</v>
      </c>
      <c r="J534" s="58">
        <v>334</v>
      </c>
      <c r="K534" s="44" t="s">
        <v>6126</v>
      </c>
      <c r="L534" s="39" t="s">
        <v>6116</v>
      </c>
      <c r="M534" s="67">
        <v>0</v>
      </c>
      <c r="N534" s="67">
        <v>0</v>
      </c>
      <c r="O534" s="46">
        <v>1966504</v>
      </c>
      <c r="P534" s="45">
        <v>1966504</v>
      </c>
      <c r="Q534" s="45">
        <v>1542348</v>
      </c>
      <c r="R534" s="45">
        <v>128529</v>
      </c>
      <c r="S534" s="45">
        <v>514116</v>
      </c>
      <c r="T534" s="45">
        <v>548916</v>
      </c>
      <c r="U534" s="46">
        <v>1452388</v>
      </c>
      <c r="V534" s="38">
        <v>622223.38542386284</v>
      </c>
      <c r="W534" s="46">
        <v>548916</v>
      </c>
      <c r="X534" s="38"/>
      <c r="Y534" s="38">
        <f t="shared" si="8"/>
        <v>721537.67417301808</v>
      </c>
      <c r="Z534" s="38">
        <v>548916</v>
      </c>
      <c r="AA534" s="38">
        <v>0</v>
      </c>
      <c r="AB534" s="38">
        <v>548916</v>
      </c>
      <c r="AC534" s="38" t="s">
        <v>6123</v>
      </c>
      <c r="AD534" s="59">
        <v>1</v>
      </c>
      <c r="AE534" s="59">
        <v>0.27913291811254898</v>
      </c>
      <c r="AF534" s="59">
        <v>0.37794032999446431</v>
      </c>
    </row>
    <row r="535" spans="1:32" x14ac:dyDescent="0.2">
      <c r="A535" s="60" t="s">
        <v>6126</v>
      </c>
      <c r="B535" s="44" t="s">
        <v>6115</v>
      </c>
      <c r="C535" s="44"/>
      <c r="D535" s="39">
        <v>520</v>
      </c>
      <c r="E535" s="44" t="s">
        <v>2488</v>
      </c>
      <c r="F535" s="44" t="s">
        <v>2489</v>
      </c>
      <c r="G535" s="39" t="s">
        <v>6115</v>
      </c>
      <c r="H535" s="64">
        <v>40451</v>
      </c>
      <c r="I535" s="44" t="s">
        <v>6129</v>
      </c>
      <c r="J535" s="58">
        <v>333</v>
      </c>
      <c r="K535" s="44" t="s">
        <v>6126</v>
      </c>
      <c r="L535" s="39" t="s">
        <v>6116</v>
      </c>
      <c r="M535" s="67">
        <v>0</v>
      </c>
      <c r="N535" s="67">
        <v>0</v>
      </c>
      <c r="O535" s="46">
        <v>1562233</v>
      </c>
      <c r="P535" s="45">
        <v>1562233</v>
      </c>
      <c r="Q535" s="45">
        <v>1817589</v>
      </c>
      <c r="R535" s="45">
        <v>151465.75</v>
      </c>
      <c r="S535" s="45">
        <v>605863</v>
      </c>
      <c r="T535" s="45">
        <v>921376</v>
      </c>
      <c r="U535" s="46">
        <v>956370</v>
      </c>
      <c r="V535" s="38">
        <v>409722.31877282087</v>
      </c>
      <c r="W535" s="46">
        <v>409722.31877282087</v>
      </c>
      <c r="X535" s="38"/>
      <c r="Y535" s="38">
        <f t="shared" si="8"/>
        <v>475118.89760095056</v>
      </c>
      <c r="Z535" s="38">
        <v>475118.89760095056</v>
      </c>
      <c r="AA535" s="38">
        <v>0</v>
      </c>
      <c r="AB535" s="38">
        <v>475118.89760095056</v>
      </c>
      <c r="AC535" s="38" t="s">
        <v>6123</v>
      </c>
      <c r="AD535" s="59">
        <v>0.51566233285971264</v>
      </c>
      <c r="AE535" s="59">
        <v>0.30412806386816216</v>
      </c>
      <c r="AF535" s="59">
        <v>0.49679402072519063</v>
      </c>
    </row>
    <row r="536" spans="1:32" x14ac:dyDescent="0.2">
      <c r="A536" s="60" t="s">
        <v>6126</v>
      </c>
      <c r="B536" s="44" t="s">
        <v>6115</v>
      </c>
      <c r="C536" s="44"/>
      <c r="D536" s="39">
        <v>521</v>
      </c>
      <c r="E536" s="44" t="s">
        <v>5267</v>
      </c>
      <c r="F536" s="44" t="s">
        <v>5268</v>
      </c>
      <c r="G536" s="39" t="s">
        <v>6115</v>
      </c>
      <c r="H536" s="64">
        <v>40633</v>
      </c>
      <c r="I536" s="44" t="s">
        <v>6130</v>
      </c>
      <c r="J536" s="58">
        <v>333</v>
      </c>
      <c r="K536" s="44" t="s">
        <v>6126</v>
      </c>
      <c r="L536" s="39" t="s">
        <v>6116</v>
      </c>
      <c r="M536" s="67">
        <v>0</v>
      </c>
      <c r="N536" s="67">
        <v>0</v>
      </c>
      <c r="O536" s="46">
        <v>1138762</v>
      </c>
      <c r="P536" s="45">
        <v>1138762</v>
      </c>
      <c r="Q536" s="45">
        <v>1418622</v>
      </c>
      <c r="R536" s="45">
        <v>118218.5</v>
      </c>
      <c r="S536" s="45">
        <v>472874</v>
      </c>
      <c r="T536" s="45">
        <v>862780</v>
      </c>
      <c r="U536" s="46">
        <v>665888</v>
      </c>
      <c r="V536" s="38">
        <v>285275.75666634896</v>
      </c>
      <c r="W536" s="46">
        <v>285275.75666634896</v>
      </c>
      <c r="X536" s="38"/>
      <c r="Y536" s="38">
        <f t="shared" si="8"/>
        <v>330809.17687265575</v>
      </c>
      <c r="Z536" s="38">
        <v>330809.17687265575</v>
      </c>
      <c r="AA536" s="38">
        <v>0</v>
      </c>
      <c r="AB536" s="38">
        <v>330809.17687265575</v>
      </c>
      <c r="AC536" s="38" t="s">
        <v>6123</v>
      </c>
      <c r="AD536" s="59">
        <v>0.38342239837809844</v>
      </c>
      <c r="AE536" s="59">
        <v>0.29049896016257631</v>
      </c>
      <c r="AF536" s="59">
        <v>0.49679402072519063</v>
      </c>
    </row>
    <row r="537" spans="1:32" x14ac:dyDescent="0.2">
      <c r="A537" s="60" t="s">
        <v>6126</v>
      </c>
      <c r="B537" s="44" t="s">
        <v>6115</v>
      </c>
      <c r="C537" s="44"/>
      <c r="D537" s="39">
        <v>522</v>
      </c>
      <c r="E537" s="44" t="s">
        <v>3212</v>
      </c>
      <c r="F537" s="44" t="s">
        <v>3213</v>
      </c>
      <c r="G537" s="39" t="s">
        <v>6115</v>
      </c>
      <c r="H537" s="64">
        <v>40633</v>
      </c>
      <c r="I537" s="44" t="s">
        <v>6130</v>
      </c>
      <c r="J537" s="58">
        <v>332</v>
      </c>
      <c r="K537" s="44" t="s">
        <v>6126</v>
      </c>
      <c r="L537" s="39" t="s">
        <v>6116</v>
      </c>
      <c r="M537" s="67">
        <v>0</v>
      </c>
      <c r="N537" s="67">
        <v>0</v>
      </c>
      <c r="O537" s="46">
        <v>761546</v>
      </c>
      <c r="P537" s="45">
        <v>761546</v>
      </c>
      <c r="Q537" s="45">
        <v>1248079</v>
      </c>
      <c r="R537" s="45">
        <v>104006.58333333333</v>
      </c>
      <c r="S537" s="45">
        <v>416026.33333333331</v>
      </c>
      <c r="T537" s="45">
        <v>858324</v>
      </c>
      <c r="U537" s="46">
        <v>345519.66666666669</v>
      </c>
      <c r="V537" s="38">
        <v>148025.47027643988</v>
      </c>
      <c r="W537" s="46">
        <v>148025.47027643988</v>
      </c>
      <c r="X537" s="38"/>
      <c r="Y537" s="38">
        <f t="shared" si="8"/>
        <v>171652.10444296096</v>
      </c>
      <c r="Z537" s="38">
        <v>171652.10444296096</v>
      </c>
      <c r="AA537" s="38">
        <v>0</v>
      </c>
      <c r="AB537" s="38">
        <v>171652.10444296096</v>
      </c>
      <c r="AC537" s="38" t="s">
        <v>6123</v>
      </c>
      <c r="AD537" s="59">
        <v>0.19998520889892507</v>
      </c>
      <c r="AE537" s="59">
        <v>0.22539952208134631</v>
      </c>
      <c r="AF537" s="59">
        <v>0.49679402072519063</v>
      </c>
    </row>
    <row r="538" spans="1:32" x14ac:dyDescent="0.2">
      <c r="A538" s="60" t="s">
        <v>6126</v>
      </c>
      <c r="B538" s="44" t="s">
        <v>6115</v>
      </c>
      <c r="C538" s="44"/>
      <c r="D538" s="39">
        <v>523</v>
      </c>
      <c r="E538" s="44" t="s">
        <v>4501</v>
      </c>
      <c r="F538" s="44" t="s">
        <v>4502</v>
      </c>
      <c r="G538" s="39" t="s">
        <v>6115</v>
      </c>
      <c r="H538" s="64">
        <v>40543</v>
      </c>
      <c r="I538" s="44" t="s">
        <v>6129</v>
      </c>
      <c r="J538" s="58">
        <v>331</v>
      </c>
      <c r="K538" s="44" t="s">
        <v>6126</v>
      </c>
      <c r="L538" s="39" t="s">
        <v>6116</v>
      </c>
      <c r="M538" s="67">
        <v>0</v>
      </c>
      <c r="N538" s="67">
        <v>0</v>
      </c>
      <c r="O538" s="46">
        <v>19749</v>
      </c>
      <c r="P538" s="45">
        <v>19749</v>
      </c>
      <c r="Q538" s="45">
        <v>2626595</v>
      </c>
      <c r="R538" s="45">
        <v>218882.91666666666</v>
      </c>
      <c r="S538" s="45">
        <v>875531.66666666663</v>
      </c>
      <c r="T538" s="45">
        <v>1605606</v>
      </c>
      <c r="U538" s="46">
        <v>0</v>
      </c>
      <c r="V538" s="38">
        <v>0</v>
      </c>
      <c r="W538" s="46">
        <v>0</v>
      </c>
      <c r="X538" s="38"/>
      <c r="Y538" s="38">
        <f t="shared" si="8"/>
        <v>0</v>
      </c>
      <c r="Z538" s="38">
        <v>0</v>
      </c>
      <c r="AA538" s="38">
        <v>0</v>
      </c>
      <c r="AB538" s="38">
        <v>0</v>
      </c>
      <c r="AC538" s="38" t="s">
        <v>6116</v>
      </c>
      <c r="AD538" s="59">
        <v>0</v>
      </c>
      <c r="AE538" s="59">
        <v>0</v>
      </c>
      <c r="AF538" s="59" t="s">
        <v>6138</v>
      </c>
    </row>
    <row r="539" spans="1:32" x14ac:dyDescent="0.2">
      <c r="A539" s="60" t="s">
        <v>6126</v>
      </c>
      <c r="B539" s="44" t="s">
        <v>6115</v>
      </c>
      <c r="C539" s="44"/>
      <c r="D539" s="39">
        <v>524</v>
      </c>
      <c r="E539" s="44" t="s">
        <v>768</v>
      </c>
      <c r="F539" s="44" t="s">
        <v>5986</v>
      </c>
      <c r="G539" s="39" t="s">
        <v>6115</v>
      </c>
      <c r="H539" s="64">
        <v>40633</v>
      </c>
      <c r="I539" s="44" t="s">
        <v>6130</v>
      </c>
      <c r="J539" s="58">
        <v>330</v>
      </c>
      <c r="K539" s="44" t="s">
        <v>6126</v>
      </c>
      <c r="L539" s="39" t="s">
        <v>6116</v>
      </c>
      <c r="M539" s="67">
        <v>0</v>
      </c>
      <c r="N539" s="67">
        <v>0</v>
      </c>
      <c r="O539" s="46">
        <v>2204130</v>
      </c>
      <c r="P539" s="45">
        <v>2204130</v>
      </c>
      <c r="Q539" s="45">
        <v>2164863</v>
      </c>
      <c r="R539" s="45">
        <v>180405.25</v>
      </c>
      <c r="S539" s="45">
        <v>721621</v>
      </c>
      <c r="T539" s="45">
        <v>821985</v>
      </c>
      <c r="U539" s="46">
        <v>1482509</v>
      </c>
      <c r="V539" s="38">
        <v>635127.64419793163</v>
      </c>
      <c r="W539" s="46">
        <v>635127.64419793163</v>
      </c>
      <c r="X539" s="38"/>
      <c r="Y539" s="38">
        <f t="shared" si="8"/>
        <v>736501.60687128163</v>
      </c>
      <c r="Z539" s="38">
        <v>736501.60687128163</v>
      </c>
      <c r="AA539" s="38">
        <v>0</v>
      </c>
      <c r="AB539" s="38">
        <v>736501.60687128163</v>
      </c>
      <c r="AC539" s="38" t="s">
        <v>6123</v>
      </c>
      <c r="AD539" s="59">
        <v>0.89600370672370133</v>
      </c>
      <c r="AE539" s="59">
        <v>0.33414617416907427</v>
      </c>
      <c r="AF539" s="59">
        <v>0.49679402072519063</v>
      </c>
    </row>
    <row r="540" spans="1:32" x14ac:dyDescent="0.2">
      <c r="A540" s="60" t="s">
        <v>6126</v>
      </c>
      <c r="B540" s="44" t="s">
        <v>6115</v>
      </c>
      <c r="C540" s="44"/>
      <c r="D540" s="39">
        <v>525</v>
      </c>
      <c r="E540" s="44" t="s">
        <v>2417</v>
      </c>
      <c r="F540" s="44" t="s">
        <v>2418</v>
      </c>
      <c r="G540" s="39" t="s">
        <v>6115</v>
      </c>
      <c r="H540" s="64">
        <v>40633</v>
      </c>
      <c r="I540" s="44" t="s">
        <v>6130</v>
      </c>
      <c r="J540" s="58">
        <v>330</v>
      </c>
      <c r="K540" s="44" t="s">
        <v>6126</v>
      </c>
      <c r="L540" s="39" t="s">
        <v>6116</v>
      </c>
      <c r="M540" s="67">
        <v>0</v>
      </c>
      <c r="N540" s="67">
        <v>0</v>
      </c>
      <c r="O540" s="46">
        <v>670334</v>
      </c>
      <c r="P540" s="45">
        <v>670334</v>
      </c>
      <c r="Q540" s="45">
        <v>2229722</v>
      </c>
      <c r="R540" s="45">
        <v>185810.16666666666</v>
      </c>
      <c r="S540" s="45">
        <v>743240.66666666663</v>
      </c>
      <c r="T540" s="45">
        <v>1322078</v>
      </c>
      <c r="U540" s="46">
        <v>0</v>
      </c>
      <c r="V540" s="38">
        <v>0</v>
      </c>
      <c r="W540" s="46">
        <v>0</v>
      </c>
      <c r="X540" s="38"/>
      <c r="Y540" s="38">
        <f t="shared" si="8"/>
        <v>0</v>
      </c>
      <c r="Z540" s="38">
        <v>0</v>
      </c>
      <c r="AA540" s="38">
        <v>0</v>
      </c>
      <c r="AB540" s="38">
        <v>0</v>
      </c>
      <c r="AC540" s="38" t="s">
        <v>6116</v>
      </c>
      <c r="AD540" s="59">
        <v>0</v>
      </c>
      <c r="AE540" s="59">
        <v>0</v>
      </c>
      <c r="AF540" s="59" t="s">
        <v>6138</v>
      </c>
    </row>
    <row r="541" spans="1:32" x14ac:dyDescent="0.2">
      <c r="A541" s="60" t="s">
        <v>6126</v>
      </c>
      <c r="B541" s="44" t="s">
        <v>6115</v>
      </c>
      <c r="C541" s="44"/>
      <c r="D541" s="39">
        <v>526</v>
      </c>
      <c r="E541" s="44" t="s">
        <v>3222</v>
      </c>
      <c r="F541" s="44" t="s">
        <v>3223</v>
      </c>
      <c r="G541" s="39" t="s">
        <v>6115</v>
      </c>
      <c r="H541" s="64">
        <v>40359</v>
      </c>
      <c r="I541" s="44" t="s">
        <v>6129</v>
      </c>
      <c r="J541" s="58">
        <v>330</v>
      </c>
      <c r="K541" s="44" t="s">
        <v>6126</v>
      </c>
      <c r="L541" s="39" t="s">
        <v>6116</v>
      </c>
      <c r="M541" s="67">
        <v>0</v>
      </c>
      <c r="N541" s="67">
        <v>0</v>
      </c>
      <c r="O541" s="46">
        <v>1003285</v>
      </c>
      <c r="P541" s="45">
        <v>1003285</v>
      </c>
      <c r="Q541" s="45">
        <v>1499103</v>
      </c>
      <c r="R541" s="45">
        <v>124925.25</v>
      </c>
      <c r="S541" s="45">
        <v>499701</v>
      </c>
      <c r="T541" s="45">
        <v>961895</v>
      </c>
      <c r="U541" s="46">
        <v>503584</v>
      </c>
      <c r="V541" s="38">
        <v>215742.44714586638</v>
      </c>
      <c r="W541" s="46">
        <v>215742.44714586638</v>
      </c>
      <c r="X541" s="38"/>
      <c r="Y541" s="38">
        <f t="shared" si="8"/>
        <v>250177.5201328744</v>
      </c>
      <c r="Z541" s="38">
        <v>250177.5201328744</v>
      </c>
      <c r="AA541" s="38">
        <v>0</v>
      </c>
      <c r="AB541" s="38">
        <v>250177.5201328744</v>
      </c>
      <c r="AC541" s="38" t="s">
        <v>6123</v>
      </c>
      <c r="AD541" s="59">
        <v>0.26008818024095604</v>
      </c>
      <c r="AE541" s="59">
        <v>0.24935837786159903</v>
      </c>
      <c r="AF541" s="59">
        <v>0.49679402072519063</v>
      </c>
    </row>
    <row r="542" spans="1:32" x14ac:dyDescent="0.2">
      <c r="A542" s="60" t="s">
        <v>6126</v>
      </c>
      <c r="B542" s="44" t="s">
        <v>6115</v>
      </c>
      <c r="C542" s="44"/>
      <c r="D542" s="39">
        <v>527</v>
      </c>
      <c r="E542" s="44" t="s">
        <v>3339</v>
      </c>
      <c r="F542" s="44" t="s">
        <v>3340</v>
      </c>
      <c r="G542" s="39" t="s">
        <v>6115</v>
      </c>
      <c r="H542" s="64">
        <v>40359</v>
      </c>
      <c r="I542" s="44" t="s">
        <v>6129</v>
      </c>
      <c r="J542" s="58">
        <v>330</v>
      </c>
      <c r="K542" s="44" t="s">
        <v>6126</v>
      </c>
      <c r="L542" s="39" t="s">
        <v>6116</v>
      </c>
      <c r="M542" s="67">
        <v>0</v>
      </c>
      <c r="N542" s="67">
        <v>0</v>
      </c>
      <c r="O542" s="46">
        <v>1258664</v>
      </c>
      <c r="P542" s="45">
        <v>1258664</v>
      </c>
      <c r="Q542" s="45">
        <v>2015784</v>
      </c>
      <c r="R542" s="45">
        <v>167982</v>
      </c>
      <c r="S542" s="45">
        <v>671928</v>
      </c>
      <c r="T542" s="45">
        <v>1045052</v>
      </c>
      <c r="U542" s="46">
        <v>586736</v>
      </c>
      <c r="V542" s="38">
        <v>251365.92995126345</v>
      </c>
      <c r="W542" s="46">
        <v>251365.92995126345</v>
      </c>
      <c r="X542" s="38"/>
      <c r="Y542" s="38">
        <f t="shared" si="8"/>
        <v>291486.93654421548</v>
      </c>
      <c r="Z542" s="38">
        <v>291486.93654421548</v>
      </c>
      <c r="AA542" s="38">
        <v>0</v>
      </c>
      <c r="AB542" s="38">
        <v>291486.93654421548</v>
      </c>
      <c r="AC542" s="38" t="s">
        <v>6123</v>
      </c>
      <c r="AD542" s="59">
        <v>0.27892098818452621</v>
      </c>
      <c r="AE542" s="59">
        <v>0.23158439150100066</v>
      </c>
      <c r="AF542" s="59">
        <v>0.49679402072519069</v>
      </c>
    </row>
    <row r="543" spans="1:32" x14ac:dyDescent="0.2">
      <c r="A543" s="60" t="s">
        <v>6126</v>
      </c>
      <c r="B543" s="44" t="s">
        <v>6115</v>
      </c>
      <c r="C543" s="44"/>
      <c r="D543" s="39">
        <v>528</v>
      </c>
      <c r="E543" s="44" t="s">
        <v>970</v>
      </c>
      <c r="F543" s="44" t="s">
        <v>971</v>
      </c>
      <c r="G543" s="39" t="s">
        <v>6115</v>
      </c>
      <c r="H543" s="64">
        <v>40451</v>
      </c>
      <c r="I543" s="44" t="s">
        <v>6129</v>
      </c>
      <c r="J543" s="58">
        <v>328</v>
      </c>
      <c r="K543" s="44" t="s">
        <v>6126</v>
      </c>
      <c r="L543" s="39" t="s">
        <v>6116</v>
      </c>
      <c r="M543" s="67">
        <v>0</v>
      </c>
      <c r="N543" s="67">
        <v>0</v>
      </c>
      <c r="O543" s="46">
        <v>3117480</v>
      </c>
      <c r="P543" s="45">
        <v>3117480</v>
      </c>
      <c r="Q543" s="45">
        <v>1515695</v>
      </c>
      <c r="R543" s="45">
        <v>126307.91666666667</v>
      </c>
      <c r="S543" s="45">
        <v>505231.66666666669</v>
      </c>
      <c r="T543" s="45">
        <v>1224765</v>
      </c>
      <c r="U543" s="46">
        <v>2612248.3333333335</v>
      </c>
      <c r="V543" s="38">
        <v>1119123.8164557337</v>
      </c>
      <c r="W543" s="46">
        <v>1119123.8164557337</v>
      </c>
      <c r="X543" s="38"/>
      <c r="Y543" s="38">
        <f t="shared" si="8"/>
        <v>1297749.3526493448</v>
      </c>
      <c r="Z543" s="38">
        <v>1224765</v>
      </c>
      <c r="AA543" s="38">
        <v>0</v>
      </c>
      <c r="AB543" s="38">
        <v>1224765</v>
      </c>
      <c r="AC543" s="38" t="s">
        <v>6123</v>
      </c>
      <c r="AD543" s="59">
        <v>1</v>
      </c>
      <c r="AE543" s="59">
        <v>0.39287020285615304</v>
      </c>
      <c r="AF543" s="59">
        <v>0.46885473496968444</v>
      </c>
    </row>
    <row r="544" spans="1:32" x14ac:dyDescent="0.2">
      <c r="A544" s="60" t="s">
        <v>6126</v>
      </c>
      <c r="B544" s="44" t="s">
        <v>6115</v>
      </c>
      <c r="C544" s="44"/>
      <c r="D544" s="39">
        <v>529</v>
      </c>
      <c r="E544" s="44" t="s">
        <v>1602</v>
      </c>
      <c r="F544" s="44" t="s">
        <v>1603</v>
      </c>
      <c r="G544" s="39" t="s">
        <v>6115</v>
      </c>
      <c r="H544" s="64">
        <v>40543</v>
      </c>
      <c r="I544" s="44" t="s">
        <v>6129</v>
      </c>
      <c r="J544" s="58">
        <v>328</v>
      </c>
      <c r="K544" s="44" t="s">
        <v>6126</v>
      </c>
      <c r="L544" s="39" t="s">
        <v>6116</v>
      </c>
      <c r="M544" s="67">
        <v>0</v>
      </c>
      <c r="N544" s="67">
        <v>0</v>
      </c>
      <c r="O544" s="46">
        <v>6959391</v>
      </c>
      <c r="P544" s="45">
        <v>6959391</v>
      </c>
      <c r="Q544" s="45">
        <v>1809463</v>
      </c>
      <c r="R544" s="45">
        <v>150788.58333333334</v>
      </c>
      <c r="S544" s="45">
        <v>603154.33333333337</v>
      </c>
      <c r="T544" s="45">
        <v>1084767</v>
      </c>
      <c r="U544" s="46">
        <v>6356236.666666667</v>
      </c>
      <c r="V544" s="38">
        <v>2723100.9188237735</v>
      </c>
      <c r="W544" s="46">
        <v>1084767</v>
      </c>
      <c r="X544" s="38"/>
      <c r="Y544" s="38">
        <f t="shared" si="8"/>
        <v>3157740.3703142167</v>
      </c>
      <c r="Z544" s="38">
        <v>1084767</v>
      </c>
      <c r="AA544" s="38">
        <v>0</v>
      </c>
      <c r="AB544" s="38">
        <v>1084767</v>
      </c>
      <c r="AC544" s="38" t="s">
        <v>6123</v>
      </c>
      <c r="AD544" s="59">
        <v>1</v>
      </c>
      <c r="AE544" s="59">
        <v>0.15587096629575778</v>
      </c>
      <c r="AF544" s="59">
        <v>0.17066183291895465</v>
      </c>
    </row>
    <row r="545" spans="1:32" x14ac:dyDescent="0.2">
      <c r="A545" s="60" t="s">
        <v>6126</v>
      </c>
      <c r="B545" s="44" t="s">
        <v>6115</v>
      </c>
      <c r="C545" s="44"/>
      <c r="D545" s="39">
        <v>530</v>
      </c>
      <c r="E545" s="44" t="s">
        <v>1982</v>
      </c>
      <c r="F545" s="44" t="s">
        <v>1983</v>
      </c>
      <c r="G545" s="39" t="s">
        <v>6115</v>
      </c>
      <c r="H545" s="64">
        <v>40451</v>
      </c>
      <c r="I545" s="44" t="s">
        <v>6129</v>
      </c>
      <c r="J545" s="58">
        <v>328</v>
      </c>
      <c r="K545" s="44" t="s">
        <v>6126</v>
      </c>
      <c r="L545" s="39" t="s">
        <v>6116</v>
      </c>
      <c r="M545" s="67">
        <v>0</v>
      </c>
      <c r="N545" s="67">
        <v>0</v>
      </c>
      <c r="O545" s="46">
        <v>422721</v>
      </c>
      <c r="P545" s="45">
        <v>422721</v>
      </c>
      <c r="Q545" s="45">
        <v>1873747</v>
      </c>
      <c r="R545" s="45">
        <v>156145.58333333334</v>
      </c>
      <c r="S545" s="45">
        <v>624582.33333333337</v>
      </c>
      <c r="T545" s="45">
        <v>1174867</v>
      </c>
      <c r="U545" s="46">
        <v>0</v>
      </c>
      <c r="V545" s="38">
        <v>0</v>
      </c>
      <c r="W545" s="46">
        <v>0</v>
      </c>
      <c r="X545" s="38"/>
      <c r="Y545" s="38">
        <f t="shared" si="8"/>
        <v>0</v>
      </c>
      <c r="Z545" s="38">
        <v>0</v>
      </c>
      <c r="AA545" s="38">
        <v>0</v>
      </c>
      <c r="AB545" s="38">
        <v>0</v>
      </c>
      <c r="AC545" s="38" t="s">
        <v>6116</v>
      </c>
      <c r="AD545" s="59">
        <v>0</v>
      </c>
      <c r="AE545" s="59">
        <v>0</v>
      </c>
      <c r="AF545" s="59" t="s">
        <v>6138</v>
      </c>
    </row>
    <row r="546" spans="1:32" x14ac:dyDescent="0.2">
      <c r="A546" s="60" t="s">
        <v>6126</v>
      </c>
      <c r="B546" s="44" t="s">
        <v>6115</v>
      </c>
      <c r="C546" s="44"/>
      <c r="D546" s="39">
        <v>531</v>
      </c>
      <c r="E546" s="44" t="s">
        <v>5605</v>
      </c>
      <c r="F546" s="44" t="s">
        <v>5606</v>
      </c>
      <c r="G546" s="39" t="s">
        <v>6115</v>
      </c>
      <c r="H546" s="64">
        <v>40543</v>
      </c>
      <c r="I546" s="44" t="s">
        <v>6129</v>
      </c>
      <c r="J546" s="58">
        <v>328</v>
      </c>
      <c r="K546" s="44" t="s">
        <v>6126</v>
      </c>
      <c r="L546" s="39" t="s">
        <v>6116</v>
      </c>
      <c r="M546" s="67">
        <v>0</v>
      </c>
      <c r="N546" s="67">
        <v>0</v>
      </c>
      <c r="O546" s="46">
        <v>1546882</v>
      </c>
      <c r="P546" s="45">
        <v>1546882</v>
      </c>
      <c r="Q546" s="45">
        <v>1696428</v>
      </c>
      <c r="R546" s="45">
        <v>141369</v>
      </c>
      <c r="S546" s="45">
        <v>565476</v>
      </c>
      <c r="T546" s="45">
        <v>1241892</v>
      </c>
      <c r="U546" s="46">
        <v>981406</v>
      </c>
      <c r="V546" s="38">
        <v>420448.09224208101</v>
      </c>
      <c r="W546" s="46">
        <v>420448.09224208101</v>
      </c>
      <c r="X546" s="38"/>
      <c r="Y546" s="38">
        <f t="shared" si="8"/>
        <v>487556.63270382641</v>
      </c>
      <c r="Z546" s="38">
        <v>487556.63270382641</v>
      </c>
      <c r="AA546" s="38">
        <v>0</v>
      </c>
      <c r="AB546" s="38">
        <v>487556.63270382641</v>
      </c>
      <c r="AC546" s="38" t="s">
        <v>6123</v>
      </c>
      <c r="AD546" s="59">
        <v>0.3925918137034673</v>
      </c>
      <c r="AE546" s="59">
        <v>0.315186699892963</v>
      </c>
      <c r="AF546" s="59">
        <v>0.49679402072519063</v>
      </c>
    </row>
    <row r="547" spans="1:32" x14ac:dyDescent="0.2">
      <c r="A547" s="60" t="s">
        <v>6126</v>
      </c>
      <c r="B547" s="44" t="s">
        <v>6115</v>
      </c>
      <c r="C547" s="44"/>
      <c r="D547" s="39">
        <v>532</v>
      </c>
      <c r="E547" s="44" t="s">
        <v>748</v>
      </c>
      <c r="F547" s="44" t="s">
        <v>749</v>
      </c>
      <c r="G547" s="39" t="s">
        <v>6115</v>
      </c>
      <c r="H547" s="64">
        <v>40543</v>
      </c>
      <c r="I547" s="44" t="s">
        <v>6130</v>
      </c>
      <c r="J547" s="58">
        <v>327</v>
      </c>
      <c r="K547" s="44" t="s">
        <v>6126</v>
      </c>
      <c r="L547" s="39" t="s">
        <v>6116</v>
      </c>
      <c r="M547" s="67">
        <v>0</v>
      </c>
      <c r="N547" s="67">
        <v>0</v>
      </c>
      <c r="O547" s="46">
        <v>346120</v>
      </c>
      <c r="P547" s="45">
        <v>346120</v>
      </c>
      <c r="Q547" s="45">
        <v>2477359</v>
      </c>
      <c r="R547" s="45">
        <v>206446.58333333334</v>
      </c>
      <c r="S547" s="45">
        <v>825786.33333333337</v>
      </c>
      <c r="T547" s="45">
        <v>835910</v>
      </c>
      <c r="U547" s="46">
        <v>0</v>
      </c>
      <c r="V547" s="38">
        <v>0</v>
      </c>
      <c r="W547" s="46">
        <v>0</v>
      </c>
      <c r="X547" s="38"/>
      <c r="Y547" s="38">
        <f t="shared" si="8"/>
        <v>0</v>
      </c>
      <c r="Z547" s="38">
        <v>0</v>
      </c>
      <c r="AA547" s="38">
        <v>0</v>
      </c>
      <c r="AB547" s="38">
        <v>0</v>
      </c>
      <c r="AC547" s="38" t="s">
        <v>6116</v>
      </c>
      <c r="AD547" s="59">
        <v>0</v>
      </c>
      <c r="AE547" s="59">
        <v>0</v>
      </c>
      <c r="AF547" s="59" t="s">
        <v>6138</v>
      </c>
    </row>
    <row r="548" spans="1:32" x14ac:dyDescent="0.2">
      <c r="A548" s="60" t="s">
        <v>6126</v>
      </c>
      <c r="B548" s="44" t="s">
        <v>6115</v>
      </c>
      <c r="C548" s="44"/>
      <c r="D548" s="39">
        <v>533</v>
      </c>
      <c r="E548" s="44" t="s">
        <v>4567</v>
      </c>
      <c r="F548" s="44" t="s">
        <v>4568</v>
      </c>
      <c r="G548" s="39" t="s">
        <v>6115</v>
      </c>
      <c r="H548" s="64">
        <v>40451</v>
      </c>
      <c r="I548" s="44" t="s">
        <v>6129</v>
      </c>
      <c r="J548" s="58">
        <v>327</v>
      </c>
      <c r="K548" s="44" t="s">
        <v>6126</v>
      </c>
      <c r="L548" s="39" t="s">
        <v>6116</v>
      </c>
      <c r="M548" s="67">
        <v>0</v>
      </c>
      <c r="N548" s="67">
        <v>0</v>
      </c>
      <c r="O548" s="46">
        <v>1556476</v>
      </c>
      <c r="P548" s="45">
        <v>1556476</v>
      </c>
      <c r="Q548" s="45">
        <v>2128125</v>
      </c>
      <c r="R548" s="45">
        <v>177343.75</v>
      </c>
      <c r="S548" s="45">
        <v>709375</v>
      </c>
      <c r="T548" s="45">
        <v>931586</v>
      </c>
      <c r="U548" s="46">
        <v>847101</v>
      </c>
      <c r="V548" s="38">
        <v>362909.94693975692</v>
      </c>
      <c r="W548" s="46">
        <v>362909.94693975692</v>
      </c>
      <c r="X548" s="38"/>
      <c r="Y548" s="38">
        <f t="shared" si="8"/>
        <v>420834.7117503297</v>
      </c>
      <c r="Z548" s="38">
        <v>420834.7117503297</v>
      </c>
      <c r="AA548" s="38">
        <v>0</v>
      </c>
      <c r="AB548" s="38">
        <v>420834.7117503297</v>
      </c>
      <c r="AC548" s="38" t="s">
        <v>6123</v>
      </c>
      <c r="AD548" s="59">
        <v>0.45174005593721855</v>
      </c>
      <c r="AE548" s="59">
        <v>0.27037661470548197</v>
      </c>
      <c r="AF548" s="59">
        <v>0.49679402072519063</v>
      </c>
    </row>
    <row r="549" spans="1:32" x14ac:dyDescent="0.2">
      <c r="A549" s="60" t="s">
        <v>6126</v>
      </c>
      <c r="B549" s="44" t="s">
        <v>6115</v>
      </c>
      <c r="C549" s="44"/>
      <c r="D549" s="39">
        <v>534</v>
      </c>
      <c r="E549" s="44" t="s">
        <v>4638</v>
      </c>
      <c r="F549" s="44" t="s">
        <v>4639</v>
      </c>
      <c r="G549" s="39" t="s">
        <v>6115</v>
      </c>
      <c r="H549" s="64">
        <v>40543</v>
      </c>
      <c r="I549" s="44" t="s">
        <v>6129</v>
      </c>
      <c r="J549" s="58">
        <v>327</v>
      </c>
      <c r="K549" s="44" t="s">
        <v>6126</v>
      </c>
      <c r="L549" s="39" t="s">
        <v>6116</v>
      </c>
      <c r="M549" s="67">
        <v>0</v>
      </c>
      <c r="N549" s="67">
        <v>0</v>
      </c>
      <c r="O549" s="46">
        <v>1114413</v>
      </c>
      <c r="P549" s="45">
        <v>1114413</v>
      </c>
      <c r="Q549" s="45">
        <v>1731539</v>
      </c>
      <c r="R549" s="45">
        <v>144294.91666666666</v>
      </c>
      <c r="S549" s="45">
        <v>577179.66666666663</v>
      </c>
      <c r="T549" s="45">
        <v>1412874</v>
      </c>
      <c r="U549" s="46">
        <v>537233.33333333337</v>
      </c>
      <c r="V549" s="38">
        <v>230158.29339626414</v>
      </c>
      <c r="W549" s="46">
        <v>230158.29339626414</v>
      </c>
      <c r="X549" s="38"/>
      <c r="Y549" s="38">
        <f t="shared" ref="Y549:Y612" si="9">V549*(1+$X$14)</f>
        <v>266894.30773426325</v>
      </c>
      <c r="Z549" s="38">
        <v>266894.30773426325</v>
      </c>
      <c r="AA549" s="38">
        <v>0</v>
      </c>
      <c r="AB549" s="38">
        <v>266894.30773426325</v>
      </c>
      <c r="AC549" s="38" t="s">
        <v>6123</v>
      </c>
      <c r="AD549" s="59">
        <v>0.188901705130297</v>
      </c>
      <c r="AE549" s="59">
        <v>0.2394931750924148</v>
      </c>
      <c r="AF549" s="59">
        <v>0.49679402072519058</v>
      </c>
    </row>
    <row r="550" spans="1:32" x14ac:dyDescent="0.2">
      <c r="A550" s="60" t="s">
        <v>6126</v>
      </c>
      <c r="B550" s="44" t="s">
        <v>6115</v>
      </c>
      <c r="C550" s="44"/>
      <c r="D550" s="39">
        <v>535</v>
      </c>
      <c r="E550" s="44" t="s">
        <v>4804</v>
      </c>
      <c r="F550" s="44" t="s">
        <v>4805</v>
      </c>
      <c r="G550" s="39" t="s">
        <v>6115</v>
      </c>
      <c r="H550" s="64">
        <v>40543</v>
      </c>
      <c r="I550" s="44" t="s">
        <v>6129</v>
      </c>
      <c r="J550" s="58">
        <v>327</v>
      </c>
      <c r="K550" s="44" t="s">
        <v>6126</v>
      </c>
      <c r="L550" s="39" t="s">
        <v>6123</v>
      </c>
      <c r="M550" s="67">
        <v>413785</v>
      </c>
      <c r="N550" s="67">
        <v>0</v>
      </c>
      <c r="O550" s="46">
        <v>1558813</v>
      </c>
      <c r="P550" s="45">
        <v>1558813</v>
      </c>
      <c r="Q550" s="45">
        <v>1646106</v>
      </c>
      <c r="R550" s="45">
        <v>137175.5</v>
      </c>
      <c r="S550" s="45">
        <v>548702</v>
      </c>
      <c r="T550" s="45">
        <v>840500</v>
      </c>
      <c r="U550" s="46">
        <v>1010111</v>
      </c>
      <c r="V550" s="38">
        <v>432745.71676017949</v>
      </c>
      <c r="W550" s="46">
        <v>432745.71676017949</v>
      </c>
      <c r="X550" s="38"/>
      <c r="Y550" s="38">
        <f t="shared" si="9"/>
        <v>501817.10506874305</v>
      </c>
      <c r="Z550" s="38">
        <v>501817.10506874305</v>
      </c>
      <c r="AA550" s="38">
        <v>0</v>
      </c>
      <c r="AB550" s="38">
        <v>501817.10506874305</v>
      </c>
      <c r="AC550" s="38" t="s">
        <v>6123</v>
      </c>
      <c r="AD550" s="59">
        <v>0.59704593107524451</v>
      </c>
      <c r="AE550" s="59">
        <v>0.32192258152115938</v>
      </c>
      <c r="AF550" s="59">
        <v>0.49679402072519063</v>
      </c>
    </row>
    <row r="551" spans="1:32" x14ac:dyDescent="0.2">
      <c r="A551" s="60" t="s">
        <v>6126</v>
      </c>
      <c r="B551" s="44" t="s">
        <v>6115</v>
      </c>
      <c r="C551" s="44"/>
      <c r="D551" s="39">
        <v>536</v>
      </c>
      <c r="E551" s="44" t="s">
        <v>5891</v>
      </c>
      <c r="F551" s="44" t="s">
        <v>5892</v>
      </c>
      <c r="G551" s="39" t="s">
        <v>6115</v>
      </c>
      <c r="H551" s="64">
        <v>40359</v>
      </c>
      <c r="I551" s="44" t="s">
        <v>6129</v>
      </c>
      <c r="J551" s="58">
        <v>327</v>
      </c>
      <c r="K551" s="44" t="s">
        <v>6126</v>
      </c>
      <c r="L551" s="39" t="s">
        <v>6116</v>
      </c>
      <c r="M551" s="67">
        <v>0</v>
      </c>
      <c r="N551" s="67">
        <v>0</v>
      </c>
      <c r="O551" s="46">
        <v>3581234</v>
      </c>
      <c r="P551" s="45">
        <v>3581234</v>
      </c>
      <c r="Q551" s="45">
        <v>2092878</v>
      </c>
      <c r="R551" s="45">
        <v>174406.5</v>
      </c>
      <c r="S551" s="45">
        <v>697626</v>
      </c>
      <c r="T551" s="45">
        <v>1102005</v>
      </c>
      <c r="U551" s="46">
        <v>2883608</v>
      </c>
      <c r="V551" s="38">
        <v>1235378.1028177969</v>
      </c>
      <c r="W551" s="46">
        <v>1102005</v>
      </c>
      <c r="X551" s="38"/>
      <c r="Y551" s="38">
        <f t="shared" si="9"/>
        <v>1432559.2125153255</v>
      </c>
      <c r="Z551" s="38">
        <v>1102005</v>
      </c>
      <c r="AA551" s="38">
        <v>0</v>
      </c>
      <c r="AB551" s="38">
        <v>1102005</v>
      </c>
      <c r="AC551" s="38" t="s">
        <v>6123</v>
      </c>
      <c r="AD551" s="59">
        <v>1</v>
      </c>
      <c r="AE551" s="59">
        <v>0.30771655803558212</v>
      </c>
      <c r="AF551" s="59">
        <v>0.38216186111288358</v>
      </c>
    </row>
    <row r="552" spans="1:32" x14ac:dyDescent="0.2">
      <c r="A552" s="60" t="s">
        <v>6126</v>
      </c>
      <c r="B552" s="44" t="s">
        <v>6115</v>
      </c>
      <c r="C552" s="44"/>
      <c r="D552" s="39">
        <v>537</v>
      </c>
      <c r="E552" s="44" t="s">
        <v>39</v>
      </c>
      <c r="F552" s="44" t="s">
        <v>40</v>
      </c>
      <c r="G552" s="39" t="s">
        <v>6115</v>
      </c>
      <c r="H552" s="64">
        <v>40451</v>
      </c>
      <c r="I552" s="44" t="s">
        <v>6129</v>
      </c>
      <c r="J552" s="58">
        <v>326</v>
      </c>
      <c r="K552" s="44" t="s">
        <v>6126</v>
      </c>
      <c r="L552" s="39" t="s">
        <v>6116</v>
      </c>
      <c r="M552" s="67">
        <v>0</v>
      </c>
      <c r="N552" s="67">
        <v>0</v>
      </c>
      <c r="O552" s="46">
        <v>621090</v>
      </c>
      <c r="P552" s="45">
        <v>621090</v>
      </c>
      <c r="Q552" s="45">
        <v>1501401</v>
      </c>
      <c r="R552" s="45">
        <v>125116.75</v>
      </c>
      <c r="S552" s="45">
        <v>500467</v>
      </c>
      <c r="T552" s="45">
        <v>1113616</v>
      </c>
      <c r="U552" s="46">
        <v>120623</v>
      </c>
      <c r="V552" s="38">
        <v>51676.584645413357</v>
      </c>
      <c r="W552" s="46">
        <v>51676.584645413357</v>
      </c>
      <c r="X552" s="38"/>
      <c r="Y552" s="38">
        <f t="shared" si="9"/>
        <v>59924.785161934669</v>
      </c>
      <c r="Z552" s="38">
        <v>59924.785161934669</v>
      </c>
      <c r="AA552" s="38">
        <v>0</v>
      </c>
      <c r="AB552" s="38">
        <v>59924.785161934669</v>
      </c>
      <c r="AC552" s="38" t="s">
        <v>6123</v>
      </c>
      <c r="AD552" s="59">
        <v>5.3810995138301412E-2</v>
      </c>
      <c r="AE552" s="59">
        <v>9.6483255505538115E-2</v>
      </c>
      <c r="AF552" s="59">
        <v>0.49679402072519063</v>
      </c>
    </row>
    <row r="553" spans="1:32" x14ac:dyDescent="0.2">
      <c r="A553" s="60" t="s">
        <v>6126</v>
      </c>
      <c r="B553" s="44" t="s">
        <v>6115</v>
      </c>
      <c r="C553" s="44"/>
      <c r="D553" s="39">
        <v>538</v>
      </c>
      <c r="E553" s="44" t="s">
        <v>4864</v>
      </c>
      <c r="F553" s="44" t="s">
        <v>4865</v>
      </c>
      <c r="G553" s="39" t="s">
        <v>6115</v>
      </c>
      <c r="H553" s="64">
        <v>40543</v>
      </c>
      <c r="I553" s="44" t="s">
        <v>6129</v>
      </c>
      <c r="J553" s="58">
        <v>326</v>
      </c>
      <c r="K553" s="44" t="s">
        <v>6126</v>
      </c>
      <c r="L553" s="39" t="s">
        <v>6116</v>
      </c>
      <c r="M553" s="67">
        <v>0</v>
      </c>
      <c r="N553" s="67">
        <v>0</v>
      </c>
      <c r="O553" s="46">
        <v>1261863</v>
      </c>
      <c r="P553" s="45">
        <v>1261863</v>
      </c>
      <c r="Q553" s="45">
        <v>1839505</v>
      </c>
      <c r="R553" s="45">
        <v>153292.08333333334</v>
      </c>
      <c r="S553" s="45">
        <v>613168.33333333337</v>
      </c>
      <c r="T553" s="45">
        <v>1177751</v>
      </c>
      <c r="U553" s="46">
        <v>648694.66666666663</v>
      </c>
      <c r="V553" s="38">
        <v>277909.891571493</v>
      </c>
      <c r="W553" s="46">
        <v>277909.891571493</v>
      </c>
      <c r="X553" s="38"/>
      <c r="Y553" s="38">
        <f t="shared" si="9"/>
        <v>322267.63167632063</v>
      </c>
      <c r="Z553" s="38">
        <v>322267.63167632063</v>
      </c>
      <c r="AA553" s="38">
        <v>0</v>
      </c>
      <c r="AB553" s="38">
        <v>322267.63167632063</v>
      </c>
      <c r="AC553" s="38" t="s">
        <v>6123</v>
      </c>
      <c r="AD553" s="59">
        <v>0.27362968206040211</v>
      </c>
      <c r="AE553" s="59">
        <v>0.25539034877504185</v>
      </c>
      <c r="AF553" s="59">
        <v>0.49679402072519063</v>
      </c>
    </row>
    <row r="554" spans="1:32" x14ac:dyDescent="0.2">
      <c r="A554" s="60" t="s">
        <v>6126</v>
      </c>
      <c r="B554" s="44" t="s">
        <v>6115</v>
      </c>
      <c r="C554" s="44"/>
      <c r="D554" s="39">
        <v>539</v>
      </c>
      <c r="E554" s="44" t="s">
        <v>4938</v>
      </c>
      <c r="F554" s="44" t="s">
        <v>4939</v>
      </c>
      <c r="G554" s="39" t="s">
        <v>6115</v>
      </c>
      <c r="H554" s="64">
        <v>40451</v>
      </c>
      <c r="I554" s="44" t="s">
        <v>6129</v>
      </c>
      <c r="J554" s="58">
        <v>326</v>
      </c>
      <c r="K554" s="44" t="s">
        <v>6126</v>
      </c>
      <c r="L554" s="39" t="s">
        <v>6116</v>
      </c>
      <c r="M554" s="67">
        <v>0</v>
      </c>
      <c r="N554" s="67">
        <v>0</v>
      </c>
      <c r="O554" s="46">
        <v>1260519</v>
      </c>
      <c r="P554" s="45">
        <v>1260519</v>
      </c>
      <c r="Q554" s="45">
        <v>1792851</v>
      </c>
      <c r="R554" s="45">
        <v>149404.25</v>
      </c>
      <c r="S554" s="45">
        <v>597617</v>
      </c>
      <c r="T554" s="45">
        <v>917711</v>
      </c>
      <c r="U554" s="46">
        <v>662902</v>
      </c>
      <c r="V554" s="38">
        <v>283996.51239493134</v>
      </c>
      <c r="W554" s="46">
        <v>283996.51239493134</v>
      </c>
      <c r="X554" s="38"/>
      <c r="Y554" s="38">
        <f t="shared" si="9"/>
        <v>329325.74992677034</v>
      </c>
      <c r="Z554" s="38">
        <v>329325.74992677034</v>
      </c>
      <c r="AA554" s="38">
        <v>0</v>
      </c>
      <c r="AB554" s="38">
        <v>329325.74992677034</v>
      </c>
      <c r="AC554" s="38" t="s">
        <v>6123</v>
      </c>
      <c r="AD554" s="59">
        <v>0.35885562004462224</v>
      </c>
      <c r="AE554" s="59">
        <v>0.26126202772569895</v>
      </c>
      <c r="AF554" s="59">
        <v>0.49679402072519063</v>
      </c>
    </row>
    <row r="555" spans="1:32" x14ac:dyDescent="0.2">
      <c r="A555" s="60" t="s">
        <v>6126</v>
      </c>
      <c r="B555" s="44" t="s">
        <v>6115</v>
      </c>
      <c r="C555" s="44"/>
      <c r="D555" s="39">
        <v>540</v>
      </c>
      <c r="E555" s="44" t="s">
        <v>1174</v>
      </c>
      <c r="F555" s="44" t="s">
        <v>1175</v>
      </c>
      <c r="G555" s="39" t="s">
        <v>6115</v>
      </c>
      <c r="H555" s="64">
        <v>40359</v>
      </c>
      <c r="I555" s="44" t="s">
        <v>6129</v>
      </c>
      <c r="J555" s="58">
        <v>325</v>
      </c>
      <c r="K555" s="44" t="s">
        <v>6126</v>
      </c>
      <c r="L555" s="39" t="s">
        <v>6123</v>
      </c>
      <c r="M555" s="67">
        <v>1488000</v>
      </c>
      <c r="N555" s="67">
        <v>0</v>
      </c>
      <c r="O555" s="46">
        <v>1551186</v>
      </c>
      <c r="P555" s="45">
        <v>1551186</v>
      </c>
      <c r="Q555" s="45">
        <v>1714629</v>
      </c>
      <c r="R555" s="45">
        <v>142885.75</v>
      </c>
      <c r="S555" s="45">
        <v>571543</v>
      </c>
      <c r="T555" s="45">
        <v>1554722</v>
      </c>
      <c r="U555" s="46">
        <v>979643</v>
      </c>
      <c r="V555" s="38">
        <v>419692.7983202762</v>
      </c>
      <c r="W555" s="46">
        <v>419692.7983202762</v>
      </c>
      <c r="X555" s="38"/>
      <c r="Y555" s="38">
        <f t="shared" si="9"/>
        <v>486680.78484528791</v>
      </c>
      <c r="Z555" s="38">
        <v>486680.78484528791</v>
      </c>
      <c r="AA555" s="38">
        <v>0</v>
      </c>
      <c r="AB555" s="38">
        <v>486680.78484528791</v>
      </c>
      <c r="AC555" s="38" t="s">
        <v>6123</v>
      </c>
      <c r="AD555" s="59">
        <v>0.31303396031270408</v>
      </c>
      <c r="AE555" s="59">
        <v>0.31374753565677355</v>
      </c>
      <c r="AF555" s="59">
        <v>0.49679402072519063</v>
      </c>
    </row>
    <row r="556" spans="1:32" x14ac:dyDescent="0.2">
      <c r="A556" s="60" t="s">
        <v>6126</v>
      </c>
      <c r="B556" s="44" t="s">
        <v>6115</v>
      </c>
      <c r="C556" s="44"/>
      <c r="D556" s="39">
        <v>541</v>
      </c>
      <c r="E556" s="44" t="s">
        <v>4836</v>
      </c>
      <c r="F556" s="44" t="s">
        <v>4837</v>
      </c>
      <c r="G556" s="39" t="s">
        <v>6115</v>
      </c>
      <c r="H556" s="64">
        <v>40359</v>
      </c>
      <c r="I556" s="44" t="s">
        <v>6129</v>
      </c>
      <c r="J556" s="58">
        <v>325</v>
      </c>
      <c r="K556" s="44" t="s">
        <v>6126</v>
      </c>
      <c r="L556" s="39" t="s">
        <v>6116</v>
      </c>
      <c r="M556" s="67">
        <v>0</v>
      </c>
      <c r="N556" s="67">
        <v>0</v>
      </c>
      <c r="O556" s="46">
        <v>1006726</v>
      </c>
      <c r="P556" s="45">
        <v>1006726</v>
      </c>
      <c r="Q556" s="45">
        <v>1666318</v>
      </c>
      <c r="R556" s="45">
        <v>138859.83333333334</v>
      </c>
      <c r="S556" s="45">
        <v>555439.33333333337</v>
      </c>
      <c r="T556" s="45">
        <v>842287</v>
      </c>
      <c r="U556" s="46">
        <v>451286.66666666663</v>
      </c>
      <c r="V556" s="38">
        <v>193337.53620243602</v>
      </c>
      <c r="W556" s="46">
        <v>193337.53620243602</v>
      </c>
      <c r="X556" s="38"/>
      <c r="Y556" s="38">
        <f t="shared" si="9"/>
        <v>224196.51763300219</v>
      </c>
      <c r="Z556" s="38">
        <v>224196.51763300219</v>
      </c>
      <c r="AA556" s="38">
        <v>0</v>
      </c>
      <c r="AB556" s="38">
        <v>224196.51763300219</v>
      </c>
      <c r="AC556" s="38" t="s">
        <v>6123</v>
      </c>
      <c r="AD556" s="59">
        <v>0.26617592059832595</v>
      </c>
      <c r="AE556" s="59">
        <v>0.22269864653639837</v>
      </c>
      <c r="AF556" s="59">
        <v>0.49679402072519069</v>
      </c>
    </row>
    <row r="557" spans="1:32" x14ac:dyDescent="0.2">
      <c r="A557" s="60" t="s">
        <v>6126</v>
      </c>
      <c r="B557" s="44" t="s">
        <v>6115</v>
      </c>
      <c r="C557" s="44"/>
      <c r="D557" s="39">
        <v>542</v>
      </c>
      <c r="E557" s="44" t="s">
        <v>2113</v>
      </c>
      <c r="F557" s="44" t="s">
        <v>2114</v>
      </c>
      <c r="G557" s="39" t="s">
        <v>6115</v>
      </c>
      <c r="H557" s="64">
        <v>40451</v>
      </c>
      <c r="I557" s="44" t="s">
        <v>6129</v>
      </c>
      <c r="J557" s="58">
        <v>323</v>
      </c>
      <c r="K557" s="44" t="s">
        <v>6126</v>
      </c>
      <c r="L557" s="39" t="s">
        <v>6116</v>
      </c>
      <c r="M557" s="67">
        <v>0</v>
      </c>
      <c r="N557" s="67">
        <v>0</v>
      </c>
      <c r="O557" s="46">
        <v>210470</v>
      </c>
      <c r="P557" s="45">
        <v>210470</v>
      </c>
      <c r="Q557" s="45">
        <v>1473650</v>
      </c>
      <c r="R557" s="45">
        <v>122804.16666666667</v>
      </c>
      <c r="S557" s="45">
        <v>491216.66666666669</v>
      </c>
      <c r="T557" s="45">
        <v>745083</v>
      </c>
      <c r="U557" s="46">
        <v>0</v>
      </c>
      <c r="V557" s="38">
        <v>0</v>
      </c>
      <c r="W557" s="46">
        <v>0</v>
      </c>
      <c r="X557" s="38"/>
      <c r="Y557" s="38">
        <f t="shared" si="9"/>
        <v>0</v>
      </c>
      <c r="Z557" s="38">
        <v>0</v>
      </c>
      <c r="AA557" s="38">
        <v>0</v>
      </c>
      <c r="AB557" s="38">
        <v>0</v>
      </c>
      <c r="AC557" s="38" t="s">
        <v>6116</v>
      </c>
      <c r="AD557" s="59">
        <v>0</v>
      </c>
      <c r="AE557" s="59">
        <v>0</v>
      </c>
      <c r="AF557" s="59" t="s">
        <v>6138</v>
      </c>
    </row>
    <row r="558" spans="1:32" x14ac:dyDescent="0.2">
      <c r="A558" s="60" t="s">
        <v>6126</v>
      </c>
      <c r="B558" s="44" t="s">
        <v>6115</v>
      </c>
      <c r="C558" s="44"/>
      <c r="D558" s="39">
        <v>543</v>
      </c>
      <c r="E558" s="44" t="s">
        <v>5926</v>
      </c>
      <c r="F558" s="44" t="s">
        <v>5983</v>
      </c>
      <c r="G558" s="39" t="s">
        <v>6115</v>
      </c>
      <c r="H558" s="64">
        <v>40359</v>
      </c>
      <c r="I558" s="44" t="s">
        <v>6129</v>
      </c>
      <c r="J558" s="58">
        <v>323</v>
      </c>
      <c r="K558" s="44" t="s">
        <v>6126</v>
      </c>
      <c r="L558" s="39" t="s">
        <v>6116</v>
      </c>
      <c r="M558" s="67">
        <v>0</v>
      </c>
      <c r="N558" s="67">
        <v>0</v>
      </c>
      <c r="O558" s="46">
        <v>2032794</v>
      </c>
      <c r="P558" s="45">
        <v>2032794</v>
      </c>
      <c r="Q558" s="45">
        <v>1607438</v>
      </c>
      <c r="R558" s="45">
        <v>133953.16666666666</v>
      </c>
      <c r="S558" s="45">
        <v>535812.66666666663</v>
      </c>
      <c r="T558" s="45">
        <v>651295</v>
      </c>
      <c r="U558" s="46">
        <v>1496981.3333333335</v>
      </c>
      <c r="V558" s="38">
        <v>641327.79473735322</v>
      </c>
      <c r="W558" s="46">
        <v>641327.79473735322</v>
      </c>
      <c r="X558" s="38"/>
      <c r="Y558" s="38">
        <f t="shared" si="9"/>
        <v>743691.37553722365</v>
      </c>
      <c r="Z558" s="38">
        <v>651295</v>
      </c>
      <c r="AA558" s="38">
        <v>0</v>
      </c>
      <c r="AB558" s="38">
        <v>651295</v>
      </c>
      <c r="AC558" s="38" t="s">
        <v>6123</v>
      </c>
      <c r="AD558" s="59">
        <v>1</v>
      </c>
      <c r="AE558" s="59">
        <v>0.32039399958874337</v>
      </c>
      <c r="AF558" s="59">
        <v>0.43507222534950329</v>
      </c>
    </row>
    <row r="559" spans="1:32" x14ac:dyDescent="0.2">
      <c r="A559" s="60" t="s">
        <v>6126</v>
      </c>
      <c r="B559" s="44" t="s">
        <v>6115</v>
      </c>
      <c r="C559" s="44"/>
      <c r="D559" s="39">
        <v>544</v>
      </c>
      <c r="E559" s="44" t="s">
        <v>25</v>
      </c>
      <c r="F559" s="44" t="s">
        <v>26</v>
      </c>
      <c r="G559" s="39" t="s">
        <v>6115</v>
      </c>
      <c r="H559" s="64">
        <v>40359</v>
      </c>
      <c r="I559" s="44" t="s">
        <v>6129</v>
      </c>
      <c r="J559" s="58">
        <v>322</v>
      </c>
      <c r="K559" s="44" t="s">
        <v>6126</v>
      </c>
      <c r="L559" s="39" t="s">
        <v>6116</v>
      </c>
      <c r="M559" s="67">
        <v>0</v>
      </c>
      <c r="N559" s="67">
        <v>0</v>
      </c>
      <c r="O559" s="46">
        <v>796675</v>
      </c>
      <c r="P559" s="45">
        <v>796675</v>
      </c>
      <c r="Q559" s="45">
        <v>1407534</v>
      </c>
      <c r="R559" s="45">
        <v>117294.5</v>
      </c>
      <c r="S559" s="45">
        <v>469178</v>
      </c>
      <c r="T559" s="45">
        <v>875446</v>
      </c>
      <c r="U559" s="46">
        <v>327497</v>
      </c>
      <c r="V559" s="38">
        <v>140304.30715219269</v>
      </c>
      <c r="W559" s="46">
        <v>140304.30715219269</v>
      </c>
      <c r="X559" s="38"/>
      <c r="Y559" s="38">
        <f t="shared" si="9"/>
        <v>162698.55140543776</v>
      </c>
      <c r="Z559" s="38">
        <v>162698.55140543776</v>
      </c>
      <c r="AA559" s="38">
        <v>0</v>
      </c>
      <c r="AB559" s="38">
        <v>162698.55140543776</v>
      </c>
      <c r="AC559" s="38" t="s">
        <v>6123</v>
      </c>
      <c r="AD559" s="59">
        <v>0.18584647300397483</v>
      </c>
      <c r="AE559" s="59">
        <v>0.20422198688980797</v>
      </c>
      <c r="AF559" s="59">
        <v>0.49679402072519063</v>
      </c>
    </row>
    <row r="560" spans="1:32" x14ac:dyDescent="0.2">
      <c r="A560" s="60" t="s">
        <v>6126</v>
      </c>
      <c r="B560" s="44" t="s">
        <v>6115</v>
      </c>
      <c r="C560" s="44"/>
      <c r="D560" s="39">
        <v>545</v>
      </c>
      <c r="E560" s="44" t="s">
        <v>2920</v>
      </c>
      <c r="F560" s="44" t="s">
        <v>2921</v>
      </c>
      <c r="G560" s="39" t="s">
        <v>6115</v>
      </c>
      <c r="H560" s="64">
        <v>40359</v>
      </c>
      <c r="I560" s="44" t="s">
        <v>6129</v>
      </c>
      <c r="J560" s="58">
        <v>322</v>
      </c>
      <c r="K560" s="44" t="s">
        <v>6126</v>
      </c>
      <c r="L560" s="39" t="s">
        <v>6116</v>
      </c>
      <c r="M560" s="67">
        <v>0</v>
      </c>
      <c r="N560" s="67">
        <v>0</v>
      </c>
      <c r="O560" s="46">
        <v>2636007</v>
      </c>
      <c r="P560" s="45">
        <v>2636007</v>
      </c>
      <c r="Q560" s="45">
        <v>1918492</v>
      </c>
      <c r="R560" s="45">
        <v>159874.33333333334</v>
      </c>
      <c r="S560" s="45">
        <v>639497.33333333337</v>
      </c>
      <c r="T560" s="45">
        <v>234064</v>
      </c>
      <c r="U560" s="46">
        <v>1996509.6666666665</v>
      </c>
      <c r="V560" s="38">
        <v>855332.73741231766</v>
      </c>
      <c r="W560" s="46">
        <v>234064</v>
      </c>
      <c r="X560" s="38"/>
      <c r="Y560" s="38">
        <f t="shared" si="9"/>
        <v>991854.06472004333</v>
      </c>
      <c r="Z560" s="38">
        <v>234064</v>
      </c>
      <c r="AA560" s="38">
        <v>0</v>
      </c>
      <c r="AB560" s="38">
        <v>234064</v>
      </c>
      <c r="AC560" s="38" t="s">
        <v>6123</v>
      </c>
      <c r="AD560" s="59">
        <v>1</v>
      </c>
      <c r="AE560" s="59">
        <v>8.8794908359499811E-2</v>
      </c>
      <c r="AF560" s="59">
        <v>0.11723659740189922</v>
      </c>
    </row>
    <row r="561" spans="1:32" x14ac:dyDescent="0.2">
      <c r="A561" s="60" t="s">
        <v>6126</v>
      </c>
      <c r="B561" s="44" t="s">
        <v>6115</v>
      </c>
      <c r="C561" s="44"/>
      <c r="D561" s="39">
        <v>546</v>
      </c>
      <c r="E561" s="44" t="s">
        <v>5567</v>
      </c>
      <c r="F561" s="44" t="s">
        <v>5568</v>
      </c>
      <c r="G561" s="39" t="s">
        <v>6115</v>
      </c>
      <c r="H561" s="64">
        <v>40543</v>
      </c>
      <c r="I561" s="44" t="s">
        <v>6129</v>
      </c>
      <c r="J561" s="58">
        <v>322</v>
      </c>
      <c r="K561" s="44" t="s">
        <v>6126</v>
      </c>
      <c r="L561" s="39" t="s">
        <v>6123</v>
      </c>
      <c r="M561" s="67">
        <v>12431886</v>
      </c>
      <c r="N561" s="67">
        <v>0</v>
      </c>
      <c r="O561" s="46">
        <v>1647212</v>
      </c>
      <c r="P561" s="45">
        <v>1647212</v>
      </c>
      <c r="Q561" s="45">
        <v>1570050</v>
      </c>
      <c r="R561" s="45">
        <v>130837.5</v>
      </c>
      <c r="S561" s="45">
        <v>523350</v>
      </c>
      <c r="T561" s="45">
        <v>661204</v>
      </c>
      <c r="U561" s="46">
        <v>1123862</v>
      </c>
      <c r="V561" s="38">
        <v>481478.24024243758</v>
      </c>
      <c r="W561" s="46">
        <v>481478.24024243758</v>
      </c>
      <c r="X561" s="38"/>
      <c r="Y561" s="38">
        <f t="shared" si="9"/>
        <v>558327.92172025423</v>
      </c>
      <c r="Z561" s="38">
        <v>558327.92172025423</v>
      </c>
      <c r="AA561" s="38">
        <v>0</v>
      </c>
      <c r="AB561" s="38">
        <v>558327.92172025423</v>
      </c>
      <c r="AC561" s="38" t="s">
        <v>6123</v>
      </c>
      <c r="AD561" s="59">
        <v>0.84441098620131494</v>
      </c>
      <c r="AE561" s="59">
        <v>0.33895328696018134</v>
      </c>
      <c r="AF561" s="59">
        <v>0.49679402072519069</v>
      </c>
    </row>
    <row r="562" spans="1:32" x14ac:dyDescent="0.2">
      <c r="A562" s="60" t="s">
        <v>6126</v>
      </c>
      <c r="B562" s="44" t="s">
        <v>6115</v>
      </c>
      <c r="C562" s="44"/>
      <c r="D562" s="39">
        <v>547</v>
      </c>
      <c r="E562" s="44" t="s">
        <v>1208</v>
      </c>
      <c r="F562" s="44" t="s">
        <v>1209</v>
      </c>
      <c r="G562" s="39" t="s">
        <v>6115</v>
      </c>
      <c r="H562" s="64">
        <v>40451</v>
      </c>
      <c r="I562" s="44" t="s">
        <v>6129</v>
      </c>
      <c r="J562" s="58">
        <v>321</v>
      </c>
      <c r="K562" s="44" t="s">
        <v>6126</v>
      </c>
      <c r="L562" s="39" t="s">
        <v>6116</v>
      </c>
      <c r="M562" s="67">
        <v>0</v>
      </c>
      <c r="N562" s="67">
        <v>0</v>
      </c>
      <c r="O562" s="46">
        <v>222477</v>
      </c>
      <c r="P562" s="45">
        <v>222477</v>
      </c>
      <c r="Q562" s="45">
        <v>1359395</v>
      </c>
      <c r="R562" s="45">
        <v>113282.91666666667</v>
      </c>
      <c r="S562" s="45">
        <v>453131.66666666669</v>
      </c>
      <c r="T562" s="45">
        <v>1066869</v>
      </c>
      <c r="U562" s="46">
        <v>0</v>
      </c>
      <c r="V562" s="38">
        <v>0</v>
      </c>
      <c r="W562" s="46">
        <v>0</v>
      </c>
      <c r="X562" s="38"/>
      <c r="Y562" s="38">
        <f t="shared" si="9"/>
        <v>0</v>
      </c>
      <c r="Z562" s="38">
        <v>0</v>
      </c>
      <c r="AA562" s="38">
        <v>0</v>
      </c>
      <c r="AB562" s="38">
        <v>0</v>
      </c>
      <c r="AC562" s="38" t="s">
        <v>6116</v>
      </c>
      <c r="AD562" s="59">
        <v>0</v>
      </c>
      <c r="AE562" s="59">
        <v>0</v>
      </c>
      <c r="AF562" s="59" t="s">
        <v>6138</v>
      </c>
    </row>
    <row r="563" spans="1:32" x14ac:dyDescent="0.2">
      <c r="A563" s="60" t="s">
        <v>6126</v>
      </c>
      <c r="B563" s="44" t="s">
        <v>6115</v>
      </c>
      <c r="C563" s="44"/>
      <c r="D563" s="39">
        <v>548</v>
      </c>
      <c r="E563" s="44" t="s">
        <v>5036</v>
      </c>
      <c r="F563" s="44" t="s">
        <v>1867</v>
      </c>
      <c r="G563" s="39" t="s">
        <v>6115</v>
      </c>
      <c r="H563" s="64">
        <v>40633</v>
      </c>
      <c r="I563" s="44" t="s">
        <v>6130</v>
      </c>
      <c r="J563" s="58">
        <v>321</v>
      </c>
      <c r="K563" s="44" t="s">
        <v>6126</v>
      </c>
      <c r="L563" s="39" t="s">
        <v>6116</v>
      </c>
      <c r="M563" s="67">
        <v>0</v>
      </c>
      <c r="N563" s="67">
        <v>0</v>
      </c>
      <c r="O563" s="46">
        <v>1275517</v>
      </c>
      <c r="P563" s="45">
        <v>1275517</v>
      </c>
      <c r="Q563" s="45">
        <v>2023705</v>
      </c>
      <c r="R563" s="45">
        <v>168642.08333333334</v>
      </c>
      <c r="S563" s="45">
        <v>674568.33333333337</v>
      </c>
      <c r="T563" s="45">
        <v>1223608</v>
      </c>
      <c r="U563" s="46">
        <v>600948.66666666663</v>
      </c>
      <c r="V563" s="38">
        <v>257454.83564948884</v>
      </c>
      <c r="W563" s="46">
        <v>257454.83564948884</v>
      </c>
      <c r="X563" s="38"/>
      <c r="Y563" s="38">
        <f t="shared" si="9"/>
        <v>298547.70436277566</v>
      </c>
      <c r="Z563" s="38">
        <v>298547.70436277566</v>
      </c>
      <c r="AA563" s="38">
        <v>0</v>
      </c>
      <c r="AB563" s="38">
        <v>298547.70436277566</v>
      </c>
      <c r="AC563" s="38" t="s">
        <v>6123</v>
      </c>
      <c r="AD563" s="59">
        <v>0.24398966365271857</v>
      </c>
      <c r="AE563" s="59">
        <v>0.23406015314792014</v>
      </c>
      <c r="AF563" s="59">
        <v>0.49679402072519063</v>
      </c>
    </row>
    <row r="564" spans="1:32" x14ac:dyDescent="0.2">
      <c r="A564" s="60" t="s">
        <v>6126</v>
      </c>
      <c r="B564" s="44" t="s">
        <v>6115</v>
      </c>
      <c r="C564" s="44"/>
      <c r="D564" s="39">
        <v>549</v>
      </c>
      <c r="E564" s="44" t="s">
        <v>5542</v>
      </c>
      <c r="F564" s="44" t="s">
        <v>5543</v>
      </c>
      <c r="G564" s="39" t="s">
        <v>6115</v>
      </c>
      <c r="H564" s="64">
        <v>40451</v>
      </c>
      <c r="I564" s="44" t="s">
        <v>6129</v>
      </c>
      <c r="J564" s="58">
        <v>320</v>
      </c>
      <c r="K564" s="44" t="s">
        <v>6126</v>
      </c>
      <c r="L564" s="39" t="s">
        <v>6116</v>
      </c>
      <c r="M564" s="67">
        <v>0</v>
      </c>
      <c r="N564" s="67">
        <v>0</v>
      </c>
      <c r="O564" s="46">
        <v>827988</v>
      </c>
      <c r="P564" s="45">
        <v>827988</v>
      </c>
      <c r="Q564" s="45">
        <v>1605555</v>
      </c>
      <c r="R564" s="45">
        <v>133796.25</v>
      </c>
      <c r="S564" s="45">
        <v>535185</v>
      </c>
      <c r="T564" s="45">
        <v>1251889</v>
      </c>
      <c r="U564" s="46">
        <v>292803</v>
      </c>
      <c r="V564" s="38">
        <v>125440.91105287522</v>
      </c>
      <c r="W564" s="46">
        <v>125440.91105287522</v>
      </c>
      <c r="X564" s="38"/>
      <c r="Y564" s="38">
        <f t="shared" si="9"/>
        <v>145462.77965039801</v>
      </c>
      <c r="Z564" s="38">
        <v>145462.77965039801</v>
      </c>
      <c r="AA564" s="38">
        <v>0</v>
      </c>
      <c r="AB564" s="38">
        <v>145462.77965039801</v>
      </c>
      <c r="AC564" s="38" t="s">
        <v>6123</v>
      </c>
      <c r="AD564" s="59">
        <v>0.11619463039486569</v>
      </c>
      <c r="AE564" s="59">
        <v>0.17568223168741334</v>
      </c>
      <c r="AF564" s="59">
        <v>0.49679402072519069</v>
      </c>
    </row>
    <row r="565" spans="1:32" x14ac:dyDescent="0.2">
      <c r="A565" s="60" t="s">
        <v>6126</v>
      </c>
      <c r="B565" s="44" t="s">
        <v>6115</v>
      </c>
      <c r="C565" s="44"/>
      <c r="D565" s="39">
        <v>550</v>
      </c>
      <c r="E565" s="44" t="s">
        <v>2198</v>
      </c>
      <c r="F565" s="44" t="s">
        <v>2199</v>
      </c>
      <c r="G565" s="39" t="s">
        <v>6115</v>
      </c>
      <c r="H565" s="64">
        <v>40451</v>
      </c>
      <c r="I565" s="44" t="s">
        <v>6129</v>
      </c>
      <c r="J565" s="58">
        <v>318</v>
      </c>
      <c r="K565" s="44" t="s">
        <v>6126</v>
      </c>
      <c r="L565" s="39" t="s">
        <v>6116</v>
      </c>
      <c r="M565" s="67">
        <v>0</v>
      </c>
      <c r="N565" s="67">
        <v>0</v>
      </c>
      <c r="O565" s="46">
        <v>2130943</v>
      </c>
      <c r="P565" s="45">
        <v>2130943</v>
      </c>
      <c r="Q565" s="45">
        <v>1685233</v>
      </c>
      <c r="R565" s="45">
        <v>140436.08333333334</v>
      </c>
      <c r="S565" s="45">
        <v>561744.33333333337</v>
      </c>
      <c r="T565" s="45">
        <v>1010106</v>
      </c>
      <c r="U565" s="46">
        <v>1569198.6666666665</v>
      </c>
      <c r="V565" s="38">
        <v>672266.71301053511</v>
      </c>
      <c r="W565" s="46">
        <v>672266.71301053511</v>
      </c>
      <c r="X565" s="38"/>
      <c r="Y565" s="38">
        <f t="shared" si="9"/>
        <v>779568.51492994151</v>
      </c>
      <c r="Z565" s="38">
        <v>779568.51492994151</v>
      </c>
      <c r="AA565" s="38">
        <v>0</v>
      </c>
      <c r="AB565" s="38">
        <v>779568.51492994151</v>
      </c>
      <c r="AC565" s="38" t="s">
        <v>6123</v>
      </c>
      <c r="AD565" s="59">
        <v>0.77176901724169689</v>
      </c>
      <c r="AE565" s="59">
        <v>0.36583264542033339</v>
      </c>
      <c r="AF565" s="59">
        <v>0.49679402072519069</v>
      </c>
    </row>
    <row r="566" spans="1:32" x14ac:dyDescent="0.2">
      <c r="A566" s="60" t="s">
        <v>6126</v>
      </c>
      <c r="B566" s="44" t="s">
        <v>6115</v>
      </c>
      <c r="C566" s="44"/>
      <c r="D566" s="39">
        <v>551</v>
      </c>
      <c r="E566" s="44" t="s">
        <v>2984</v>
      </c>
      <c r="F566" s="44" t="s">
        <v>1140</v>
      </c>
      <c r="G566" s="39" t="s">
        <v>6115</v>
      </c>
      <c r="H566" s="64">
        <v>40633</v>
      </c>
      <c r="I566" s="44" t="s">
        <v>6130</v>
      </c>
      <c r="J566" s="58">
        <v>318</v>
      </c>
      <c r="K566" s="44" t="s">
        <v>6126</v>
      </c>
      <c r="L566" s="39" t="s">
        <v>6116</v>
      </c>
      <c r="M566" s="67">
        <v>0</v>
      </c>
      <c r="N566" s="67">
        <v>0</v>
      </c>
      <c r="O566" s="46">
        <v>221916</v>
      </c>
      <c r="P566" s="45">
        <v>221916</v>
      </c>
      <c r="Q566" s="45">
        <v>1387112</v>
      </c>
      <c r="R566" s="45">
        <v>115592.66666666667</v>
      </c>
      <c r="S566" s="45">
        <v>462370.66666666669</v>
      </c>
      <c r="T566" s="45">
        <v>1056516</v>
      </c>
      <c r="U566" s="46">
        <v>0</v>
      </c>
      <c r="V566" s="38">
        <v>0</v>
      </c>
      <c r="W566" s="46">
        <v>0</v>
      </c>
      <c r="X566" s="38"/>
      <c r="Y566" s="38">
        <f t="shared" si="9"/>
        <v>0</v>
      </c>
      <c r="Z566" s="38">
        <v>0</v>
      </c>
      <c r="AA566" s="38">
        <v>0</v>
      </c>
      <c r="AB566" s="38">
        <v>0</v>
      </c>
      <c r="AC566" s="38" t="s">
        <v>6116</v>
      </c>
      <c r="AD566" s="59">
        <v>0</v>
      </c>
      <c r="AE566" s="59">
        <v>0</v>
      </c>
      <c r="AF566" s="59" t="s">
        <v>6138</v>
      </c>
    </row>
    <row r="567" spans="1:32" x14ac:dyDescent="0.2">
      <c r="A567" s="60" t="s">
        <v>6126</v>
      </c>
      <c r="B567" s="44" t="s">
        <v>6115</v>
      </c>
      <c r="C567" s="44"/>
      <c r="D567" s="39">
        <v>552</v>
      </c>
      <c r="E567" s="44" t="s">
        <v>760</v>
      </c>
      <c r="F567" s="44" t="s">
        <v>761</v>
      </c>
      <c r="G567" s="39" t="s">
        <v>6115</v>
      </c>
      <c r="H567" s="64">
        <v>40451</v>
      </c>
      <c r="I567" s="44" t="s">
        <v>6129</v>
      </c>
      <c r="J567" s="58">
        <v>317</v>
      </c>
      <c r="K567" s="44" t="s">
        <v>6126</v>
      </c>
      <c r="L567" s="39" t="s">
        <v>6116</v>
      </c>
      <c r="M567" s="67">
        <v>0</v>
      </c>
      <c r="N567" s="67">
        <v>0</v>
      </c>
      <c r="O567" s="46">
        <v>935976</v>
      </c>
      <c r="P567" s="45">
        <v>935976</v>
      </c>
      <c r="Q567" s="45">
        <v>2107725</v>
      </c>
      <c r="R567" s="45">
        <v>175643.75</v>
      </c>
      <c r="S567" s="45">
        <v>702575</v>
      </c>
      <c r="T567" s="45">
        <v>773906</v>
      </c>
      <c r="U567" s="46">
        <v>233401</v>
      </c>
      <c r="V567" s="38">
        <v>99992.261283703134</v>
      </c>
      <c r="W567" s="46">
        <v>99992.261283703134</v>
      </c>
      <c r="X567" s="38"/>
      <c r="Y567" s="38">
        <f t="shared" si="9"/>
        <v>115952.22123128023</v>
      </c>
      <c r="Z567" s="38">
        <v>115952.22123128023</v>
      </c>
      <c r="AA567" s="38">
        <v>0</v>
      </c>
      <c r="AB567" s="38">
        <v>115952.22123128023</v>
      </c>
      <c r="AC567" s="38" t="s">
        <v>6123</v>
      </c>
      <c r="AD567" s="59">
        <v>0.14982726743464997</v>
      </c>
      <c r="AE567" s="59">
        <v>0.12388375474507918</v>
      </c>
      <c r="AF567" s="59">
        <v>0.49679402072519069</v>
      </c>
    </row>
    <row r="568" spans="1:32" x14ac:dyDescent="0.2">
      <c r="A568" s="60" t="s">
        <v>6126</v>
      </c>
      <c r="B568" s="44" t="s">
        <v>6115</v>
      </c>
      <c r="C568" s="44"/>
      <c r="D568" s="39">
        <v>553</v>
      </c>
      <c r="E568" s="44" t="s">
        <v>128</v>
      </c>
      <c r="F568" s="44" t="s">
        <v>129</v>
      </c>
      <c r="G568" s="39" t="s">
        <v>6115</v>
      </c>
      <c r="H568" s="64">
        <v>40543</v>
      </c>
      <c r="I568" s="44" t="s">
        <v>6129</v>
      </c>
      <c r="J568" s="58">
        <v>316</v>
      </c>
      <c r="K568" s="44" t="s">
        <v>6126</v>
      </c>
      <c r="L568" s="39" t="s">
        <v>6116</v>
      </c>
      <c r="M568" s="67">
        <v>0</v>
      </c>
      <c r="N568" s="67">
        <v>0</v>
      </c>
      <c r="O568" s="46">
        <v>1610139</v>
      </c>
      <c r="P568" s="45">
        <v>1610139</v>
      </c>
      <c r="Q568" s="45">
        <v>1636826</v>
      </c>
      <c r="R568" s="45">
        <v>136402.16666666666</v>
      </c>
      <c r="S568" s="45">
        <v>545608.66666666663</v>
      </c>
      <c r="T568" s="45">
        <v>997490</v>
      </c>
      <c r="U568" s="46">
        <v>1064530.3333333335</v>
      </c>
      <c r="V568" s="38">
        <v>456059.7222595202</v>
      </c>
      <c r="W568" s="46">
        <v>456059.7222595202</v>
      </c>
      <c r="X568" s="38"/>
      <c r="Y568" s="38">
        <f t="shared" si="9"/>
        <v>528852.30448059423</v>
      </c>
      <c r="Z568" s="38">
        <v>528852.30448059423</v>
      </c>
      <c r="AA568" s="38">
        <v>0</v>
      </c>
      <c r="AB568" s="38">
        <v>528852.30448059423</v>
      </c>
      <c r="AC568" s="38" t="s">
        <v>6123</v>
      </c>
      <c r="AD568" s="59">
        <v>0.53018306397116188</v>
      </c>
      <c r="AE568" s="59">
        <v>0.32845133524533859</v>
      </c>
      <c r="AF568" s="59">
        <v>0.49679402072519069</v>
      </c>
    </row>
    <row r="569" spans="1:32" x14ac:dyDescent="0.2">
      <c r="A569" s="60" t="s">
        <v>6126</v>
      </c>
      <c r="B569" s="44" t="s">
        <v>6115</v>
      </c>
      <c r="C569" s="44"/>
      <c r="D569" s="39">
        <v>554</v>
      </c>
      <c r="E569" s="44" t="s">
        <v>1697</v>
      </c>
      <c r="F569" s="44" t="s">
        <v>1698</v>
      </c>
      <c r="G569" s="39" t="s">
        <v>6115</v>
      </c>
      <c r="H569" s="64">
        <v>40451</v>
      </c>
      <c r="I569" s="44" t="s">
        <v>6129</v>
      </c>
      <c r="J569" s="58">
        <v>315</v>
      </c>
      <c r="K569" s="44" t="s">
        <v>6126</v>
      </c>
      <c r="L569" s="39" t="s">
        <v>6116</v>
      </c>
      <c r="M569" s="67">
        <v>0</v>
      </c>
      <c r="N569" s="67">
        <v>0</v>
      </c>
      <c r="O569" s="46">
        <v>986179</v>
      </c>
      <c r="P569" s="45">
        <v>986179</v>
      </c>
      <c r="Q569" s="45">
        <v>1221779</v>
      </c>
      <c r="R569" s="45">
        <v>101814.91666666667</v>
      </c>
      <c r="S569" s="45">
        <v>407259.66666666669</v>
      </c>
      <c r="T569" s="45">
        <v>421417</v>
      </c>
      <c r="U569" s="46">
        <v>578919.33333333326</v>
      </c>
      <c r="V569" s="38">
        <v>248017.1603414462</v>
      </c>
      <c r="W569" s="46">
        <v>248017.1603414462</v>
      </c>
      <c r="X569" s="38"/>
      <c r="Y569" s="38">
        <f t="shared" si="9"/>
        <v>287603.6632822135</v>
      </c>
      <c r="Z569" s="38">
        <v>287603.6632822135</v>
      </c>
      <c r="AA569" s="38">
        <v>0</v>
      </c>
      <c r="AB569" s="38">
        <v>287603.6632822135</v>
      </c>
      <c r="AC569" s="38" t="s">
        <v>6123</v>
      </c>
      <c r="AD569" s="59">
        <v>0.68246810945503744</v>
      </c>
      <c r="AE569" s="59">
        <v>0.2916343415163104</v>
      </c>
      <c r="AF569" s="59">
        <v>0.49679402072519063</v>
      </c>
    </row>
    <row r="570" spans="1:32" x14ac:dyDescent="0.2">
      <c r="A570" s="60" t="s">
        <v>6126</v>
      </c>
      <c r="B570" s="44" t="s">
        <v>6115</v>
      </c>
      <c r="C570" s="44"/>
      <c r="D570" s="39">
        <v>555</v>
      </c>
      <c r="E570" s="44" t="s">
        <v>4658</v>
      </c>
      <c r="F570" s="44" t="s">
        <v>4659</v>
      </c>
      <c r="G570" s="39" t="s">
        <v>6115</v>
      </c>
      <c r="H570" s="64">
        <v>40543</v>
      </c>
      <c r="I570" s="44" t="s">
        <v>6129</v>
      </c>
      <c r="J570" s="58">
        <v>315</v>
      </c>
      <c r="K570" s="44" t="s">
        <v>6126</v>
      </c>
      <c r="L570" s="39" t="s">
        <v>6116</v>
      </c>
      <c r="M570" s="67">
        <v>0</v>
      </c>
      <c r="N570" s="67">
        <v>0</v>
      </c>
      <c r="O570" s="46">
        <v>1152820</v>
      </c>
      <c r="P570" s="45">
        <v>1152820</v>
      </c>
      <c r="Q570" s="45">
        <v>1889916</v>
      </c>
      <c r="R570" s="45">
        <v>157493</v>
      </c>
      <c r="S570" s="45">
        <v>629972</v>
      </c>
      <c r="T570" s="45">
        <v>1200350</v>
      </c>
      <c r="U570" s="46">
        <v>522848</v>
      </c>
      <c r="V570" s="38">
        <v>223995.41487680693</v>
      </c>
      <c r="W570" s="46">
        <v>223995.41487680693</v>
      </c>
      <c r="X570" s="38"/>
      <c r="Y570" s="38">
        <f t="shared" si="9"/>
        <v>259747.76014812448</v>
      </c>
      <c r="Z570" s="38">
        <v>259747.76014812448</v>
      </c>
      <c r="AA570" s="38">
        <v>0</v>
      </c>
      <c r="AB570" s="38">
        <v>259747.76014812448</v>
      </c>
      <c r="AC570" s="38" t="s">
        <v>6123</v>
      </c>
      <c r="AD570" s="59">
        <v>0.21639335206241886</v>
      </c>
      <c r="AE570" s="59">
        <v>0.22531510569570659</v>
      </c>
      <c r="AF570" s="59">
        <v>0.49679402072519063</v>
      </c>
    </row>
    <row r="571" spans="1:32" x14ac:dyDescent="0.2">
      <c r="A571" s="60" t="s">
        <v>6126</v>
      </c>
      <c r="B571" s="44" t="s">
        <v>6115</v>
      </c>
      <c r="C571" s="44"/>
      <c r="D571" s="39">
        <v>556</v>
      </c>
      <c r="E571" s="44" t="s">
        <v>4469</v>
      </c>
      <c r="F571" s="44" t="s">
        <v>6019</v>
      </c>
      <c r="G571" s="39" t="s">
        <v>6115</v>
      </c>
      <c r="H571" s="64">
        <v>40633</v>
      </c>
      <c r="I571" s="44" t="s">
        <v>6130</v>
      </c>
      <c r="J571" s="58">
        <v>314</v>
      </c>
      <c r="K571" s="44" t="s">
        <v>6126</v>
      </c>
      <c r="L571" s="39" t="s">
        <v>6116</v>
      </c>
      <c r="M571" s="67">
        <v>0</v>
      </c>
      <c r="N571" s="67">
        <v>0</v>
      </c>
      <c r="O571" s="46">
        <v>784461</v>
      </c>
      <c r="P571" s="45">
        <v>784461</v>
      </c>
      <c r="Q571" s="45">
        <v>1664669</v>
      </c>
      <c r="R571" s="45">
        <v>138722.41666666666</v>
      </c>
      <c r="S571" s="45">
        <v>554889.66666666663</v>
      </c>
      <c r="T571" s="45">
        <v>874406</v>
      </c>
      <c r="U571" s="46">
        <v>229571.33333333337</v>
      </c>
      <c r="V571" s="38">
        <v>98351.578381904008</v>
      </c>
      <c r="W571" s="46">
        <v>98351.578381904008</v>
      </c>
      <c r="X571" s="38"/>
      <c r="Y571" s="38">
        <f t="shared" si="9"/>
        <v>114049.66572990967</v>
      </c>
      <c r="Z571" s="38">
        <v>114049.66572990967</v>
      </c>
      <c r="AA571" s="38">
        <v>0</v>
      </c>
      <c r="AB571" s="38">
        <v>114049.66572990967</v>
      </c>
      <c r="AC571" s="38" t="s">
        <v>6123</v>
      </c>
      <c r="AD571" s="59">
        <v>0.13043101914889613</v>
      </c>
      <c r="AE571" s="59">
        <v>0.14538602394498856</v>
      </c>
      <c r="AF571" s="59">
        <v>0.49679402072519063</v>
      </c>
    </row>
    <row r="572" spans="1:32" x14ac:dyDescent="0.2">
      <c r="A572" s="60" t="s">
        <v>6126</v>
      </c>
      <c r="B572" s="44" t="s">
        <v>6115</v>
      </c>
      <c r="C572" s="44"/>
      <c r="D572" s="39">
        <v>557</v>
      </c>
      <c r="E572" s="44" t="s">
        <v>1641</v>
      </c>
      <c r="F572" s="44" t="s">
        <v>1642</v>
      </c>
      <c r="G572" s="39" t="s">
        <v>6115</v>
      </c>
      <c r="H572" s="64">
        <v>40451</v>
      </c>
      <c r="I572" s="44" t="s">
        <v>6129</v>
      </c>
      <c r="J572" s="58">
        <v>312</v>
      </c>
      <c r="K572" s="44" t="s">
        <v>6126</v>
      </c>
      <c r="L572" s="39" t="s">
        <v>6116</v>
      </c>
      <c r="M572" s="67">
        <v>0</v>
      </c>
      <c r="N572" s="67">
        <v>0</v>
      </c>
      <c r="O572" s="46">
        <v>559638</v>
      </c>
      <c r="P572" s="45">
        <v>559638</v>
      </c>
      <c r="Q572" s="45">
        <v>1874052</v>
      </c>
      <c r="R572" s="45">
        <v>156171</v>
      </c>
      <c r="S572" s="45">
        <v>624684</v>
      </c>
      <c r="T572" s="45">
        <v>1268893</v>
      </c>
      <c r="U572" s="46">
        <v>0</v>
      </c>
      <c r="V572" s="38">
        <v>0</v>
      </c>
      <c r="W572" s="46">
        <v>0</v>
      </c>
      <c r="X572" s="38"/>
      <c r="Y572" s="38">
        <f t="shared" si="9"/>
        <v>0</v>
      </c>
      <c r="Z572" s="38">
        <v>0</v>
      </c>
      <c r="AA572" s="38">
        <v>0</v>
      </c>
      <c r="AB572" s="38">
        <v>0</v>
      </c>
      <c r="AC572" s="38" t="s">
        <v>6116</v>
      </c>
      <c r="AD572" s="59">
        <v>0</v>
      </c>
      <c r="AE572" s="59">
        <v>0</v>
      </c>
      <c r="AF572" s="59" t="s">
        <v>6138</v>
      </c>
    </row>
    <row r="573" spans="1:32" x14ac:dyDescent="0.2">
      <c r="A573" s="60" t="s">
        <v>6126</v>
      </c>
      <c r="B573" s="44" t="s">
        <v>6115</v>
      </c>
      <c r="C573" s="44"/>
      <c r="D573" s="39">
        <v>558</v>
      </c>
      <c r="E573" s="44" t="s">
        <v>3388</v>
      </c>
      <c r="F573" s="44" t="s">
        <v>3389</v>
      </c>
      <c r="G573" s="39" t="s">
        <v>6115</v>
      </c>
      <c r="H573" s="64">
        <v>40451</v>
      </c>
      <c r="I573" s="44" t="s">
        <v>6129</v>
      </c>
      <c r="J573" s="58">
        <v>311</v>
      </c>
      <c r="K573" s="44" t="s">
        <v>6126</v>
      </c>
      <c r="L573" s="39" t="s">
        <v>6116</v>
      </c>
      <c r="M573" s="67">
        <v>0</v>
      </c>
      <c r="N573" s="67">
        <v>0</v>
      </c>
      <c r="O573" s="46">
        <v>1050595</v>
      </c>
      <c r="P573" s="45">
        <v>1050595</v>
      </c>
      <c r="Q573" s="45">
        <v>2131924</v>
      </c>
      <c r="R573" s="45">
        <v>177660.33333333334</v>
      </c>
      <c r="S573" s="45">
        <v>710641.33333333337</v>
      </c>
      <c r="T573" s="45">
        <v>1544830</v>
      </c>
      <c r="U573" s="46">
        <v>339953.66666666663</v>
      </c>
      <c r="V573" s="38">
        <v>145640.9178267713</v>
      </c>
      <c r="W573" s="46">
        <v>145640.9178267713</v>
      </c>
      <c r="X573" s="38"/>
      <c r="Y573" s="38">
        <f t="shared" si="9"/>
        <v>168886.94892360453</v>
      </c>
      <c r="Z573" s="38">
        <v>168886.94892360453</v>
      </c>
      <c r="AA573" s="38">
        <v>0</v>
      </c>
      <c r="AB573" s="38">
        <v>168886.94892360453</v>
      </c>
      <c r="AC573" s="38" t="s">
        <v>6123</v>
      </c>
      <c r="AD573" s="59">
        <v>0.10932397022559411</v>
      </c>
      <c r="AE573" s="59">
        <v>0.16075361954283482</v>
      </c>
      <c r="AF573" s="59">
        <v>0.49679402072519063</v>
      </c>
    </row>
    <row r="574" spans="1:32" x14ac:dyDescent="0.2">
      <c r="A574" s="60" t="s">
        <v>6126</v>
      </c>
      <c r="B574" s="44" t="s">
        <v>6115</v>
      </c>
      <c r="C574" s="44"/>
      <c r="D574" s="39">
        <v>559</v>
      </c>
      <c r="E574" s="44" t="s">
        <v>4944</v>
      </c>
      <c r="F574" s="44" t="s">
        <v>4945</v>
      </c>
      <c r="G574" s="39" t="s">
        <v>6115</v>
      </c>
      <c r="H574" s="64">
        <v>40451</v>
      </c>
      <c r="I574" s="44" t="s">
        <v>6129</v>
      </c>
      <c r="J574" s="58">
        <v>310</v>
      </c>
      <c r="K574" s="44" t="s">
        <v>6126</v>
      </c>
      <c r="L574" s="39" t="s">
        <v>6116</v>
      </c>
      <c r="M574" s="67">
        <v>0</v>
      </c>
      <c r="N574" s="67">
        <v>0</v>
      </c>
      <c r="O574" s="46">
        <v>1263177</v>
      </c>
      <c r="P574" s="45">
        <v>1263177</v>
      </c>
      <c r="Q574" s="45">
        <v>1378336</v>
      </c>
      <c r="R574" s="45">
        <v>114861.33333333333</v>
      </c>
      <c r="S574" s="45">
        <v>459445.33333333331</v>
      </c>
      <c r="T574" s="45">
        <v>670503</v>
      </c>
      <c r="U574" s="46">
        <v>803731.66666666674</v>
      </c>
      <c r="V574" s="38">
        <v>344329.91638990206</v>
      </c>
      <c r="W574" s="46">
        <v>344329.91638990206</v>
      </c>
      <c r="X574" s="38"/>
      <c r="Y574" s="38">
        <f t="shared" si="9"/>
        <v>399289.08626749204</v>
      </c>
      <c r="Z574" s="38">
        <v>399289.08626749204</v>
      </c>
      <c r="AA574" s="38">
        <v>0</v>
      </c>
      <c r="AB574" s="38">
        <v>399289.08626749204</v>
      </c>
      <c r="AC574" s="38" t="s">
        <v>6123</v>
      </c>
      <c r="AD574" s="59">
        <v>0.5955067856034828</v>
      </c>
      <c r="AE574" s="59">
        <v>0.31609907896319522</v>
      </c>
      <c r="AF574" s="59">
        <v>0.49679402072519063</v>
      </c>
    </row>
    <row r="575" spans="1:32" x14ac:dyDescent="0.2">
      <c r="A575" s="60" t="s">
        <v>6126</v>
      </c>
      <c r="B575" s="44" t="s">
        <v>6115</v>
      </c>
      <c r="C575" s="44"/>
      <c r="D575" s="39">
        <v>560</v>
      </c>
      <c r="E575" s="44" t="s">
        <v>4675</v>
      </c>
      <c r="F575" s="44" t="s">
        <v>4676</v>
      </c>
      <c r="G575" s="39" t="s">
        <v>6115</v>
      </c>
      <c r="H575" s="64">
        <v>40359</v>
      </c>
      <c r="I575" s="44" t="s">
        <v>6129</v>
      </c>
      <c r="J575" s="58">
        <v>309</v>
      </c>
      <c r="K575" s="44" t="s">
        <v>6126</v>
      </c>
      <c r="L575" s="39" t="s">
        <v>6116</v>
      </c>
      <c r="M575" s="67">
        <v>0</v>
      </c>
      <c r="N575" s="67">
        <v>0</v>
      </c>
      <c r="O575" s="46">
        <v>4171092</v>
      </c>
      <c r="P575" s="45">
        <v>4171092</v>
      </c>
      <c r="Q575" s="45">
        <v>1625188</v>
      </c>
      <c r="R575" s="45">
        <v>135432.33333333334</v>
      </c>
      <c r="S575" s="45">
        <v>541729.33333333337</v>
      </c>
      <c r="T575" s="45">
        <v>1092327</v>
      </c>
      <c r="U575" s="46">
        <v>3629362.6666666665</v>
      </c>
      <c r="V575" s="38">
        <v>1554869.8594207002</v>
      </c>
      <c r="W575" s="46">
        <v>1092327</v>
      </c>
      <c r="X575" s="38"/>
      <c r="Y575" s="38">
        <f t="shared" si="9"/>
        <v>1803045.6718432331</v>
      </c>
      <c r="Z575" s="38">
        <v>1092327</v>
      </c>
      <c r="AA575" s="38">
        <v>0</v>
      </c>
      <c r="AB575" s="38">
        <v>1092327</v>
      </c>
      <c r="AC575" s="38" t="s">
        <v>6123</v>
      </c>
      <c r="AD575" s="59">
        <v>1</v>
      </c>
      <c r="AE575" s="59">
        <v>0.26188034212623457</v>
      </c>
      <c r="AF575" s="59">
        <v>0.30096937129824813</v>
      </c>
    </row>
    <row r="576" spans="1:32" x14ac:dyDescent="0.2">
      <c r="A576" s="60" t="s">
        <v>6126</v>
      </c>
      <c r="B576" s="44" t="s">
        <v>6115</v>
      </c>
      <c r="C576" s="44"/>
      <c r="D576" s="39">
        <v>561</v>
      </c>
      <c r="E576" s="44" t="s">
        <v>5631</v>
      </c>
      <c r="F576" s="44" t="s">
        <v>5632</v>
      </c>
      <c r="G576" s="39" t="s">
        <v>6115</v>
      </c>
      <c r="H576" s="64">
        <v>40633</v>
      </c>
      <c r="I576" s="44" t="s">
        <v>6130</v>
      </c>
      <c r="J576" s="58">
        <v>309</v>
      </c>
      <c r="K576" s="44" t="s">
        <v>6126</v>
      </c>
      <c r="L576" s="39" t="s">
        <v>6116</v>
      </c>
      <c r="M576" s="67">
        <v>0</v>
      </c>
      <c r="N576" s="67">
        <v>0</v>
      </c>
      <c r="O576" s="46">
        <v>906088</v>
      </c>
      <c r="P576" s="45">
        <v>906088</v>
      </c>
      <c r="Q576" s="45">
        <v>1270948</v>
      </c>
      <c r="R576" s="45">
        <v>105912.33333333333</v>
      </c>
      <c r="S576" s="45">
        <v>423649.33333333331</v>
      </c>
      <c r="T576" s="45">
        <v>796898</v>
      </c>
      <c r="U576" s="46">
        <v>482438.66666666669</v>
      </c>
      <c r="V576" s="38">
        <v>206683.4898337826</v>
      </c>
      <c r="W576" s="46">
        <v>206683.4898337826</v>
      </c>
      <c r="X576" s="38"/>
      <c r="Y576" s="38">
        <f t="shared" si="9"/>
        <v>239672.64496663335</v>
      </c>
      <c r="Z576" s="38">
        <v>239672.64496663335</v>
      </c>
      <c r="AA576" s="38">
        <v>0</v>
      </c>
      <c r="AB576" s="38">
        <v>239672.64496663335</v>
      </c>
      <c r="AC576" s="38" t="s">
        <v>6123</v>
      </c>
      <c r="AD576" s="59">
        <v>0.30075699144261042</v>
      </c>
      <c r="AE576" s="59">
        <v>0.26451365095513169</v>
      </c>
      <c r="AF576" s="59">
        <v>0.49679402072519063</v>
      </c>
    </row>
    <row r="577" spans="1:32" x14ac:dyDescent="0.2">
      <c r="A577" s="60" t="s">
        <v>6126</v>
      </c>
      <c r="B577" s="44" t="s">
        <v>6115</v>
      </c>
      <c r="C577" s="44"/>
      <c r="D577" s="39">
        <v>562</v>
      </c>
      <c r="E577" s="44" t="s">
        <v>1511</v>
      </c>
      <c r="F577" s="44" t="s">
        <v>1512</v>
      </c>
      <c r="G577" s="39" t="s">
        <v>6115</v>
      </c>
      <c r="H577" s="64">
        <v>40633</v>
      </c>
      <c r="I577" s="44" t="s">
        <v>6130</v>
      </c>
      <c r="J577" s="58">
        <v>308</v>
      </c>
      <c r="K577" s="44" t="s">
        <v>6126</v>
      </c>
      <c r="L577" s="39" t="s">
        <v>6116</v>
      </c>
      <c r="M577" s="67">
        <v>0</v>
      </c>
      <c r="N577" s="67">
        <v>0</v>
      </c>
      <c r="O577" s="46">
        <v>838356</v>
      </c>
      <c r="P577" s="45">
        <v>838356</v>
      </c>
      <c r="Q577" s="45">
        <v>1297952</v>
      </c>
      <c r="R577" s="45">
        <v>108162.66666666667</v>
      </c>
      <c r="S577" s="45">
        <v>432650.66666666669</v>
      </c>
      <c r="T577" s="45">
        <v>793841</v>
      </c>
      <c r="U577" s="46">
        <v>405705.33333333331</v>
      </c>
      <c r="V577" s="38">
        <v>173809.85383463884</v>
      </c>
      <c r="W577" s="46">
        <v>173809.85383463884</v>
      </c>
      <c r="X577" s="38"/>
      <c r="Y577" s="38">
        <f t="shared" si="9"/>
        <v>201551.98377632038</v>
      </c>
      <c r="Z577" s="38">
        <v>201551.98377632038</v>
      </c>
      <c r="AA577" s="38">
        <v>0</v>
      </c>
      <c r="AB577" s="38">
        <v>201551.98377632038</v>
      </c>
      <c r="AC577" s="38" t="s">
        <v>6123</v>
      </c>
      <c r="AD577" s="59">
        <v>0.25389465116606524</v>
      </c>
      <c r="AE577" s="59">
        <v>0.24041336112143336</v>
      </c>
      <c r="AF577" s="59">
        <v>0.49679402072519069</v>
      </c>
    </row>
    <row r="578" spans="1:32" x14ac:dyDescent="0.2">
      <c r="A578" s="60" t="s">
        <v>6126</v>
      </c>
      <c r="B578" s="44" t="s">
        <v>6115</v>
      </c>
      <c r="C578" s="44"/>
      <c r="D578" s="39">
        <v>563</v>
      </c>
      <c r="E578" s="44" t="s">
        <v>2129</v>
      </c>
      <c r="F578" s="44" t="s">
        <v>2130</v>
      </c>
      <c r="G578" s="39" t="s">
        <v>6115</v>
      </c>
      <c r="H578" s="64">
        <v>40543</v>
      </c>
      <c r="I578" s="44" t="s">
        <v>6129</v>
      </c>
      <c r="J578" s="58">
        <v>308</v>
      </c>
      <c r="K578" s="44" t="s">
        <v>6126</v>
      </c>
      <c r="L578" s="39" t="s">
        <v>6116</v>
      </c>
      <c r="M578" s="67">
        <v>0</v>
      </c>
      <c r="N578" s="67">
        <v>0</v>
      </c>
      <c r="O578" s="46">
        <v>1977705</v>
      </c>
      <c r="P578" s="45">
        <v>1977705</v>
      </c>
      <c r="Q578" s="45">
        <v>1753198</v>
      </c>
      <c r="R578" s="45">
        <v>146099.83333333334</v>
      </c>
      <c r="S578" s="45">
        <v>584399.33333333337</v>
      </c>
      <c r="T578" s="45">
        <v>936362</v>
      </c>
      <c r="U578" s="46">
        <v>1393305.6666666665</v>
      </c>
      <c r="V578" s="38">
        <v>596911.68533724151</v>
      </c>
      <c r="W578" s="46">
        <v>596911.68533724151</v>
      </c>
      <c r="X578" s="38"/>
      <c r="Y578" s="38">
        <f t="shared" si="9"/>
        <v>692185.92424252548</v>
      </c>
      <c r="Z578" s="38">
        <v>692185.92424252548</v>
      </c>
      <c r="AA578" s="38">
        <v>0</v>
      </c>
      <c r="AB578" s="38">
        <v>692185.92424252548</v>
      </c>
      <c r="AC578" s="38" t="s">
        <v>6123</v>
      </c>
      <c r="AD578" s="59">
        <v>0.73922897794071685</v>
      </c>
      <c r="AE578" s="59">
        <v>0.34999452610097331</v>
      </c>
      <c r="AF578" s="59">
        <v>0.49679402072519063</v>
      </c>
    </row>
    <row r="579" spans="1:32" x14ac:dyDescent="0.2">
      <c r="A579" s="60" t="s">
        <v>6126</v>
      </c>
      <c r="B579" s="44" t="s">
        <v>6115</v>
      </c>
      <c r="C579" s="44"/>
      <c r="D579" s="39">
        <v>564</v>
      </c>
      <c r="E579" s="44" t="s">
        <v>3965</v>
      </c>
      <c r="F579" s="44" t="s">
        <v>3966</v>
      </c>
      <c r="G579" s="39" t="s">
        <v>6115</v>
      </c>
      <c r="H579" s="64">
        <v>40451</v>
      </c>
      <c r="I579" s="44" t="s">
        <v>6129</v>
      </c>
      <c r="J579" s="58">
        <v>308</v>
      </c>
      <c r="K579" s="44" t="s">
        <v>6126</v>
      </c>
      <c r="L579" s="39" t="s">
        <v>6116</v>
      </c>
      <c r="M579" s="67">
        <v>0</v>
      </c>
      <c r="N579" s="67">
        <v>0</v>
      </c>
      <c r="O579" s="46">
        <v>1703234</v>
      </c>
      <c r="P579" s="45">
        <v>1703234</v>
      </c>
      <c r="Q579" s="45">
        <v>1840263</v>
      </c>
      <c r="R579" s="45">
        <v>153355.25</v>
      </c>
      <c r="S579" s="45">
        <v>613421</v>
      </c>
      <c r="T579" s="45">
        <v>668206</v>
      </c>
      <c r="U579" s="46">
        <v>1089813</v>
      </c>
      <c r="V579" s="38">
        <v>466891.17118768283</v>
      </c>
      <c r="W579" s="46">
        <v>466891.17118768283</v>
      </c>
      <c r="X579" s="38"/>
      <c r="Y579" s="38">
        <f t="shared" si="9"/>
        <v>541412.58210858214</v>
      </c>
      <c r="Z579" s="38">
        <v>541412.58210858214</v>
      </c>
      <c r="AA579" s="38">
        <v>0</v>
      </c>
      <c r="AB579" s="38">
        <v>541412.58210858214</v>
      </c>
      <c r="AC579" s="38" t="s">
        <v>6123</v>
      </c>
      <c r="AD579" s="59">
        <v>0.81024801050661344</v>
      </c>
      <c r="AE579" s="59">
        <v>0.31787328230212769</v>
      </c>
      <c r="AF579" s="59">
        <v>0.49679402072519058</v>
      </c>
    </row>
    <row r="580" spans="1:32" x14ac:dyDescent="0.2">
      <c r="A580" s="60" t="s">
        <v>6126</v>
      </c>
      <c r="B580" s="44" t="s">
        <v>6115</v>
      </c>
      <c r="C580" s="44"/>
      <c r="D580" s="39">
        <v>565</v>
      </c>
      <c r="E580" s="44" t="s">
        <v>3969</v>
      </c>
      <c r="F580" s="44" t="s">
        <v>3970</v>
      </c>
      <c r="G580" s="39" t="s">
        <v>6115</v>
      </c>
      <c r="H580" s="64">
        <v>40451</v>
      </c>
      <c r="I580" s="44" t="s">
        <v>6129</v>
      </c>
      <c r="J580" s="58">
        <v>307</v>
      </c>
      <c r="K580" s="44" t="s">
        <v>6126</v>
      </c>
      <c r="L580" s="39" t="s">
        <v>6116</v>
      </c>
      <c r="M580" s="67">
        <v>0</v>
      </c>
      <c r="N580" s="67">
        <v>0</v>
      </c>
      <c r="O580" s="46">
        <v>5759930</v>
      </c>
      <c r="P580" s="45">
        <v>5759930</v>
      </c>
      <c r="Q580" s="45">
        <v>1764177</v>
      </c>
      <c r="R580" s="45">
        <v>147014.75</v>
      </c>
      <c r="S580" s="45">
        <v>588059</v>
      </c>
      <c r="T580" s="45">
        <v>527884</v>
      </c>
      <c r="U580" s="46">
        <v>5171871</v>
      </c>
      <c r="V580" s="38">
        <v>2215702.0593639575</v>
      </c>
      <c r="W580" s="46">
        <v>527884</v>
      </c>
      <c r="X580" s="38"/>
      <c r="Y580" s="38">
        <f t="shared" si="9"/>
        <v>2569354.5887620128</v>
      </c>
      <c r="Z580" s="38">
        <v>527884</v>
      </c>
      <c r="AA580" s="38">
        <v>0</v>
      </c>
      <c r="AB580" s="38">
        <v>527884</v>
      </c>
      <c r="AC580" s="38" t="s">
        <v>6123</v>
      </c>
      <c r="AD580" s="59">
        <v>1</v>
      </c>
      <c r="AE580" s="59">
        <v>9.1647641551199407E-2</v>
      </c>
      <c r="AF580" s="59">
        <v>0.10206828437909607</v>
      </c>
    </row>
    <row r="581" spans="1:32" x14ac:dyDescent="0.2">
      <c r="A581" s="60" t="s">
        <v>6126</v>
      </c>
      <c r="B581" s="44" t="s">
        <v>6115</v>
      </c>
      <c r="C581" s="44"/>
      <c r="D581" s="39">
        <v>566</v>
      </c>
      <c r="E581" s="44" t="s">
        <v>4405</v>
      </c>
      <c r="F581" s="44" t="s">
        <v>412</v>
      </c>
      <c r="G581" s="39" t="s">
        <v>6115</v>
      </c>
      <c r="H581" s="64">
        <v>40451</v>
      </c>
      <c r="I581" s="44" t="s">
        <v>6129</v>
      </c>
      <c r="J581" s="58">
        <v>307</v>
      </c>
      <c r="K581" s="44" t="s">
        <v>6126</v>
      </c>
      <c r="L581" s="39" t="s">
        <v>6116</v>
      </c>
      <c r="M581" s="67">
        <v>0</v>
      </c>
      <c r="N581" s="67">
        <v>0</v>
      </c>
      <c r="O581" s="46">
        <v>1151507</v>
      </c>
      <c r="P581" s="45">
        <v>1151507</v>
      </c>
      <c r="Q581" s="45">
        <v>1977512</v>
      </c>
      <c r="R581" s="45">
        <v>164792.66666666666</v>
      </c>
      <c r="S581" s="45">
        <v>659170.66666666663</v>
      </c>
      <c r="T581" s="45">
        <v>1167477</v>
      </c>
      <c r="U581" s="46">
        <v>492336.33333333337</v>
      </c>
      <c r="V581" s="38">
        <v>210923.78902458443</v>
      </c>
      <c r="W581" s="46">
        <v>210923.78902458443</v>
      </c>
      <c r="X581" s="38"/>
      <c r="Y581" s="38">
        <f t="shared" si="9"/>
        <v>244589.7465857644</v>
      </c>
      <c r="Z581" s="38">
        <v>244589.7465857644</v>
      </c>
      <c r="AA581" s="38">
        <v>0</v>
      </c>
      <c r="AB581" s="38">
        <v>244589.7465857644</v>
      </c>
      <c r="AC581" s="38" t="s">
        <v>6123</v>
      </c>
      <c r="AD581" s="59">
        <v>0.20950283952982748</v>
      </c>
      <c r="AE581" s="59">
        <v>0.21240838882070573</v>
      </c>
      <c r="AF581" s="59">
        <v>0.49679402072519069</v>
      </c>
    </row>
    <row r="582" spans="1:32" x14ac:dyDescent="0.2">
      <c r="A582" s="60" t="s">
        <v>6126</v>
      </c>
      <c r="B582" s="44" t="s">
        <v>6115</v>
      </c>
      <c r="C582" s="44"/>
      <c r="D582" s="39">
        <v>567</v>
      </c>
      <c r="E582" s="44" t="s">
        <v>4514</v>
      </c>
      <c r="F582" s="44" t="s">
        <v>4515</v>
      </c>
      <c r="G582" s="39" t="s">
        <v>6115</v>
      </c>
      <c r="H582" s="64">
        <v>40359</v>
      </c>
      <c r="I582" s="44" t="s">
        <v>6129</v>
      </c>
      <c r="J582" s="58">
        <v>307</v>
      </c>
      <c r="K582" s="44" t="s">
        <v>6126</v>
      </c>
      <c r="L582" s="39" t="s">
        <v>6116</v>
      </c>
      <c r="M582" s="67">
        <v>0</v>
      </c>
      <c r="N582" s="67">
        <v>0</v>
      </c>
      <c r="O582" s="46">
        <v>4011946</v>
      </c>
      <c r="P582" s="45">
        <v>4011946</v>
      </c>
      <c r="Q582" s="45">
        <v>1746846</v>
      </c>
      <c r="R582" s="45">
        <v>145570.5</v>
      </c>
      <c r="S582" s="45">
        <v>582282</v>
      </c>
      <c r="T582" s="45">
        <v>865472</v>
      </c>
      <c r="U582" s="46">
        <v>3429664</v>
      </c>
      <c r="V582" s="38">
        <v>1469316.1503305917</v>
      </c>
      <c r="W582" s="46">
        <v>865472</v>
      </c>
      <c r="X582" s="38"/>
      <c r="Y582" s="38">
        <f t="shared" si="9"/>
        <v>1703836.5682964404</v>
      </c>
      <c r="Z582" s="38">
        <v>865472</v>
      </c>
      <c r="AA582" s="38">
        <v>0</v>
      </c>
      <c r="AB582" s="38">
        <v>865472</v>
      </c>
      <c r="AC582" s="38" t="s">
        <v>6123</v>
      </c>
      <c r="AD582" s="59">
        <v>1</v>
      </c>
      <c r="AE582" s="59">
        <v>0.21572374104736206</v>
      </c>
      <c r="AF582" s="59">
        <v>0.25234891814475119</v>
      </c>
    </row>
    <row r="583" spans="1:32" x14ac:dyDescent="0.2">
      <c r="A583" s="60" t="s">
        <v>6126</v>
      </c>
      <c r="B583" s="44" t="s">
        <v>6115</v>
      </c>
      <c r="C583" s="44"/>
      <c r="D583" s="39">
        <v>568</v>
      </c>
      <c r="E583" s="44" t="s">
        <v>1099</v>
      </c>
      <c r="F583" s="44" t="s">
        <v>453</v>
      </c>
      <c r="G583" s="39" t="s">
        <v>6115</v>
      </c>
      <c r="H583" s="64">
        <v>40543</v>
      </c>
      <c r="I583" s="44" t="s">
        <v>6129</v>
      </c>
      <c r="J583" s="58">
        <v>306</v>
      </c>
      <c r="K583" s="44" t="s">
        <v>6126</v>
      </c>
      <c r="L583" s="39" t="s">
        <v>6116</v>
      </c>
      <c r="M583" s="67">
        <v>0</v>
      </c>
      <c r="N583" s="67">
        <v>0</v>
      </c>
      <c r="O583" s="46">
        <v>1472587</v>
      </c>
      <c r="P583" s="45">
        <v>1472587</v>
      </c>
      <c r="Q583" s="45">
        <v>1141179</v>
      </c>
      <c r="R583" s="45">
        <v>95098.25</v>
      </c>
      <c r="S583" s="45">
        <v>380393</v>
      </c>
      <c r="T583" s="45">
        <v>787318</v>
      </c>
      <c r="U583" s="46">
        <v>1092194</v>
      </c>
      <c r="V583" s="38">
        <v>467911.22497544083</v>
      </c>
      <c r="W583" s="46">
        <v>467911.22497544083</v>
      </c>
      <c r="X583" s="38"/>
      <c r="Y583" s="38">
        <f t="shared" si="9"/>
        <v>542595.44867192896</v>
      </c>
      <c r="Z583" s="38">
        <v>542595.44867192896</v>
      </c>
      <c r="AA583" s="38">
        <v>0</v>
      </c>
      <c r="AB583" s="38">
        <v>542595.44867192896</v>
      </c>
      <c r="AC583" s="38" t="s">
        <v>6123</v>
      </c>
      <c r="AD583" s="59">
        <v>0.68916936825009589</v>
      </c>
      <c r="AE583" s="59">
        <v>0.36846410342609909</v>
      </c>
      <c r="AF583" s="59">
        <v>0.49679402072519074</v>
      </c>
    </row>
    <row r="584" spans="1:32" x14ac:dyDescent="0.2">
      <c r="A584" s="60" t="s">
        <v>6126</v>
      </c>
      <c r="B584" s="44" t="s">
        <v>6115</v>
      </c>
      <c r="C584" s="44"/>
      <c r="D584" s="39">
        <v>569</v>
      </c>
      <c r="E584" s="44" t="s">
        <v>2324</v>
      </c>
      <c r="F584" s="44" t="s">
        <v>2325</v>
      </c>
      <c r="G584" s="39" t="s">
        <v>6115</v>
      </c>
      <c r="H584" s="64">
        <v>40451</v>
      </c>
      <c r="I584" s="44" t="s">
        <v>6129</v>
      </c>
      <c r="J584" s="58">
        <v>306</v>
      </c>
      <c r="K584" s="44" t="s">
        <v>6126</v>
      </c>
      <c r="L584" s="39" t="s">
        <v>6116</v>
      </c>
      <c r="M584" s="67">
        <v>0</v>
      </c>
      <c r="N584" s="67">
        <v>0</v>
      </c>
      <c r="O584" s="46">
        <v>1123109</v>
      </c>
      <c r="P584" s="45">
        <v>1123109</v>
      </c>
      <c r="Q584" s="45">
        <v>1821565</v>
      </c>
      <c r="R584" s="45">
        <v>151797.08333333334</v>
      </c>
      <c r="S584" s="45">
        <v>607188.33333333337</v>
      </c>
      <c r="T584" s="45">
        <v>910468</v>
      </c>
      <c r="U584" s="46">
        <v>515920.66666666663</v>
      </c>
      <c r="V584" s="38">
        <v>221027.64813773564</v>
      </c>
      <c r="W584" s="46">
        <v>221027.64813773564</v>
      </c>
      <c r="X584" s="38"/>
      <c r="Y584" s="38">
        <f t="shared" si="9"/>
        <v>256306.30236855414</v>
      </c>
      <c r="Z584" s="38">
        <v>256306.30236855414</v>
      </c>
      <c r="AA584" s="38">
        <v>0</v>
      </c>
      <c r="AB584" s="38">
        <v>256306.30236855414</v>
      </c>
      <c r="AC584" s="38" t="s">
        <v>6123</v>
      </c>
      <c r="AD584" s="59">
        <v>0.2815105004992533</v>
      </c>
      <c r="AE584" s="59">
        <v>0.22821142237178593</v>
      </c>
      <c r="AF584" s="59">
        <v>0.49679402072519063</v>
      </c>
    </row>
    <row r="585" spans="1:32" x14ac:dyDescent="0.2">
      <c r="A585" s="60" t="s">
        <v>6126</v>
      </c>
      <c r="B585" s="44" t="s">
        <v>6115</v>
      </c>
      <c r="C585" s="44"/>
      <c r="D585" s="39">
        <v>570</v>
      </c>
      <c r="E585" s="44" t="s">
        <v>4067</v>
      </c>
      <c r="F585" s="44" t="s">
        <v>4068</v>
      </c>
      <c r="G585" s="39" t="s">
        <v>6115</v>
      </c>
      <c r="H585" s="64">
        <v>40359</v>
      </c>
      <c r="I585" s="44" t="s">
        <v>6129</v>
      </c>
      <c r="J585" s="58">
        <v>306</v>
      </c>
      <c r="K585" s="44" t="s">
        <v>6126</v>
      </c>
      <c r="L585" s="39" t="s">
        <v>6116</v>
      </c>
      <c r="M585" s="67">
        <v>0</v>
      </c>
      <c r="N585" s="67">
        <v>0</v>
      </c>
      <c r="O585" s="46">
        <v>1229017</v>
      </c>
      <c r="P585" s="45">
        <v>1229017</v>
      </c>
      <c r="Q585" s="45">
        <v>1852478</v>
      </c>
      <c r="R585" s="45">
        <v>154373.16666666666</v>
      </c>
      <c r="S585" s="45">
        <v>617492.66666666663</v>
      </c>
      <c r="T585" s="45">
        <v>829305</v>
      </c>
      <c r="U585" s="46">
        <v>611524.33333333337</v>
      </c>
      <c r="V585" s="38">
        <v>261985.59954759851</v>
      </c>
      <c r="W585" s="46">
        <v>261985.59954759851</v>
      </c>
      <c r="X585" s="38"/>
      <c r="Y585" s="38">
        <f t="shared" si="9"/>
        <v>303801.63232795842</v>
      </c>
      <c r="Z585" s="38">
        <v>303801.63232795842</v>
      </c>
      <c r="AA585" s="38">
        <v>0</v>
      </c>
      <c r="AB585" s="38">
        <v>303801.63232795842</v>
      </c>
      <c r="AC585" s="38" t="s">
        <v>6123</v>
      </c>
      <c r="AD585" s="59">
        <v>0.36633281160484793</v>
      </c>
      <c r="AE585" s="59">
        <v>0.24719074864542837</v>
      </c>
      <c r="AF585" s="59">
        <v>0.49679402072519063</v>
      </c>
    </row>
    <row r="586" spans="1:32" x14ac:dyDescent="0.2">
      <c r="A586" s="60" t="s">
        <v>6126</v>
      </c>
      <c r="B586" s="44" t="s">
        <v>6115</v>
      </c>
      <c r="C586" s="44"/>
      <c r="D586" s="39">
        <v>571</v>
      </c>
      <c r="E586" s="44" t="s">
        <v>4463</v>
      </c>
      <c r="F586" s="44" t="s">
        <v>4464</v>
      </c>
      <c r="G586" s="39" t="s">
        <v>6115</v>
      </c>
      <c r="H586" s="64">
        <v>40543</v>
      </c>
      <c r="I586" s="44" t="s">
        <v>6129</v>
      </c>
      <c r="J586" s="58">
        <v>305</v>
      </c>
      <c r="K586" s="44" t="s">
        <v>6126</v>
      </c>
      <c r="L586" s="39" t="s">
        <v>6116</v>
      </c>
      <c r="M586" s="67">
        <v>0</v>
      </c>
      <c r="N586" s="67">
        <v>0</v>
      </c>
      <c r="O586" s="46">
        <v>2909877</v>
      </c>
      <c r="P586" s="45">
        <v>2909877</v>
      </c>
      <c r="Q586" s="45">
        <v>2575124</v>
      </c>
      <c r="R586" s="45">
        <v>214593.66666666666</v>
      </c>
      <c r="S586" s="45">
        <v>858374.66666666663</v>
      </c>
      <c r="T586" s="45">
        <v>1538329</v>
      </c>
      <c r="U586" s="46">
        <v>2051502.3333333335</v>
      </c>
      <c r="V586" s="38">
        <v>878892.3669512698</v>
      </c>
      <c r="W586" s="46">
        <v>878892.3669512698</v>
      </c>
      <c r="X586" s="38"/>
      <c r="Y586" s="38">
        <f t="shared" si="9"/>
        <v>1019174.092703777</v>
      </c>
      <c r="Z586" s="38">
        <v>1019174.092703777</v>
      </c>
      <c r="AA586" s="38">
        <v>0</v>
      </c>
      <c r="AB586" s="38">
        <v>1019174.092703777</v>
      </c>
      <c r="AC586" s="38" t="s">
        <v>6123</v>
      </c>
      <c r="AD586" s="59">
        <v>0.66252023637581881</v>
      </c>
      <c r="AE586" s="59">
        <v>0.35024645120868581</v>
      </c>
      <c r="AF586" s="59">
        <v>0.49679402072519063</v>
      </c>
    </row>
    <row r="587" spans="1:32" x14ac:dyDescent="0.2">
      <c r="A587" s="60" t="s">
        <v>6126</v>
      </c>
      <c r="B587" s="44" t="s">
        <v>6115</v>
      </c>
      <c r="C587" s="44"/>
      <c r="D587" s="39">
        <v>572</v>
      </c>
      <c r="E587" s="44" t="s">
        <v>35</v>
      </c>
      <c r="F587" s="44" t="s">
        <v>36</v>
      </c>
      <c r="G587" s="39" t="s">
        <v>6115</v>
      </c>
      <c r="H587" s="64">
        <v>40359</v>
      </c>
      <c r="I587" s="44" t="s">
        <v>6129</v>
      </c>
      <c r="J587" s="58">
        <v>304</v>
      </c>
      <c r="K587" s="44" t="s">
        <v>6126</v>
      </c>
      <c r="L587" s="39" t="s">
        <v>6123</v>
      </c>
      <c r="M587" s="67">
        <v>3188000</v>
      </c>
      <c r="N587" s="67">
        <v>3188000</v>
      </c>
      <c r="O587" s="46">
        <v>3613415</v>
      </c>
      <c r="P587" s="45">
        <v>425415</v>
      </c>
      <c r="Q587" s="45">
        <v>1445527</v>
      </c>
      <c r="R587" s="45">
        <v>120460.58333333333</v>
      </c>
      <c r="S587" s="45">
        <v>481842.33333333331</v>
      </c>
      <c r="T587" s="45">
        <v>1204769</v>
      </c>
      <c r="U587" s="46">
        <v>0</v>
      </c>
      <c r="V587" s="38">
        <v>0</v>
      </c>
      <c r="W587" s="46">
        <v>0</v>
      </c>
      <c r="X587" s="38"/>
      <c r="Y587" s="38">
        <f t="shared" si="9"/>
        <v>0</v>
      </c>
      <c r="Z587" s="38">
        <v>0</v>
      </c>
      <c r="AA587" s="38">
        <v>0</v>
      </c>
      <c r="AB587" s="38">
        <v>0</v>
      </c>
      <c r="AC587" s="38" t="s">
        <v>6116</v>
      </c>
      <c r="AD587" s="59">
        <v>0</v>
      </c>
      <c r="AE587" s="59">
        <v>0</v>
      </c>
      <c r="AF587" s="59" t="s">
        <v>6138</v>
      </c>
    </row>
    <row r="588" spans="1:32" x14ac:dyDescent="0.2">
      <c r="A588" s="60" t="s">
        <v>6126</v>
      </c>
      <c r="B588" s="44" t="s">
        <v>6115</v>
      </c>
      <c r="C588" s="44"/>
      <c r="D588" s="39">
        <v>573</v>
      </c>
      <c r="E588" s="44" t="s">
        <v>962</v>
      </c>
      <c r="F588" s="44" t="s">
        <v>963</v>
      </c>
      <c r="G588" s="39" t="s">
        <v>6115</v>
      </c>
      <c r="H588" s="64">
        <v>40451</v>
      </c>
      <c r="I588" s="44" t="s">
        <v>6129</v>
      </c>
      <c r="J588" s="58">
        <v>304</v>
      </c>
      <c r="K588" s="44" t="s">
        <v>6126</v>
      </c>
      <c r="L588" s="39" t="s">
        <v>6116</v>
      </c>
      <c r="M588" s="67">
        <v>0</v>
      </c>
      <c r="N588" s="67">
        <v>0</v>
      </c>
      <c r="O588" s="46">
        <v>1257491</v>
      </c>
      <c r="P588" s="45">
        <v>1257491</v>
      </c>
      <c r="Q588" s="45">
        <v>1419845</v>
      </c>
      <c r="R588" s="45">
        <v>118320.41666666667</v>
      </c>
      <c r="S588" s="45">
        <v>473281.66666666669</v>
      </c>
      <c r="T588" s="45">
        <v>922550</v>
      </c>
      <c r="U588" s="46">
        <v>784209.33333333326</v>
      </c>
      <c r="V588" s="38">
        <v>335966.27503646218</v>
      </c>
      <c r="W588" s="46">
        <v>335966.27503646218</v>
      </c>
      <c r="X588" s="38"/>
      <c r="Y588" s="38">
        <f t="shared" si="9"/>
        <v>389590.50779688795</v>
      </c>
      <c r="Z588" s="38">
        <v>389590.50779688795</v>
      </c>
      <c r="AA588" s="38">
        <v>0</v>
      </c>
      <c r="AB588" s="38">
        <v>389590.50779688795</v>
      </c>
      <c r="AC588" s="38" t="s">
        <v>6123</v>
      </c>
      <c r="AD588" s="59">
        <v>0.42229744490476173</v>
      </c>
      <c r="AE588" s="59">
        <v>0.30981574245611931</v>
      </c>
      <c r="AF588" s="59">
        <v>0.49679402072519069</v>
      </c>
    </row>
    <row r="589" spans="1:32" x14ac:dyDescent="0.2">
      <c r="A589" s="60" t="s">
        <v>6126</v>
      </c>
      <c r="B589" s="44" t="s">
        <v>6115</v>
      </c>
      <c r="C589" s="44"/>
      <c r="D589" s="39">
        <v>574</v>
      </c>
      <c r="E589" s="44" t="s">
        <v>3034</v>
      </c>
      <c r="F589" s="44" t="s">
        <v>3035</v>
      </c>
      <c r="G589" s="39" t="s">
        <v>6115</v>
      </c>
      <c r="H589" s="64">
        <v>40543</v>
      </c>
      <c r="I589" s="44" t="s">
        <v>6129</v>
      </c>
      <c r="J589" s="58">
        <v>304</v>
      </c>
      <c r="K589" s="44" t="s">
        <v>6126</v>
      </c>
      <c r="L589" s="39" t="s">
        <v>6116</v>
      </c>
      <c r="M589" s="67">
        <v>0</v>
      </c>
      <c r="N589" s="67">
        <v>0</v>
      </c>
      <c r="O589" s="46">
        <v>2216679</v>
      </c>
      <c r="P589" s="45">
        <v>2216679</v>
      </c>
      <c r="Q589" s="45">
        <v>1173385</v>
      </c>
      <c r="R589" s="45">
        <v>97782.083333333328</v>
      </c>
      <c r="S589" s="45">
        <v>391128.33333333331</v>
      </c>
      <c r="T589" s="45">
        <v>683444</v>
      </c>
      <c r="U589" s="46">
        <v>1825550.6666666667</v>
      </c>
      <c r="V589" s="38">
        <v>782091.50452642352</v>
      </c>
      <c r="W589" s="46">
        <v>683444</v>
      </c>
      <c r="X589" s="38"/>
      <c r="Y589" s="38">
        <f t="shared" si="9"/>
        <v>906922.65573088557</v>
      </c>
      <c r="Z589" s="38">
        <v>683444</v>
      </c>
      <c r="AA589" s="38">
        <v>0</v>
      </c>
      <c r="AB589" s="38">
        <v>683444</v>
      </c>
      <c r="AC589" s="38" t="s">
        <v>6123</v>
      </c>
      <c r="AD589" s="59">
        <v>1</v>
      </c>
      <c r="AE589" s="59">
        <v>0.30831888604529567</v>
      </c>
      <c r="AF589" s="59">
        <v>0.37437690033984267</v>
      </c>
    </row>
    <row r="590" spans="1:32" x14ac:dyDescent="0.2">
      <c r="A590" s="60" t="s">
        <v>6126</v>
      </c>
      <c r="B590" s="44" t="s">
        <v>6115</v>
      </c>
      <c r="C590" s="44"/>
      <c r="D590" s="39">
        <v>575</v>
      </c>
      <c r="E590" s="44" t="s">
        <v>3850</v>
      </c>
      <c r="F590" s="44" t="s">
        <v>3851</v>
      </c>
      <c r="G590" s="39" t="s">
        <v>6115</v>
      </c>
      <c r="H590" s="64">
        <v>40543</v>
      </c>
      <c r="I590" s="44" t="s">
        <v>6129</v>
      </c>
      <c r="J590" s="58">
        <v>304</v>
      </c>
      <c r="K590" s="44" t="s">
        <v>6126</v>
      </c>
      <c r="L590" s="39" t="s">
        <v>6116</v>
      </c>
      <c r="M590" s="67">
        <v>0</v>
      </c>
      <c r="N590" s="67">
        <v>0</v>
      </c>
      <c r="O590" s="46">
        <v>870738</v>
      </c>
      <c r="P590" s="45">
        <v>870738</v>
      </c>
      <c r="Q590" s="45">
        <v>2252283</v>
      </c>
      <c r="R590" s="45">
        <v>187690.25</v>
      </c>
      <c r="S590" s="45">
        <v>750761</v>
      </c>
      <c r="T590" s="45">
        <v>694402</v>
      </c>
      <c r="U590" s="46">
        <v>119977</v>
      </c>
      <c r="V590" s="38">
        <v>51399.829186828036</v>
      </c>
      <c r="W590" s="46">
        <v>51399.829186828036</v>
      </c>
      <c r="X590" s="38"/>
      <c r="Y590" s="38">
        <f t="shared" si="9"/>
        <v>59603.856224546194</v>
      </c>
      <c r="Z590" s="38">
        <v>59603.856224546194</v>
      </c>
      <c r="AA590" s="38">
        <v>0</v>
      </c>
      <c r="AB590" s="38">
        <v>59603.856224546194</v>
      </c>
      <c r="AC590" s="38" t="s">
        <v>6123</v>
      </c>
      <c r="AD590" s="59">
        <v>8.5834799186272778E-2</v>
      </c>
      <c r="AE590" s="59">
        <v>6.8452113293029818E-2</v>
      </c>
      <c r="AF590" s="59">
        <v>0.49679402072519063</v>
      </c>
    </row>
    <row r="591" spans="1:32" x14ac:dyDescent="0.2">
      <c r="A591" s="60" t="s">
        <v>6126</v>
      </c>
      <c r="B591" s="44" t="s">
        <v>6115</v>
      </c>
      <c r="C591" s="44"/>
      <c r="D591" s="39">
        <v>576</v>
      </c>
      <c r="E591" s="44" t="s">
        <v>524</v>
      </c>
      <c r="F591" s="44" t="s">
        <v>525</v>
      </c>
      <c r="G591" s="39" t="s">
        <v>6115</v>
      </c>
      <c r="H591" s="64">
        <v>40359</v>
      </c>
      <c r="I591" s="44" t="s">
        <v>6129</v>
      </c>
      <c r="J591" s="58">
        <v>303</v>
      </c>
      <c r="K591" s="44" t="s">
        <v>6126</v>
      </c>
      <c r="L591" s="39" t="s">
        <v>6116</v>
      </c>
      <c r="M591" s="67">
        <v>0</v>
      </c>
      <c r="N591" s="67">
        <v>0</v>
      </c>
      <c r="O591" s="46">
        <v>526835</v>
      </c>
      <c r="P591" s="45">
        <v>526835</v>
      </c>
      <c r="Q591" s="45">
        <v>1794227</v>
      </c>
      <c r="R591" s="45">
        <v>149518.91666666666</v>
      </c>
      <c r="S591" s="45">
        <v>598075.66666666663</v>
      </c>
      <c r="T591" s="45">
        <v>1287861</v>
      </c>
      <c r="U591" s="46">
        <v>0</v>
      </c>
      <c r="V591" s="38">
        <v>0</v>
      </c>
      <c r="W591" s="46">
        <v>0</v>
      </c>
      <c r="X591" s="38"/>
      <c r="Y591" s="38">
        <f t="shared" si="9"/>
        <v>0</v>
      </c>
      <c r="Z591" s="38">
        <v>0</v>
      </c>
      <c r="AA591" s="38">
        <v>0</v>
      </c>
      <c r="AB591" s="38">
        <v>0</v>
      </c>
      <c r="AC591" s="38" t="s">
        <v>6116</v>
      </c>
      <c r="AD591" s="59">
        <v>0</v>
      </c>
      <c r="AE591" s="59">
        <v>0</v>
      </c>
      <c r="AF591" s="59" t="s">
        <v>6138</v>
      </c>
    </row>
    <row r="592" spans="1:32" x14ac:dyDescent="0.2">
      <c r="A592" s="60" t="s">
        <v>6126</v>
      </c>
      <c r="B592" s="44" t="s">
        <v>6115</v>
      </c>
      <c r="C592" s="44"/>
      <c r="D592" s="39">
        <v>577</v>
      </c>
      <c r="E592" s="44" t="s">
        <v>1619</v>
      </c>
      <c r="F592" s="44" t="s">
        <v>1620</v>
      </c>
      <c r="G592" s="39" t="s">
        <v>6115</v>
      </c>
      <c r="H592" s="64">
        <v>40359</v>
      </c>
      <c r="I592" s="44" t="s">
        <v>6129</v>
      </c>
      <c r="J592" s="58">
        <v>303</v>
      </c>
      <c r="K592" s="44" t="s">
        <v>6126</v>
      </c>
      <c r="L592" s="39" t="s">
        <v>6116</v>
      </c>
      <c r="M592" s="67">
        <v>0</v>
      </c>
      <c r="N592" s="67">
        <v>0</v>
      </c>
      <c r="O592" s="46">
        <v>888019</v>
      </c>
      <c r="P592" s="45">
        <v>888019</v>
      </c>
      <c r="Q592" s="45">
        <v>1383120</v>
      </c>
      <c r="R592" s="45">
        <v>115260</v>
      </c>
      <c r="S592" s="45">
        <v>461040</v>
      </c>
      <c r="T592" s="45">
        <v>970307</v>
      </c>
      <c r="U592" s="46">
        <v>426979</v>
      </c>
      <c r="V592" s="38">
        <v>182923.79094628678</v>
      </c>
      <c r="W592" s="46">
        <v>182923.79094628678</v>
      </c>
      <c r="X592" s="38"/>
      <c r="Y592" s="38">
        <f t="shared" si="9"/>
        <v>212120.61417522118</v>
      </c>
      <c r="Z592" s="38">
        <v>212120.61417522118</v>
      </c>
      <c r="AA592" s="38">
        <v>0</v>
      </c>
      <c r="AB592" s="38">
        <v>212120.61417522118</v>
      </c>
      <c r="AC592" s="38" t="s">
        <v>6123</v>
      </c>
      <c r="AD592" s="59">
        <v>0.21861185601590133</v>
      </c>
      <c r="AE592" s="59">
        <v>0.23886945456709957</v>
      </c>
      <c r="AF592" s="59">
        <v>0.49679402072519069</v>
      </c>
    </row>
    <row r="593" spans="1:32" x14ac:dyDescent="0.2">
      <c r="A593" s="60" t="s">
        <v>6126</v>
      </c>
      <c r="B593" s="44" t="s">
        <v>6115</v>
      </c>
      <c r="C593" s="44"/>
      <c r="D593" s="39">
        <v>578</v>
      </c>
      <c r="E593" s="44" t="s">
        <v>4816</v>
      </c>
      <c r="F593" s="44" t="s">
        <v>4817</v>
      </c>
      <c r="G593" s="39" t="s">
        <v>6115</v>
      </c>
      <c r="H593" s="64">
        <v>40543</v>
      </c>
      <c r="I593" s="44" t="s">
        <v>6129</v>
      </c>
      <c r="J593" s="58">
        <v>303</v>
      </c>
      <c r="K593" s="44" t="s">
        <v>6126</v>
      </c>
      <c r="L593" s="39" t="s">
        <v>6116</v>
      </c>
      <c r="M593" s="67">
        <v>0</v>
      </c>
      <c r="N593" s="67">
        <v>0</v>
      </c>
      <c r="O593" s="46">
        <v>1744540</v>
      </c>
      <c r="P593" s="45">
        <v>1744540</v>
      </c>
      <c r="Q593" s="45">
        <v>1267405</v>
      </c>
      <c r="R593" s="45">
        <v>105617.08333333333</v>
      </c>
      <c r="S593" s="45">
        <v>422468.33333333331</v>
      </c>
      <c r="T593" s="45">
        <v>979216</v>
      </c>
      <c r="U593" s="46">
        <v>1322071.6666666667</v>
      </c>
      <c r="V593" s="38">
        <v>566394.04085292784</v>
      </c>
      <c r="W593" s="46">
        <v>566394.04085292784</v>
      </c>
      <c r="X593" s="38"/>
      <c r="Y593" s="38">
        <f t="shared" si="9"/>
        <v>656797.29897018732</v>
      </c>
      <c r="Z593" s="38">
        <v>656797.29897018732</v>
      </c>
      <c r="AA593" s="38">
        <v>0</v>
      </c>
      <c r="AB593" s="38">
        <v>656797.29897018732</v>
      </c>
      <c r="AC593" s="38" t="s">
        <v>6123</v>
      </c>
      <c r="AD593" s="59">
        <v>0.67073791581243292</v>
      </c>
      <c r="AE593" s="59">
        <v>0.37648738290333689</v>
      </c>
      <c r="AF593" s="59">
        <v>0.49679402072519058</v>
      </c>
    </row>
    <row r="594" spans="1:32" ht="15" x14ac:dyDescent="0.25">
      <c r="A594" s="35" t="s">
        <v>6126</v>
      </c>
      <c r="B594" s="26" t="s">
        <v>6173</v>
      </c>
      <c r="C594" s="26" t="s">
        <v>6220</v>
      </c>
      <c r="D594" s="137">
        <v>579</v>
      </c>
      <c r="E594" s="138" t="s">
        <v>21</v>
      </c>
      <c r="F594" s="138" t="s">
        <v>22</v>
      </c>
      <c r="G594" s="137" t="s">
        <v>6115</v>
      </c>
      <c r="H594" s="139">
        <v>40633</v>
      </c>
      <c r="I594" s="138" t="s">
        <v>6129</v>
      </c>
      <c r="J594" s="140">
        <v>302</v>
      </c>
      <c r="K594" s="138" t="s">
        <v>6126</v>
      </c>
      <c r="L594" s="137" t="s">
        <v>6116</v>
      </c>
      <c r="M594" s="141">
        <v>0</v>
      </c>
      <c r="N594" s="141">
        <v>0</v>
      </c>
      <c r="O594" s="142">
        <v>424654</v>
      </c>
      <c r="P594" s="143">
        <v>424654</v>
      </c>
      <c r="Q594" s="143">
        <v>1881432</v>
      </c>
      <c r="R594" s="143">
        <v>156786</v>
      </c>
      <c r="S594" s="143">
        <v>627144</v>
      </c>
      <c r="T594" s="143">
        <v>1550679</v>
      </c>
      <c r="U594" s="143">
        <v>0</v>
      </c>
      <c r="V594" s="142">
        <v>0</v>
      </c>
      <c r="W594" s="142">
        <v>0</v>
      </c>
      <c r="X594" s="144"/>
      <c r="Y594" s="38">
        <f t="shared" si="9"/>
        <v>0</v>
      </c>
      <c r="Z594" s="144">
        <v>0</v>
      </c>
      <c r="AA594" s="144">
        <v>0</v>
      </c>
      <c r="AB594" s="144">
        <v>0</v>
      </c>
      <c r="AC594" s="144" t="s">
        <v>6116</v>
      </c>
      <c r="AD594" s="145">
        <v>0</v>
      </c>
      <c r="AE594" s="145">
        <v>0</v>
      </c>
      <c r="AF594" s="145" t="s">
        <v>6138</v>
      </c>
    </row>
    <row r="595" spans="1:32" x14ac:dyDescent="0.2">
      <c r="A595" s="35" t="s">
        <v>6126</v>
      </c>
      <c r="B595" s="26" t="s">
        <v>6173</v>
      </c>
      <c r="C595" s="26" t="s">
        <v>6174</v>
      </c>
      <c r="D595" s="25">
        <v>580</v>
      </c>
      <c r="E595" s="26" t="s">
        <v>2204</v>
      </c>
      <c r="F595" s="26" t="s">
        <v>2205</v>
      </c>
      <c r="G595" s="25" t="s">
        <v>6134</v>
      </c>
      <c r="H595" s="63">
        <v>40086</v>
      </c>
      <c r="I595" s="26" t="s">
        <v>6130</v>
      </c>
      <c r="J595" s="57">
        <v>302</v>
      </c>
      <c r="K595" s="26" t="s">
        <v>6126</v>
      </c>
      <c r="L595" s="25" t="s">
        <v>6116</v>
      </c>
      <c r="M595" s="25"/>
      <c r="N595" s="25"/>
      <c r="O595" s="40">
        <v>-18041</v>
      </c>
      <c r="P595" s="27">
        <v>-18041</v>
      </c>
      <c r="Q595" s="27">
        <v>0</v>
      </c>
      <c r="R595" s="27">
        <v>0</v>
      </c>
      <c r="S595" s="27">
        <v>0</v>
      </c>
      <c r="T595" s="27">
        <v>1318648</v>
      </c>
      <c r="U595" s="27">
        <v>0</v>
      </c>
      <c r="V595" s="40">
        <v>465679.12232491432</v>
      </c>
      <c r="W595" s="40">
        <v>465679.12232491432</v>
      </c>
      <c r="X595" s="28"/>
      <c r="Y595" s="38">
        <v>0</v>
      </c>
      <c r="Z595" s="28">
        <v>465679.12232491432</v>
      </c>
      <c r="AA595" s="28">
        <v>465679.12232491432</v>
      </c>
      <c r="AB595" s="28">
        <v>0</v>
      </c>
      <c r="AC595" s="28" t="s">
        <v>6123</v>
      </c>
      <c r="AD595" s="37">
        <v>0</v>
      </c>
      <c r="AE595" s="37">
        <v>0</v>
      </c>
      <c r="AF595" s="37" t="s">
        <v>6138</v>
      </c>
    </row>
    <row r="596" spans="1:32" x14ac:dyDescent="0.2">
      <c r="A596" s="60" t="s">
        <v>6126</v>
      </c>
      <c r="B596" s="44" t="s">
        <v>6115</v>
      </c>
      <c r="C596" s="44"/>
      <c r="D596" s="39">
        <v>581</v>
      </c>
      <c r="E596" s="44" t="s">
        <v>4494</v>
      </c>
      <c r="F596" s="44" t="s">
        <v>4495</v>
      </c>
      <c r="G596" s="39" t="s">
        <v>6115</v>
      </c>
      <c r="H596" s="64">
        <v>40543</v>
      </c>
      <c r="I596" s="44" t="s">
        <v>6129</v>
      </c>
      <c r="J596" s="58">
        <v>302</v>
      </c>
      <c r="K596" s="44" t="s">
        <v>6126</v>
      </c>
      <c r="L596" s="39" t="s">
        <v>6116</v>
      </c>
      <c r="M596" s="67">
        <v>0</v>
      </c>
      <c r="N596" s="67">
        <v>0</v>
      </c>
      <c r="O596" s="46">
        <v>779201</v>
      </c>
      <c r="P596" s="45">
        <v>779201</v>
      </c>
      <c r="Q596" s="45">
        <v>1716242</v>
      </c>
      <c r="R596" s="45">
        <v>143020.16666666666</v>
      </c>
      <c r="S596" s="45">
        <v>572080.66666666663</v>
      </c>
      <c r="T596" s="45">
        <v>1006373</v>
      </c>
      <c r="U596" s="46">
        <v>207120.33333333337</v>
      </c>
      <c r="V596" s="38">
        <v>88733.255161007692</v>
      </c>
      <c r="W596" s="46">
        <v>88733.255161007692</v>
      </c>
      <c r="X596" s="38"/>
      <c r="Y596" s="38">
        <f t="shared" si="9"/>
        <v>102896.14317060841</v>
      </c>
      <c r="Z596" s="38">
        <v>102896.14317060841</v>
      </c>
      <c r="AA596" s="38">
        <v>0</v>
      </c>
      <c r="AB596" s="38">
        <v>102896.14317060841</v>
      </c>
      <c r="AC596" s="38" t="s">
        <v>6123</v>
      </c>
      <c r="AD596" s="59">
        <v>0.102244538725312</v>
      </c>
      <c r="AE596" s="59">
        <v>0.13205340235781066</v>
      </c>
      <c r="AF596" s="59">
        <v>0.49679402072519063</v>
      </c>
    </row>
    <row r="597" spans="1:32" x14ac:dyDescent="0.2">
      <c r="A597" s="60" t="s">
        <v>6126</v>
      </c>
      <c r="B597" s="44" t="s">
        <v>6115</v>
      </c>
      <c r="C597" s="44"/>
      <c r="D597" s="39">
        <v>582</v>
      </c>
      <c r="E597" s="44" t="s">
        <v>4844</v>
      </c>
      <c r="F597" s="44" t="s">
        <v>4845</v>
      </c>
      <c r="G597" s="39" t="s">
        <v>6115</v>
      </c>
      <c r="H597" s="64">
        <v>40451</v>
      </c>
      <c r="I597" s="44" t="s">
        <v>6129</v>
      </c>
      <c r="J597" s="58">
        <v>302</v>
      </c>
      <c r="K597" s="44" t="s">
        <v>6126</v>
      </c>
      <c r="L597" s="39" t="s">
        <v>6116</v>
      </c>
      <c r="M597" s="67">
        <v>0</v>
      </c>
      <c r="N597" s="67">
        <v>0</v>
      </c>
      <c r="O597" s="46">
        <v>813918</v>
      </c>
      <c r="P597" s="45">
        <v>813918</v>
      </c>
      <c r="Q597" s="45">
        <v>1596032</v>
      </c>
      <c r="R597" s="45">
        <v>133002.66666666666</v>
      </c>
      <c r="S597" s="45">
        <v>532010.66666666663</v>
      </c>
      <c r="T597" s="45">
        <v>943495</v>
      </c>
      <c r="U597" s="46">
        <v>281907.33333333337</v>
      </c>
      <c r="V597" s="38">
        <v>120773.05466754068</v>
      </c>
      <c r="W597" s="46">
        <v>120773.05466754068</v>
      </c>
      <c r="X597" s="38"/>
      <c r="Y597" s="38">
        <f t="shared" si="9"/>
        <v>140049.87759858323</v>
      </c>
      <c r="Z597" s="38">
        <v>140049.87759858323</v>
      </c>
      <c r="AA597" s="38">
        <v>0</v>
      </c>
      <c r="AB597" s="38">
        <v>140049.87759858323</v>
      </c>
      <c r="AC597" s="38" t="s">
        <v>6123</v>
      </c>
      <c r="AD597" s="59">
        <v>0.14843732886616595</v>
      </c>
      <c r="AE597" s="59">
        <v>0.17206878039137019</v>
      </c>
      <c r="AF597" s="59">
        <v>0.49679402072519058</v>
      </c>
    </row>
    <row r="598" spans="1:32" x14ac:dyDescent="0.2">
      <c r="A598" s="60" t="s">
        <v>6126</v>
      </c>
      <c r="B598" s="44" t="s">
        <v>6115</v>
      </c>
      <c r="C598" s="44"/>
      <c r="D598" s="39">
        <v>583</v>
      </c>
      <c r="E598" s="44" t="s">
        <v>4946</v>
      </c>
      <c r="F598" s="44" t="s">
        <v>4947</v>
      </c>
      <c r="G598" s="39" t="s">
        <v>6115</v>
      </c>
      <c r="H598" s="64">
        <v>40451</v>
      </c>
      <c r="I598" s="44" t="s">
        <v>6129</v>
      </c>
      <c r="J598" s="58">
        <v>302</v>
      </c>
      <c r="K598" s="44" t="s">
        <v>6126</v>
      </c>
      <c r="L598" s="39" t="s">
        <v>6123</v>
      </c>
      <c r="M598" s="67">
        <v>408503</v>
      </c>
      <c r="N598" s="67">
        <v>0</v>
      </c>
      <c r="O598" s="46">
        <v>2957739</v>
      </c>
      <c r="P598" s="45">
        <v>2957739</v>
      </c>
      <c r="Q598" s="45">
        <v>1692254</v>
      </c>
      <c r="R598" s="45">
        <v>141021.16666666666</v>
      </c>
      <c r="S598" s="45">
        <v>564084.66666666663</v>
      </c>
      <c r="T598" s="45">
        <v>1364316</v>
      </c>
      <c r="U598" s="46">
        <v>2393654.3333333335</v>
      </c>
      <c r="V598" s="38">
        <v>1025475.0816043415</v>
      </c>
      <c r="W598" s="46">
        <v>1025475.0816043415</v>
      </c>
      <c r="X598" s="38"/>
      <c r="Y598" s="38">
        <f t="shared" si="9"/>
        <v>1189153.1604829426</v>
      </c>
      <c r="Z598" s="38">
        <v>1189153.1604829426</v>
      </c>
      <c r="AA598" s="38">
        <v>0</v>
      </c>
      <c r="AB598" s="38">
        <v>1189153.1604829426</v>
      </c>
      <c r="AC598" s="38" t="s">
        <v>6123</v>
      </c>
      <c r="AD598" s="59">
        <v>0.87161123997881917</v>
      </c>
      <c r="AE598" s="59">
        <v>0.40204803753236595</v>
      </c>
      <c r="AF598" s="59">
        <v>0.49679402072519069</v>
      </c>
    </row>
    <row r="599" spans="1:32" x14ac:dyDescent="0.2">
      <c r="A599" s="60" t="s">
        <v>6126</v>
      </c>
      <c r="B599" s="44" t="s">
        <v>6115</v>
      </c>
      <c r="C599" s="44"/>
      <c r="D599" s="39">
        <v>584</v>
      </c>
      <c r="E599" s="44" t="s">
        <v>762</v>
      </c>
      <c r="F599" s="44" t="s">
        <v>763</v>
      </c>
      <c r="G599" s="39" t="s">
        <v>6115</v>
      </c>
      <c r="H599" s="64">
        <v>40543</v>
      </c>
      <c r="I599" s="44" t="s">
        <v>6129</v>
      </c>
      <c r="J599" s="58">
        <v>301</v>
      </c>
      <c r="K599" s="44" t="s">
        <v>6126</v>
      </c>
      <c r="L599" s="39" t="s">
        <v>6123</v>
      </c>
      <c r="M599" s="67">
        <v>425442</v>
      </c>
      <c r="N599" s="67">
        <v>137837</v>
      </c>
      <c r="O599" s="46">
        <v>3453645</v>
      </c>
      <c r="P599" s="45">
        <v>3315808</v>
      </c>
      <c r="Q599" s="45">
        <v>2166788</v>
      </c>
      <c r="R599" s="45">
        <v>180565.66666666666</v>
      </c>
      <c r="S599" s="45">
        <v>722262.66666666663</v>
      </c>
      <c r="T599" s="45">
        <v>1041140</v>
      </c>
      <c r="U599" s="46">
        <v>2593545.3333333335</v>
      </c>
      <c r="V599" s="38">
        <v>1111111.1889914593</v>
      </c>
      <c r="W599" s="46">
        <v>1041140</v>
      </c>
      <c r="X599" s="38"/>
      <c r="Y599" s="38">
        <f t="shared" si="9"/>
        <v>1288457.8140797215</v>
      </c>
      <c r="Z599" s="38">
        <v>1041140</v>
      </c>
      <c r="AA599" s="38">
        <v>0</v>
      </c>
      <c r="AB599" s="38">
        <v>1041140</v>
      </c>
      <c r="AC599" s="38" t="s">
        <v>6123</v>
      </c>
      <c r="AD599" s="59">
        <v>1</v>
      </c>
      <c r="AE599" s="59">
        <v>0.31399284880186068</v>
      </c>
      <c r="AF599" s="59">
        <v>0.40143504978256273</v>
      </c>
    </row>
    <row r="600" spans="1:32" x14ac:dyDescent="0.2">
      <c r="A600" s="60" t="s">
        <v>6126</v>
      </c>
      <c r="B600" s="44" t="s">
        <v>6115</v>
      </c>
      <c r="C600" s="44"/>
      <c r="D600" s="39">
        <v>585</v>
      </c>
      <c r="E600" s="44" t="s">
        <v>284</v>
      </c>
      <c r="F600" s="44" t="s">
        <v>285</v>
      </c>
      <c r="G600" s="39" t="s">
        <v>6115</v>
      </c>
      <c r="H600" s="64">
        <v>40543</v>
      </c>
      <c r="I600" s="44" t="s">
        <v>6129</v>
      </c>
      <c r="J600" s="58">
        <v>300</v>
      </c>
      <c r="K600" s="44" t="s">
        <v>6126</v>
      </c>
      <c r="L600" s="39" t="s">
        <v>6116</v>
      </c>
      <c r="M600" s="67">
        <v>0</v>
      </c>
      <c r="N600" s="67">
        <v>0</v>
      </c>
      <c r="O600" s="46">
        <v>515214</v>
      </c>
      <c r="P600" s="45">
        <v>515214</v>
      </c>
      <c r="Q600" s="45">
        <v>1305625</v>
      </c>
      <c r="R600" s="45">
        <v>108802.08333333333</v>
      </c>
      <c r="S600" s="45">
        <v>435208.33333333331</v>
      </c>
      <c r="T600" s="45">
        <v>885759</v>
      </c>
      <c r="U600" s="46">
        <v>80005.666666666686</v>
      </c>
      <c r="V600" s="38">
        <v>34275.549485692834</v>
      </c>
      <c r="W600" s="46">
        <v>34275.549485692834</v>
      </c>
      <c r="X600" s="38"/>
      <c r="Y600" s="38">
        <f t="shared" si="9"/>
        <v>39746.336824132704</v>
      </c>
      <c r="Z600" s="38">
        <v>39746.336824132704</v>
      </c>
      <c r="AA600" s="38">
        <v>0</v>
      </c>
      <c r="AB600" s="38">
        <v>39746.336824132704</v>
      </c>
      <c r="AC600" s="38" t="s">
        <v>6123</v>
      </c>
      <c r="AD600" s="59">
        <v>4.4872631070226446E-2</v>
      </c>
      <c r="AE600" s="59">
        <v>7.7145296564403734E-2</v>
      </c>
      <c r="AF600" s="59">
        <v>0.49679402072519063</v>
      </c>
    </row>
    <row r="601" spans="1:32" x14ac:dyDescent="0.2">
      <c r="A601" s="60" t="s">
        <v>6126</v>
      </c>
      <c r="B601" s="44" t="s">
        <v>6115</v>
      </c>
      <c r="C601" s="44"/>
      <c r="D601" s="39">
        <v>586</v>
      </c>
      <c r="E601" s="44" t="s">
        <v>322</v>
      </c>
      <c r="F601" s="44" t="s">
        <v>323</v>
      </c>
      <c r="G601" s="39" t="s">
        <v>6115</v>
      </c>
      <c r="H601" s="64">
        <v>40359</v>
      </c>
      <c r="I601" s="44" t="s">
        <v>6129</v>
      </c>
      <c r="J601" s="58">
        <v>300</v>
      </c>
      <c r="K601" s="44" t="s">
        <v>6126</v>
      </c>
      <c r="L601" s="39" t="s">
        <v>6116</v>
      </c>
      <c r="M601" s="67">
        <v>0</v>
      </c>
      <c r="N601" s="67">
        <v>0</v>
      </c>
      <c r="O601" s="46">
        <v>510381</v>
      </c>
      <c r="P601" s="45">
        <v>510381</v>
      </c>
      <c r="Q601" s="45">
        <v>1119430</v>
      </c>
      <c r="R601" s="45">
        <v>93285.833333333328</v>
      </c>
      <c r="S601" s="45">
        <v>373143.33333333331</v>
      </c>
      <c r="T601" s="45">
        <v>610225</v>
      </c>
      <c r="U601" s="46">
        <v>137237.66666666669</v>
      </c>
      <c r="V601" s="38">
        <v>58794.540825870885</v>
      </c>
      <c r="W601" s="46">
        <v>58794.540825870885</v>
      </c>
      <c r="X601" s="38"/>
      <c r="Y601" s="38">
        <f t="shared" si="9"/>
        <v>68178.852218276807</v>
      </c>
      <c r="Z601" s="38">
        <v>68178.852218276807</v>
      </c>
      <c r="AA601" s="38">
        <v>0</v>
      </c>
      <c r="AB601" s="38">
        <v>68178.852218276807</v>
      </c>
      <c r="AC601" s="38" t="s">
        <v>6123</v>
      </c>
      <c r="AD601" s="59">
        <v>0.11172739926793691</v>
      </c>
      <c r="AE601" s="59">
        <v>0.13358422868068523</v>
      </c>
      <c r="AF601" s="59">
        <v>0.49679402072519058</v>
      </c>
    </row>
    <row r="602" spans="1:32" x14ac:dyDescent="0.2">
      <c r="A602" s="60" t="s">
        <v>6126</v>
      </c>
      <c r="B602" s="44" t="s">
        <v>6115</v>
      </c>
      <c r="C602" s="44"/>
      <c r="D602" s="39">
        <v>587</v>
      </c>
      <c r="E602" s="44" t="s">
        <v>960</v>
      </c>
      <c r="F602" s="44" t="s">
        <v>961</v>
      </c>
      <c r="G602" s="39" t="s">
        <v>6115</v>
      </c>
      <c r="H602" s="64">
        <v>40451</v>
      </c>
      <c r="I602" s="44" t="s">
        <v>6129</v>
      </c>
      <c r="J602" s="58">
        <v>300</v>
      </c>
      <c r="K602" s="44" t="s">
        <v>6126</v>
      </c>
      <c r="L602" s="39" t="s">
        <v>6116</v>
      </c>
      <c r="M602" s="67">
        <v>0</v>
      </c>
      <c r="N602" s="67">
        <v>0</v>
      </c>
      <c r="O602" s="46">
        <v>1061186</v>
      </c>
      <c r="P602" s="45">
        <v>1061186</v>
      </c>
      <c r="Q602" s="45">
        <v>1345130</v>
      </c>
      <c r="R602" s="45">
        <v>112094.16666666667</v>
      </c>
      <c r="S602" s="45">
        <v>448376.66666666669</v>
      </c>
      <c r="T602" s="45">
        <v>746472</v>
      </c>
      <c r="U602" s="46">
        <v>612809.33333333326</v>
      </c>
      <c r="V602" s="38">
        <v>262536.11156661104</v>
      </c>
      <c r="W602" s="46">
        <v>262536.11156661104</v>
      </c>
      <c r="X602" s="38"/>
      <c r="Y602" s="38">
        <f t="shared" si="9"/>
        <v>304440.01264459023</v>
      </c>
      <c r="Z602" s="38">
        <v>304440.01264459023</v>
      </c>
      <c r="AA602" s="38">
        <v>0</v>
      </c>
      <c r="AB602" s="38">
        <v>304440.01264459023</v>
      </c>
      <c r="AC602" s="38" t="s">
        <v>6123</v>
      </c>
      <c r="AD602" s="59">
        <v>0.40783848911223758</v>
      </c>
      <c r="AE602" s="59">
        <v>0.28688657091649367</v>
      </c>
      <c r="AF602" s="59">
        <v>0.49679402072519063</v>
      </c>
    </row>
    <row r="603" spans="1:32" x14ac:dyDescent="0.2">
      <c r="A603" s="60" t="s">
        <v>6126</v>
      </c>
      <c r="B603" s="44" t="s">
        <v>6115</v>
      </c>
      <c r="C603" s="44"/>
      <c r="D603" s="39">
        <v>588</v>
      </c>
      <c r="E603" s="44" t="s">
        <v>1151</v>
      </c>
      <c r="F603" s="44" t="s">
        <v>243</v>
      </c>
      <c r="G603" s="39" t="s">
        <v>6115</v>
      </c>
      <c r="H603" s="64">
        <v>40543</v>
      </c>
      <c r="I603" s="44" t="s">
        <v>6129</v>
      </c>
      <c r="J603" s="58">
        <v>300</v>
      </c>
      <c r="K603" s="44" t="s">
        <v>6126</v>
      </c>
      <c r="L603" s="39" t="s">
        <v>6123</v>
      </c>
      <c r="M603" s="67">
        <v>3729490</v>
      </c>
      <c r="N603" s="67">
        <v>3729490</v>
      </c>
      <c r="O603" s="46">
        <v>4164584</v>
      </c>
      <c r="P603" s="45">
        <v>435094</v>
      </c>
      <c r="Q603" s="45">
        <v>1281581</v>
      </c>
      <c r="R603" s="45">
        <v>106798.41666666667</v>
      </c>
      <c r="S603" s="45">
        <v>427193.66666666669</v>
      </c>
      <c r="T603" s="45">
        <v>1082025</v>
      </c>
      <c r="U603" s="46">
        <v>7900.3333333333139</v>
      </c>
      <c r="V603" s="38">
        <v>3384.6135830395501</v>
      </c>
      <c r="W603" s="46">
        <v>3384.6135830395501</v>
      </c>
      <c r="X603" s="38"/>
      <c r="Y603" s="38">
        <f t="shared" si="9"/>
        <v>3924.838361735905</v>
      </c>
      <c r="Z603" s="38">
        <v>3924.838361735905</v>
      </c>
      <c r="AA603" s="38">
        <v>0</v>
      </c>
      <c r="AB603" s="38">
        <v>3924.838361735905</v>
      </c>
      <c r="AC603" s="38" t="s">
        <v>6123</v>
      </c>
      <c r="AD603" s="59">
        <v>3.6273083909668493E-3</v>
      </c>
      <c r="AE603" s="59">
        <v>9.0206676298360926E-3</v>
      </c>
      <c r="AF603" s="59">
        <v>0.49679402072519069</v>
      </c>
    </row>
    <row r="604" spans="1:32" x14ac:dyDescent="0.2">
      <c r="A604" s="60" t="s">
        <v>6126</v>
      </c>
      <c r="B604" s="44" t="s">
        <v>6115</v>
      </c>
      <c r="C604" s="44"/>
      <c r="D604" s="39">
        <v>589</v>
      </c>
      <c r="E604" s="44" t="s">
        <v>1957</v>
      </c>
      <c r="F604" s="44" t="s">
        <v>1958</v>
      </c>
      <c r="G604" s="39" t="s">
        <v>6115</v>
      </c>
      <c r="H604" s="64">
        <v>40633</v>
      </c>
      <c r="I604" s="44" t="s">
        <v>6130</v>
      </c>
      <c r="J604" s="58">
        <v>300</v>
      </c>
      <c r="K604" s="44" t="s">
        <v>6126</v>
      </c>
      <c r="L604" s="39" t="s">
        <v>6116</v>
      </c>
      <c r="M604" s="67">
        <v>0</v>
      </c>
      <c r="N604" s="67">
        <v>0</v>
      </c>
      <c r="O604" s="46">
        <v>1177184</v>
      </c>
      <c r="P604" s="45">
        <v>1177184</v>
      </c>
      <c r="Q604" s="45">
        <v>1325503</v>
      </c>
      <c r="R604" s="45">
        <v>110458.58333333333</v>
      </c>
      <c r="S604" s="45">
        <v>441834.33333333331</v>
      </c>
      <c r="T604" s="45">
        <v>724031</v>
      </c>
      <c r="U604" s="46">
        <v>735349.66666666674</v>
      </c>
      <c r="V604" s="38">
        <v>315034.10869798047</v>
      </c>
      <c r="W604" s="46">
        <v>315034.10869798047</v>
      </c>
      <c r="X604" s="38"/>
      <c r="Y604" s="38">
        <f t="shared" si="9"/>
        <v>365317.31754226203</v>
      </c>
      <c r="Z604" s="38">
        <v>365317.31754226203</v>
      </c>
      <c r="AA604" s="38">
        <v>0</v>
      </c>
      <c r="AB604" s="38">
        <v>365317.31754226203</v>
      </c>
      <c r="AC604" s="38" t="s">
        <v>6123</v>
      </c>
      <c r="AD604" s="59">
        <v>0.50456032620462665</v>
      </c>
      <c r="AE604" s="59">
        <v>0.31033153486817866</v>
      </c>
      <c r="AF604" s="59">
        <v>0.49679402072519058</v>
      </c>
    </row>
    <row r="605" spans="1:32" x14ac:dyDescent="0.2">
      <c r="A605" s="60" t="s">
        <v>6126</v>
      </c>
      <c r="B605" s="44" t="s">
        <v>6115</v>
      </c>
      <c r="C605" s="44"/>
      <c r="D605" s="39">
        <v>590</v>
      </c>
      <c r="E605" s="44" t="s">
        <v>2084</v>
      </c>
      <c r="F605" s="44" t="s">
        <v>2085</v>
      </c>
      <c r="G605" s="39" t="s">
        <v>6115</v>
      </c>
      <c r="H605" s="64">
        <v>40359</v>
      </c>
      <c r="I605" s="44" t="s">
        <v>6129</v>
      </c>
      <c r="J605" s="58">
        <v>300</v>
      </c>
      <c r="K605" s="44" t="s">
        <v>6126</v>
      </c>
      <c r="L605" s="39" t="s">
        <v>6116</v>
      </c>
      <c r="M605" s="67">
        <v>0</v>
      </c>
      <c r="N605" s="67">
        <v>0</v>
      </c>
      <c r="O605" s="46">
        <v>2199448</v>
      </c>
      <c r="P605" s="45">
        <v>2199448</v>
      </c>
      <c r="Q605" s="45">
        <v>1799597</v>
      </c>
      <c r="R605" s="45">
        <v>149966.41666666666</v>
      </c>
      <c r="S605" s="45">
        <v>599865.66666666663</v>
      </c>
      <c r="T605" s="45">
        <v>909700</v>
      </c>
      <c r="U605" s="46">
        <v>1599582.3333333335</v>
      </c>
      <c r="V605" s="38">
        <v>685283.50186786777</v>
      </c>
      <c r="W605" s="46">
        <v>685283.50186786777</v>
      </c>
      <c r="X605" s="38"/>
      <c r="Y605" s="38">
        <f t="shared" si="9"/>
        <v>794662.93885764887</v>
      </c>
      <c r="Z605" s="38">
        <v>794662.93885764887</v>
      </c>
      <c r="AA605" s="38">
        <v>0</v>
      </c>
      <c r="AB605" s="38">
        <v>794662.93885764887</v>
      </c>
      <c r="AC605" s="38" t="s">
        <v>6123</v>
      </c>
      <c r="AD605" s="59">
        <v>0.87354395829135856</v>
      </c>
      <c r="AE605" s="59">
        <v>0.36130108047912424</v>
      </c>
      <c r="AF605" s="59">
        <v>0.49679402072519063</v>
      </c>
    </row>
    <row r="606" spans="1:32" x14ac:dyDescent="0.2">
      <c r="A606" s="60" t="s">
        <v>6126</v>
      </c>
      <c r="B606" s="44" t="s">
        <v>6115</v>
      </c>
      <c r="C606" s="44"/>
      <c r="D606" s="39">
        <v>591</v>
      </c>
      <c r="E606" s="44" t="s">
        <v>2139</v>
      </c>
      <c r="F606" s="44" t="s">
        <v>2140</v>
      </c>
      <c r="G606" s="39" t="s">
        <v>6115</v>
      </c>
      <c r="H606" s="64">
        <v>40359</v>
      </c>
      <c r="I606" s="44" t="s">
        <v>6129</v>
      </c>
      <c r="J606" s="58">
        <v>300</v>
      </c>
      <c r="K606" s="44" t="s">
        <v>6126</v>
      </c>
      <c r="L606" s="39" t="s">
        <v>6116</v>
      </c>
      <c r="M606" s="67">
        <v>0</v>
      </c>
      <c r="N606" s="67">
        <v>0</v>
      </c>
      <c r="O606" s="46">
        <v>442533</v>
      </c>
      <c r="P606" s="45">
        <v>442533</v>
      </c>
      <c r="Q606" s="45">
        <v>1540407</v>
      </c>
      <c r="R606" s="45">
        <v>128367.25</v>
      </c>
      <c r="S606" s="45">
        <v>513469</v>
      </c>
      <c r="T606" s="45">
        <v>846759</v>
      </c>
      <c r="U606" s="46">
        <v>0</v>
      </c>
      <c r="V606" s="38">
        <v>0</v>
      </c>
      <c r="W606" s="46">
        <v>0</v>
      </c>
      <c r="X606" s="38"/>
      <c r="Y606" s="38">
        <f t="shared" si="9"/>
        <v>0</v>
      </c>
      <c r="Z606" s="38">
        <v>0</v>
      </c>
      <c r="AA606" s="38">
        <v>0</v>
      </c>
      <c r="AB606" s="38">
        <v>0</v>
      </c>
      <c r="AC606" s="38" t="s">
        <v>6116</v>
      </c>
      <c r="AD606" s="59">
        <v>0</v>
      </c>
      <c r="AE606" s="59">
        <v>0</v>
      </c>
      <c r="AF606" s="59" t="s">
        <v>6138</v>
      </c>
    </row>
    <row r="607" spans="1:32" x14ac:dyDescent="0.2">
      <c r="A607" s="60" t="s">
        <v>6126</v>
      </c>
      <c r="B607" s="44" t="s">
        <v>6115</v>
      </c>
      <c r="C607" s="44"/>
      <c r="D607" s="39">
        <v>592</v>
      </c>
      <c r="E607" s="44" t="s">
        <v>2498</v>
      </c>
      <c r="F607" s="44" t="s">
        <v>2499</v>
      </c>
      <c r="G607" s="39" t="s">
        <v>6115</v>
      </c>
      <c r="H607" s="64">
        <v>40359</v>
      </c>
      <c r="I607" s="44" t="s">
        <v>6129</v>
      </c>
      <c r="J607" s="58">
        <v>300</v>
      </c>
      <c r="K607" s="44" t="s">
        <v>6126</v>
      </c>
      <c r="L607" s="39" t="s">
        <v>6116</v>
      </c>
      <c r="M607" s="67">
        <v>0</v>
      </c>
      <c r="N607" s="67">
        <v>0</v>
      </c>
      <c r="O607" s="46">
        <v>588563</v>
      </c>
      <c r="P607" s="45">
        <v>588563</v>
      </c>
      <c r="Q607" s="45">
        <v>1833409</v>
      </c>
      <c r="R607" s="45">
        <v>152784.08333333334</v>
      </c>
      <c r="S607" s="45">
        <v>611136.33333333337</v>
      </c>
      <c r="T607" s="45">
        <v>1557073</v>
      </c>
      <c r="U607" s="46">
        <v>0</v>
      </c>
      <c r="V607" s="38">
        <v>0</v>
      </c>
      <c r="W607" s="46">
        <v>0</v>
      </c>
      <c r="X607" s="38"/>
      <c r="Y607" s="38">
        <f t="shared" si="9"/>
        <v>0</v>
      </c>
      <c r="Z607" s="38">
        <v>0</v>
      </c>
      <c r="AA607" s="38">
        <v>0</v>
      </c>
      <c r="AB607" s="38">
        <v>0</v>
      </c>
      <c r="AC607" s="38" t="s">
        <v>6116</v>
      </c>
      <c r="AD607" s="59">
        <v>0</v>
      </c>
      <c r="AE607" s="59">
        <v>0</v>
      </c>
      <c r="AF607" s="59" t="s">
        <v>6138</v>
      </c>
    </row>
    <row r="608" spans="1:32" x14ac:dyDescent="0.2">
      <c r="A608" s="60" t="s">
        <v>6126</v>
      </c>
      <c r="B608" s="44" t="s">
        <v>6115</v>
      </c>
      <c r="C608" s="44"/>
      <c r="D608" s="39">
        <v>593</v>
      </c>
      <c r="E608" s="44" t="s">
        <v>2543</v>
      </c>
      <c r="F608" s="44" t="s">
        <v>2544</v>
      </c>
      <c r="G608" s="39" t="s">
        <v>6115</v>
      </c>
      <c r="H608" s="64">
        <v>40451</v>
      </c>
      <c r="I608" s="44" t="s">
        <v>6129</v>
      </c>
      <c r="J608" s="58">
        <v>300</v>
      </c>
      <c r="K608" s="44" t="s">
        <v>6126</v>
      </c>
      <c r="L608" s="39" t="s">
        <v>6116</v>
      </c>
      <c r="M608" s="67">
        <v>0</v>
      </c>
      <c r="N608" s="67">
        <v>0</v>
      </c>
      <c r="O608" s="46">
        <v>1151541</v>
      </c>
      <c r="P608" s="45">
        <v>1151541</v>
      </c>
      <c r="Q608" s="45">
        <v>1704319</v>
      </c>
      <c r="R608" s="45">
        <v>142026.58333333334</v>
      </c>
      <c r="S608" s="45">
        <v>568106.33333333337</v>
      </c>
      <c r="T608" s="45">
        <v>1042243</v>
      </c>
      <c r="U608" s="46">
        <v>583434.66666666663</v>
      </c>
      <c r="V608" s="38">
        <v>249951.5924580596</v>
      </c>
      <c r="W608" s="46">
        <v>249951.5924580596</v>
      </c>
      <c r="X608" s="38"/>
      <c r="Y608" s="38">
        <f t="shared" si="9"/>
        <v>289846.85388379468</v>
      </c>
      <c r="Z608" s="38">
        <v>289846.85388379468</v>
      </c>
      <c r="AA608" s="38">
        <v>0</v>
      </c>
      <c r="AB608" s="38">
        <v>289846.85388379468</v>
      </c>
      <c r="AC608" s="38" t="s">
        <v>6123</v>
      </c>
      <c r="AD608" s="59">
        <v>0.27809911305117396</v>
      </c>
      <c r="AE608" s="59">
        <v>0.25170345987141984</v>
      </c>
      <c r="AF608" s="59">
        <v>0.49679402072519063</v>
      </c>
    </row>
    <row r="609" spans="1:32" x14ac:dyDescent="0.2">
      <c r="A609" s="60" t="s">
        <v>6126</v>
      </c>
      <c r="B609" s="44" t="s">
        <v>6115</v>
      </c>
      <c r="C609" s="44"/>
      <c r="D609" s="39">
        <v>594</v>
      </c>
      <c r="E609" s="44" t="s">
        <v>2737</v>
      </c>
      <c r="F609" s="44" t="s">
        <v>2738</v>
      </c>
      <c r="G609" s="39" t="s">
        <v>6115</v>
      </c>
      <c r="H609" s="64">
        <v>40633</v>
      </c>
      <c r="I609" s="44" t="s">
        <v>6130</v>
      </c>
      <c r="J609" s="58">
        <v>300</v>
      </c>
      <c r="K609" s="44" t="s">
        <v>6126</v>
      </c>
      <c r="L609" s="39" t="s">
        <v>6116</v>
      </c>
      <c r="M609" s="67">
        <v>0</v>
      </c>
      <c r="N609" s="67">
        <v>0</v>
      </c>
      <c r="O609" s="46">
        <v>268931</v>
      </c>
      <c r="P609" s="45">
        <v>268931</v>
      </c>
      <c r="Q609" s="45">
        <v>1354754</v>
      </c>
      <c r="R609" s="45">
        <v>112896.16666666667</v>
      </c>
      <c r="S609" s="45">
        <v>451584.66666666669</v>
      </c>
      <c r="T609" s="45">
        <v>489933</v>
      </c>
      <c r="U609" s="46">
        <v>0</v>
      </c>
      <c r="V609" s="38">
        <v>0</v>
      </c>
      <c r="W609" s="46">
        <v>0</v>
      </c>
      <c r="X609" s="38"/>
      <c r="Y609" s="38">
        <f t="shared" si="9"/>
        <v>0</v>
      </c>
      <c r="Z609" s="38">
        <v>0</v>
      </c>
      <c r="AA609" s="38">
        <v>0</v>
      </c>
      <c r="AB609" s="38">
        <v>0</v>
      </c>
      <c r="AC609" s="38" t="s">
        <v>6116</v>
      </c>
      <c r="AD609" s="59">
        <v>0</v>
      </c>
      <c r="AE609" s="59">
        <v>0</v>
      </c>
      <c r="AF609" s="59" t="s">
        <v>6138</v>
      </c>
    </row>
    <row r="610" spans="1:32" x14ac:dyDescent="0.2">
      <c r="A610" s="60" t="s">
        <v>6126</v>
      </c>
      <c r="B610" s="44" t="s">
        <v>6115</v>
      </c>
      <c r="C610" s="44"/>
      <c r="D610" s="39">
        <v>595</v>
      </c>
      <c r="E610" s="44" t="s">
        <v>2999</v>
      </c>
      <c r="F610" s="44" t="s">
        <v>3000</v>
      </c>
      <c r="G610" s="39" t="s">
        <v>6115</v>
      </c>
      <c r="H610" s="64">
        <v>40633</v>
      </c>
      <c r="I610" s="44" t="s">
        <v>6130</v>
      </c>
      <c r="J610" s="58">
        <v>300</v>
      </c>
      <c r="K610" s="44" t="s">
        <v>6126</v>
      </c>
      <c r="L610" s="39" t="s">
        <v>6116</v>
      </c>
      <c r="M610" s="67">
        <v>0</v>
      </c>
      <c r="N610" s="67">
        <v>0</v>
      </c>
      <c r="O610" s="46">
        <v>980150</v>
      </c>
      <c r="P610" s="45">
        <v>980150</v>
      </c>
      <c r="Q610" s="45">
        <v>1110176</v>
      </c>
      <c r="R610" s="45">
        <v>92514.666666666672</v>
      </c>
      <c r="S610" s="45">
        <v>370058.66666666669</v>
      </c>
      <c r="T610" s="45">
        <v>716771</v>
      </c>
      <c r="U610" s="46">
        <v>610091.33333333326</v>
      </c>
      <c r="V610" s="38">
        <v>261371.68225324433</v>
      </c>
      <c r="W610" s="46">
        <v>261371.68225324433</v>
      </c>
      <c r="X610" s="38"/>
      <c r="Y610" s="38">
        <f t="shared" si="9"/>
        <v>303089.72649625916</v>
      </c>
      <c r="Z610" s="38">
        <v>303089.72649625916</v>
      </c>
      <c r="AA610" s="38">
        <v>0</v>
      </c>
      <c r="AB610" s="38">
        <v>303089.72649625916</v>
      </c>
      <c r="AC610" s="38" t="s">
        <v>6123</v>
      </c>
      <c r="AD610" s="59">
        <v>0.42285433771212727</v>
      </c>
      <c r="AE610" s="59">
        <v>0.30922790031756275</v>
      </c>
      <c r="AF610" s="59">
        <v>0.49679402072519063</v>
      </c>
    </row>
    <row r="611" spans="1:32" x14ac:dyDescent="0.2">
      <c r="A611" s="60" t="s">
        <v>6126</v>
      </c>
      <c r="B611" s="44" t="s">
        <v>6115</v>
      </c>
      <c r="C611" s="44"/>
      <c r="D611" s="39">
        <v>596</v>
      </c>
      <c r="E611" s="44" t="s">
        <v>3333</v>
      </c>
      <c r="F611" s="44" t="s">
        <v>3334</v>
      </c>
      <c r="G611" s="39" t="s">
        <v>6115</v>
      </c>
      <c r="H611" s="64">
        <v>40451</v>
      </c>
      <c r="I611" s="44" t="s">
        <v>6129</v>
      </c>
      <c r="J611" s="58">
        <v>300</v>
      </c>
      <c r="K611" s="44" t="s">
        <v>6126</v>
      </c>
      <c r="L611" s="39" t="s">
        <v>6116</v>
      </c>
      <c r="M611" s="67">
        <v>0</v>
      </c>
      <c r="N611" s="67">
        <v>0</v>
      </c>
      <c r="O611" s="46">
        <v>1612317</v>
      </c>
      <c r="P611" s="45">
        <v>1612317</v>
      </c>
      <c r="Q611" s="45">
        <v>1570403</v>
      </c>
      <c r="R611" s="45">
        <v>130866.91666666667</v>
      </c>
      <c r="S611" s="45">
        <v>523467.66666666669</v>
      </c>
      <c r="T611" s="45">
        <v>763535</v>
      </c>
      <c r="U611" s="46">
        <v>1088849.3333333333</v>
      </c>
      <c r="V611" s="38">
        <v>466478.32287459192</v>
      </c>
      <c r="W611" s="46">
        <v>466478.32287459192</v>
      </c>
      <c r="X611" s="38"/>
      <c r="Y611" s="38">
        <f t="shared" si="9"/>
        <v>540933.83827060997</v>
      </c>
      <c r="Z611" s="38">
        <v>540933.83827060997</v>
      </c>
      <c r="AA611" s="38">
        <v>0</v>
      </c>
      <c r="AB611" s="38">
        <v>540933.83827060997</v>
      </c>
      <c r="AC611" s="38" t="s">
        <v>6123</v>
      </c>
      <c r="AD611" s="59">
        <v>0.70845978019424116</v>
      </c>
      <c r="AE611" s="59">
        <v>0.33550092089248579</v>
      </c>
      <c r="AF611" s="59">
        <v>0.49679402072519063</v>
      </c>
    </row>
    <row r="612" spans="1:32" x14ac:dyDescent="0.2">
      <c r="A612" s="60" t="s">
        <v>6126</v>
      </c>
      <c r="B612" s="44" t="s">
        <v>6115</v>
      </c>
      <c r="C612" s="44"/>
      <c r="D612" s="39">
        <v>597</v>
      </c>
      <c r="E612" s="44" t="s">
        <v>4196</v>
      </c>
      <c r="F612" s="44" t="s">
        <v>4197</v>
      </c>
      <c r="G612" s="39" t="s">
        <v>6115</v>
      </c>
      <c r="H612" s="64">
        <v>40359</v>
      </c>
      <c r="I612" s="44" t="s">
        <v>6129</v>
      </c>
      <c r="J612" s="58">
        <v>300</v>
      </c>
      <c r="K612" s="44" t="s">
        <v>6126</v>
      </c>
      <c r="L612" s="39" t="s">
        <v>6116</v>
      </c>
      <c r="M612" s="67">
        <v>0</v>
      </c>
      <c r="N612" s="67">
        <v>0</v>
      </c>
      <c r="O612" s="46">
        <v>1643145</v>
      </c>
      <c r="P612" s="45">
        <v>1643145</v>
      </c>
      <c r="Q612" s="45">
        <v>1642496</v>
      </c>
      <c r="R612" s="45">
        <v>136874.66666666666</v>
      </c>
      <c r="S612" s="45">
        <v>547498.66666666663</v>
      </c>
      <c r="T612" s="45">
        <v>1090221</v>
      </c>
      <c r="U612" s="46">
        <v>1095646.3333333335</v>
      </c>
      <c r="V612" s="38">
        <v>469390.25298605394</v>
      </c>
      <c r="W612" s="46">
        <v>469390.25298605394</v>
      </c>
      <c r="X612" s="38"/>
      <c r="Y612" s="38">
        <f t="shared" si="9"/>
        <v>544310.54722947918</v>
      </c>
      <c r="Z612" s="38">
        <v>544310.54722947918</v>
      </c>
      <c r="AA612" s="38">
        <v>0</v>
      </c>
      <c r="AB612" s="38">
        <v>544310.54722947918</v>
      </c>
      <c r="AC612" s="38" t="s">
        <v>6123</v>
      </c>
      <c r="AD612" s="59">
        <v>0.49926624714574308</v>
      </c>
      <c r="AE612" s="59">
        <v>0.33126142076900039</v>
      </c>
      <c r="AF612" s="59">
        <v>0.49679402072519063</v>
      </c>
    </row>
    <row r="613" spans="1:32" x14ac:dyDescent="0.2">
      <c r="A613" s="60" t="s">
        <v>6126</v>
      </c>
      <c r="B613" s="44" t="s">
        <v>6115</v>
      </c>
      <c r="C613" s="44"/>
      <c r="D613" s="39">
        <v>598</v>
      </c>
      <c r="E613" s="44" t="s">
        <v>4470</v>
      </c>
      <c r="F613" s="44" t="s">
        <v>4471</v>
      </c>
      <c r="G613" s="39" t="s">
        <v>6115</v>
      </c>
      <c r="H613" s="64">
        <v>40543</v>
      </c>
      <c r="I613" s="44" t="s">
        <v>6129</v>
      </c>
      <c r="J613" s="58">
        <v>300</v>
      </c>
      <c r="K613" s="44" t="s">
        <v>6126</v>
      </c>
      <c r="L613" s="39" t="s">
        <v>6116</v>
      </c>
      <c r="M613" s="67">
        <v>0</v>
      </c>
      <c r="N613" s="67">
        <v>0</v>
      </c>
      <c r="O613" s="46">
        <v>1102150</v>
      </c>
      <c r="P613" s="45">
        <v>1102150</v>
      </c>
      <c r="Q613" s="45">
        <v>1916335</v>
      </c>
      <c r="R613" s="45">
        <v>159694.58333333334</v>
      </c>
      <c r="S613" s="45">
        <v>638778.33333333337</v>
      </c>
      <c r="T613" s="45">
        <v>907844</v>
      </c>
      <c r="U613" s="46">
        <v>463371.66666666663</v>
      </c>
      <c r="V613" s="38">
        <v>198514.91966528987</v>
      </c>
      <c r="W613" s="46">
        <v>198514.91966528987</v>
      </c>
      <c r="X613" s="38"/>
      <c r="Y613" s="38">
        <f t="shared" ref="Y613:Y676" si="10">V613*(1+$X$14)</f>
        <v>230200.2733734661</v>
      </c>
      <c r="Z613" s="38">
        <v>230200.2733734661</v>
      </c>
      <c r="AA613" s="38">
        <v>0</v>
      </c>
      <c r="AB613" s="38">
        <v>230200.2733734661</v>
      </c>
      <c r="AC613" s="38" t="s">
        <v>6123</v>
      </c>
      <c r="AD613" s="59">
        <v>0.2535680947095163</v>
      </c>
      <c r="AE613" s="59">
        <v>0.2088647401655547</v>
      </c>
      <c r="AF613" s="59">
        <v>0.49679402072519063</v>
      </c>
    </row>
    <row r="614" spans="1:32" x14ac:dyDescent="0.2">
      <c r="A614" s="60" t="s">
        <v>6126</v>
      </c>
      <c r="B614" s="44" t="s">
        <v>6115</v>
      </c>
      <c r="C614" s="44"/>
      <c r="D614" s="39">
        <v>599</v>
      </c>
      <c r="E614" s="44" t="s">
        <v>4920</v>
      </c>
      <c r="F614" s="44" t="s">
        <v>4921</v>
      </c>
      <c r="G614" s="39" t="s">
        <v>6115</v>
      </c>
      <c r="H614" s="64">
        <v>40633</v>
      </c>
      <c r="I614" s="44" t="s">
        <v>6130</v>
      </c>
      <c r="J614" s="58">
        <v>300</v>
      </c>
      <c r="K614" s="44" t="s">
        <v>6126</v>
      </c>
      <c r="L614" s="39" t="s">
        <v>6116</v>
      </c>
      <c r="M614" s="67">
        <v>0</v>
      </c>
      <c r="N614" s="67">
        <v>0</v>
      </c>
      <c r="O614" s="46">
        <v>1698986</v>
      </c>
      <c r="P614" s="45">
        <v>1698986</v>
      </c>
      <c r="Q614" s="45">
        <v>1374772</v>
      </c>
      <c r="R614" s="45">
        <v>114564.33333333333</v>
      </c>
      <c r="S614" s="45">
        <v>458257.33333333331</v>
      </c>
      <c r="T614" s="45">
        <v>991742</v>
      </c>
      <c r="U614" s="46">
        <v>1240728.6666666667</v>
      </c>
      <c r="V614" s="38">
        <v>531545.55901437416</v>
      </c>
      <c r="W614" s="46">
        <v>531545.55901437416</v>
      </c>
      <c r="X614" s="38"/>
      <c r="Y614" s="38">
        <f t="shared" si="10"/>
        <v>616386.58294233819</v>
      </c>
      <c r="Z614" s="38">
        <v>616386.58294233819</v>
      </c>
      <c r="AA614" s="38">
        <v>0</v>
      </c>
      <c r="AB614" s="38">
        <v>616386.58294233819</v>
      </c>
      <c r="AC614" s="38" t="s">
        <v>6123</v>
      </c>
      <c r="AD614" s="59">
        <v>0.62151908756747032</v>
      </c>
      <c r="AE614" s="59">
        <v>0.36279674049246913</v>
      </c>
      <c r="AF614" s="59">
        <v>0.49679402072519063</v>
      </c>
    </row>
    <row r="615" spans="1:32" x14ac:dyDescent="0.2">
      <c r="A615" s="60" t="s">
        <v>6126</v>
      </c>
      <c r="B615" s="44" t="s">
        <v>6115</v>
      </c>
      <c r="C615" s="44"/>
      <c r="D615" s="39">
        <v>600</v>
      </c>
      <c r="E615" s="44" t="s">
        <v>5440</v>
      </c>
      <c r="F615" s="44" t="s">
        <v>5441</v>
      </c>
      <c r="G615" s="39" t="s">
        <v>6115</v>
      </c>
      <c r="H615" s="64">
        <v>40359</v>
      </c>
      <c r="I615" s="44" t="s">
        <v>6129</v>
      </c>
      <c r="J615" s="58">
        <v>300</v>
      </c>
      <c r="K615" s="44" t="s">
        <v>6126</v>
      </c>
      <c r="L615" s="39" t="s">
        <v>6116</v>
      </c>
      <c r="M615" s="67">
        <v>0</v>
      </c>
      <c r="N615" s="67">
        <v>0</v>
      </c>
      <c r="O615" s="46">
        <v>1015728</v>
      </c>
      <c r="P615" s="45">
        <v>1015728</v>
      </c>
      <c r="Q615" s="45">
        <v>1344652</v>
      </c>
      <c r="R615" s="45">
        <v>112054.33333333333</v>
      </c>
      <c r="S615" s="45">
        <v>448217.33333333331</v>
      </c>
      <c r="T615" s="45">
        <v>549649</v>
      </c>
      <c r="U615" s="46">
        <v>567510.66666666674</v>
      </c>
      <c r="V615" s="38">
        <v>243129.52756252929</v>
      </c>
      <c r="W615" s="46">
        <v>243129.52756252929</v>
      </c>
      <c r="X615" s="38"/>
      <c r="Y615" s="38">
        <f t="shared" si="10"/>
        <v>281935.90589776682</v>
      </c>
      <c r="Z615" s="38">
        <v>281935.90589776682</v>
      </c>
      <c r="AA615" s="38">
        <v>0</v>
      </c>
      <c r="AB615" s="38">
        <v>281935.90589776682</v>
      </c>
      <c r="AC615" s="38" t="s">
        <v>6123</v>
      </c>
      <c r="AD615" s="59">
        <v>0.51293808575612221</v>
      </c>
      <c r="AE615" s="59">
        <v>0.27757028052565924</v>
      </c>
      <c r="AF615" s="59">
        <v>0.49679402072519069</v>
      </c>
    </row>
    <row r="616" spans="1:32" x14ac:dyDescent="0.2">
      <c r="A616" s="60" t="s">
        <v>6126</v>
      </c>
      <c r="B616" s="44" t="s">
        <v>6115</v>
      </c>
      <c r="C616" s="44"/>
      <c r="D616" s="39">
        <v>601</v>
      </c>
      <c r="E616" s="44" t="s">
        <v>369</v>
      </c>
      <c r="F616" s="44" t="s">
        <v>370</v>
      </c>
      <c r="G616" s="39" t="s">
        <v>6115</v>
      </c>
      <c r="H616" s="64">
        <v>40543</v>
      </c>
      <c r="I616" s="44" t="s">
        <v>6129</v>
      </c>
      <c r="J616" s="58">
        <v>299</v>
      </c>
      <c r="K616" s="44" t="s">
        <v>6126</v>
      </c>
      <c r="L616" s="39" t="s">
        <v>6116</v>
      </c>
      <c r="M616" s="67">
        <v>0</v>
      </c>
      <c r="N616" s="67">
        <v>0</v>
      </c>
      <c r="O616" s="46">
        <v>540962</v>
      </c>
      <c r="P616" s="45">
        <v>540962</v>
      </c>
      <c r="Q616" s="45">
        <v>1034952</v>
      </c>
      <c r="R616" s="45">
        <v>86246</v>
      </c>
      <c r="S616" s="45">
        <v>344984</v>
      </c>
      <c r="T616" s="45">
        <v>698726</v>
      </c>
      <c r="U616" s="46">
        <v>195978</v>
      </c>
      <c r="V616" s="38">
        <v>83959.723316770585</v>
      </c>
      <c r="W616" s="46">
        <v>83959.723316770585</v>
      </c>
      <c r="X616" s="38"/>
      <c r="Y616" s="38">
        <f t="shared" si="10"/>
        <v>97360.698593681402</v>
      </c>
      <c r="Z616" s="38">
        <v>97360.698593681402</v>
      </c>
      <c r="AA616" s="38">
        <v>0</v>
      </c>
      <c r="AB616" s="38">
        <v>97360.698593681402</v>
      </c>
      <c r="AC616" s="38" t="s">
        <v>6123</v>
      </c>
      <c r="AD616" s="59">
        <v>0.13934031164387958</v>
      </c>
      <c r="AE616" s="59">
        <v>0.17997696435919971</v>
      </c>
      <c r="AF616" s="59">
        <v>0.49679402072519058</v>
      </c>
    </row>
    <row r="617" spans="1:32" x14ac:dyDescent="0.2">
      <c r="A617" s="60" t="s">
        <v>6126</v>
      </c>
      <c r="B617" s="44" t="s">
        <v>6115</v>
      </c>
      <c r="C617" s="44"/>
      <c r="D617" s="39">
        <v>602</v>
      </c>
      <c r="E617" s="44" t="s">
        <v>1637</v>
      </c>
      <c r="F617" s="44" t="s">
        <v>1638</v>
      </c>
      <c r="G617" s="39" t="s">
        <v>6115</v>
      </c>
      <c r="H617" s="64">
        <v>40359</v>
      </c>
      <c r="I617" s="44" t="s">
        <v>6129</v>
      </c>
      <c r="J617" s="58">
        <v>299</v>
      </c>
      <c r="K617" s="44" t="s">
        <v>6126</v>
      </c>
      <c r="L617" s="39" t="s">
        <v>6116</v>
      </c>
      <c r="M617" s="67">
        <v>0</v>
      </c>
      <c r="N617" s="67">
        <v>0</v>
      </c>
      <c r="O617" s="46">
        <v>1534262</v>
      </c>
      <c r="P617" s="45">
        <v>1534262</v>
      </c>
      <c r="Q617" s="45">
        <v>1516398</v>
      </c>
      <c r="R617" s="45">
        <v>126366.5</v>
      </c>
      <c r="S617" s="45">
        <v>505466</v>
      </c>
      <c r="T617" s="45">
        <v>1004877</v>
      </c>
      <c r="U617" s="46">
        <v>1028796</v>
      </c>
      <c r="V617" s="38">
        <v>440750.63277204748</v>
      </c>
      <c r="W617" s="46">
        <v>440750.63277204748</v>
      </c>
      <c r="X617" s="38"/>
      <c r="Y617" s="38">
        <f t="shared" si="10"/>
        <v>511099.70134599326</v>
      </c>
      <c r="Z617" s="38">
        <v>511099.70134599326</v>
      </c>
      <c r="AA617" s="38">
        <v>0</v>
      </c>
      <c r="AB617" s="38">
        <v>511099.70134599326</v>
      </c>
      <c r="AC617" s="38" t="s">
        <v>6123</v>
      </c>
      <c r="AD617" s="59">
        <v>0.50861916567499632</v>
      </c>
      <c r="AE617" s="59">
        <v>0.33312413482572939</v>
      </c>
      <c r="AF617" s="59">
        <v>0.49679402072519069</v>
      </c>
    </row>
    <row r="618" spans="1:32" x14ac:dyDescent="0.2">
      <c r="A618" s="60" t="s">
        <v>6126</v>
      </c>
      <c r="B618" s="44" t="s">
        <v>6115</v>
      </c>
      <c r="C618" s="44"/>
      <c r="D618" s="39">
        <v>603</v>
      </c>
      <c r="E618" s="44" t="s">
        <v>4498</v>
      </c>
      <c r="F618" s="44" t="s">
        <v>4499</v>
      </c>
      <c r="G618" s="39" t="s">
        <v>6115</v>
      </c>
      <c r="H618" s="64">
        <v>40543</v>
      </c>
      <c r="I618" s="44" t="s">
        <v>6129</v>
      </c>
      <c r="J618" s="58">
        <v>299</v>
      </c>
      <c r="K618" s="44" t="s">
        <v>6126</v>
      </c>
      <c r="L618" s="39" t="s">
        <v>6116</v>
      </c>
      <c r="M618" s="67">
        <v>0</v>
      </c>
      <c r="N618" s="67">
        <v>0</v>
      </c>
      <c r="O618" s="46">
        <v>865541</v>
      </c>
      <c r="P618" s="45">
        <v>865541</v>
      </c>
      <c r="Q618" s="45">
        <v>1752347</v>
      </c>
      <c r="R618" s="45">
        <v>146028.91666666666</v>
      </c>
      <c r="S618" s="45">
        <v>584115.66666666663</v>
      </c>
      <c r="T618" s="45">
        <v>814237</v>
      </c>
      <c r="U618" s="46">
        <v>281425.33333333337</v>
      </c>
      <c r="V618" s="38">
        <v>120566.55910865814</v>
      </c>
      <c r="W618" s="46">
        <v>120566.55910865814</v>
      </c>
      <c r="X618" s="38"/>
      <c r="Y618" s="38">
        <f t="shared" si="10"/>
        <v>139810.42288059372</v>
      </c>
      <c r="Z618" s="38">
        <v>139810.42288059372</v>
      </c>
      <c r="AA618" s="38">
        <v>0</v>
      </c>
      <c r="AB618" s="38">
        <v>139810.42288059372</v>
      </c>
      <c r="AC618" s="38" t="s">
        <v>6123</v>
      </c>
      <c r="AD618" s="59">
        <v>0.17170728286800246</v>
      </c>
      <c r="AE618" s="59">
        <v>0.16152952070507776</v>
      </c>
      <c r="AF618" s="59">
        <v>0.49679402072519069</v>
      </c>
    </row>
    <row r="619" spans="1:32" x14ac:dyDescent="0.2">
      <c r="A619" s="60" t="s">
        <v>6126</v>
      </c>
      <c r="B619" s="44" t="s">
        <v>6115</v>
      </c>
      <c r="C619" s="44"/>
      <c r="D619" s="39">
        <v>604</v>
      </c>
      <c r="E619" s="44" t="s">
        <v>2745</v>
      </c>
      <c r="F619" s="44" t="s">
        <v>2746</v>
      </c>
      <c r="G619" s="39" t="s">
        <v>6115</v>
      </c>
      <c r="H619" s="64">
        <v>40543</v>
      </c>
      <c r="I619" s="44" t="s">
        <v>6129</v>
      </c>
      <c r="J619" s="58">
        <v>298</v>
      </c>
      <c r="K619" s="44" t="s">
        <v>6126</v>
      </c>
      <c r="L619" s="39" t="s">
        <v>6116</v>
      </c>
      <c r="M619" s="67">
        <v>0</v>
      </c>
      <c r="N619" s="67">
        <v>0</v>
      </c>
      <c r="O619" s="46">
        <v>241399</v>
      </c>
      <c r="P619" s="45">
        <v>241399</v>
      </c>
      <c r="Q619" s="45">
        <v>1709268</v>
      </c>
      <c r="R619" s="45">
        <v>142439</v>
      </c>
      <c r="S619" s="45">
        <v>569756</v>
      </c>
      <c r="T619" s="45">
        <v>655153</v>
      </c>
      <c r="U619" s="46">
        <v>0</v>
      </c>
      <c r="V619" s="38">
        <v>0</v>
      </c>
      <c r="W619" s="46">
        <v>0</v>
      </c>
      <c r="X619" s="38"/>
      <c r="Y619" s="38">
        <f t="shared" si="10"/>
        <v>0</v>
      </c>
      <c r="Z619" s="38">
        <v>0</v>
      </c>
      <c r="AA619" s="38">
        <v>0</v>
      </c>
      <c r="AB619" s="38">
        <v>0</v>
      </c>
      <c r="AC619" s="38" t="s">
        <v>6116</v>
      </c>
      <c r="AD619" s="59">
        <v>0</v>
      </c>
      <c r="AE619" s="59">
        <v>0</v>
      </c>
      <c r="AF619" s="59" t="s">
        <v>6138</v>
      </c>
    </row>
    <row r="620" spans="1:32" x14ac:dyDescent="0.2">
      <c r="A620" s="60" t="s">
        <v>6126</v>
      </c>
      <c r="B620" s="44" t="s">
        <v>6115</v>
      </c>
      <c r="C620" s="44"/>
      <c r="D620" s="39">
        <v>605</v>
      </c>
      <c r="E620" s="44" t="s">
        <v>4853</v>
      </c>
      <c r="F620" s="44" t="s">
        <v>4854</v>
      </c>
      <c r="G620" s="39" t="s">
        <v>6115</v>
      </c>
      <c r="H620" s="64">
        <v>40451</v>
      </c>
      <c r="I620" s="44" t="s">
        <v>6129</v>
      </c>
      <c r="J620" s="58">
        <v>298</v>
      </c>
      <c r="K620" s="44" t="s">
        <v>6126</v>
      </c>
      <c r="L620" s="39" t="s">
        <v>6116</v>
      </c>
      <c r="M620" s="67">
        <v>0</v>
      </c>
      <c r="N620" s="67">
        <v>0</v>
      </c>
      <c r="O620" s="46">
        <v>796648</v>
      </c>
      <c r="P620" s="45">
        <v>796648</v>
      </c>
      <c r="Q620" s="45">
        <v>1392108</v>
      </c>
      <c r="R620" s="45">
        <v>116009</v>
      </c>
      <c r="S620" s="45">
        <v>464036</v>
      </c>
      <c r="T620" s="45">
        <v>752219</v>
      </c>
      <c r="U620" s="46">
        <v>332612</v>
      </c>
      <c r="V620" s="38">
        <v>142495.64487767863</v>
      </c>
      <c r="W620" s="46">
        <v>142495.64487767863</v>
      </c>
      <c r="X620" s="38"/>
      <c r="Y620" s="38">
        <f t="shared" si="10"/>
        <v>165239.65282144712</v>
      </c>
      <c r="Z620" s="38">
        <v>165239.65282144712</v>
      </c>
      <c r="AA620" s="38">
        <v>0</v>
      </c>
      <c r="AB620" s="38">
        <v>165239.65282144712</v>
      </c>
      <c r="AC620" s="38" t="s">
        <v>6123</v>
      </c>
      <c r="AD620" s="59">
        <v>0.21966960794854573</v>
      </c>
      <c r="AE620" s="59">
        <v>0.20741865017102548</v>
      </c>
      <c r="AF620" s="59">
        <v>0.49679402072519069</v>
      </c>
    </row>
    <row r="621" spans="1:32" x14ac:dyDescent="0.2">
      <c r="A621" s="60" t="s">
        <v>6126</v>
      </c>
      <c r="B621" s="44" t="s">
        <v>6115</v>
      </c>
      <c r="C621" s="44"/>
      <c r="D621" s="39">
        <v>606</v>
      </c>
      <c r="E621" s="44" t="s">
        <v>5023</v>
      </c>
      <c r="F621" s="44" t="s">
        <v>5024</v>
      </c>
      <c r="G621" s="39" t="s">
        <v>6115</v>
      </c>
      <c r="H621" s="64">
        <v>40633</v>
      </c>
      <c r="I621" s="44" t="s">
        <v>6130</v>
      </c>
      <c r="J621" s="58">
        <v>298</v>
      </c>
      <c r="K621" s="44" t="s">
        <v>6126</v>
      </c>
      <c r="L621" s="39" t="s">
        <v>6116</v>
      </c>
      <c r="M621" s="67">
        <v>0</v>
      </c>
      <c r="N621" s="67">
        <v>0</v>
      </c>
      <c r="O621" s="46">
        <v>1069144</v>
      </c>
      <c r="P621" s="45">
        <v>1069144</v>
      </c>
      <c r="Q621" s="45">
        <v>1598460</v>
      </c>
      <c r="R621" s="45">
        <v>133205</v>
      </c>
      <c r="S621" s="45">
        <v>532820</v>
      </c>
      <c r="T621" s="45">
        <v>819774</v>
      </c>
      <c r="U621" s="46">
        <v>536324</v>
      </c>
      <c r="V621" s="38">
        <v>229768.72224506663</v>
      </c>
      <c r="W621" s="46">
        <v>229768.72224506663</v>
      </c>
      <c r="X621" s="38"/>
      <c r="Y621" s="38">
        <f t="shared" si="10"/>
        <v>266442.55637141713</v>
      </c>
      <c r="Z621" s="38">
        <v>266442.55637141713</v>
      </c>
      <c r="AA621" s="38">
        <v>0</v>
      </c>
      <c r="AB621" s="38">
        <v>266442.55637141713</v>
      </c>
      <c r="AC621" s="38" t="s">
        <v>6123</v>
      </c>
      <c r="AD621" s="59">
        <v>0.32501952534651884</v>
      </c>
      <c r="AE621" s="59">
        <v>0.24921110380960576</v>
      </c>
      <c r="AF621" s="59">
        <v>0.49679402072519063</v>
      </c>
    </row>
    <row r="622" spans="1:32" x14ac:dyDescent="0.2">
      <c r="A622" s="60" t="s">
        <v>6126</v>
      </c>
      <c r="B622" s="44" t="s">
        <v>6115</v>
      </c>
      <c r="C622" s="44"/>
      <c r="D622" s="39">
        <v>607</v>
      </c>
      <c r="E622" s="44" t="s">
        <v>4794</v>
      </c>
      <c r="F622" s="44" t="s">
        <v>3778</v>
      </c>
      <c r="G622" s="39" t="s">
        <v>6115</v>
      </c>
      <c r="H622" s="64">
        <v>40543</v>
      </c>
      <c r="I622" s="44" t="s">
        <v>6129</v>
      </c>
      <c r="J622" s="58">
        <v>297</v>
      </c>
      <c r="K622" s="44" t="s">
        <v>6126</v>
      </c>
      <c r="L622" s="39" t="s">
        <v>6123</v>
      </c>
      <c r="M622" s="67">
        <v>500000</v>
      </c>
      <c r="N622" s="67">
        <v>500000</v>
      </c>
      <c r="O622" s="46">
        <v>1439537</v>
      </c>
      <c r="P622" s="45">
        <v>939537</v>
      </c>
      <c r="Q622" s="45">
        <v>1872584</v>
      </c>
      <c r="R622" s="45">
        <v>156048.66666666666</v>
      </c>
      <c r="S622" s="45">
        <v>624194.66666666663</v>
      </c>
      <c r="T622" s="45">
        <v>1134290</v>
      </c>
      <c r="U622" s="46">
        <v>315342.33333333337</v>
      </c>
      <c r="V622" s="38">
        <v>135097.07751243259</v>
      </c>
      <c r="W622" s="46">
        <v>135097.07751243259</v>
      </c>
      <c r="X622" s="38"/>
      <c r="Y622" s="38">
        <f t="shared" si="10"/>
        <v>156660.18568153001</v>
      </c>
      <c r="Z622" s="38">
        <v>156660.18568153001</v>
      </c>
      <c r="AA622" s="38">
        <v>0</v>
      </c>
      <c r="AB622" s="38">
        <v>156660.18568153001</v>
      </c>
      <c r="AC622" s="38" t="s">
        <v>6123</v>
      </c>
      <c r="AD622" s="59">
        <v>0.13811299198752525</v>
      </c>
      <c r="AE622" s="59">
        <v>0.16674190125724694</v>
      </c>
      <c r="AF622" s="59">
        <v>0.49679402072519069</v>
      </c>
    </row>
    <row r="623" spans="1:32" x14ac:dyDescent="0.2">
      <c r="A623" s="60" t="s">
        <v>6126</v>
      </c>
      <c r="B623" s="44" t="s">
        <v>6115</v>
      </c>
      <c r="C623" s="44"/>
      <c r="D623" s="39">
        <v>608</v>
      </c>
      <c r="E623" s="44" t="s">
        <v>3172</v>
      </c>
      <c r="F623" s="44" t="s">
        <v>3173</v>
      </c>
      <c r="G623" s="39" t="s">
        <v>6115</v>
      </c>
      <c r="H623" s="64">
        <v>40451</v>
      </c>
      <c r="I623" s="44" t="s">
        <v>6129</v>
      </c>
      <c r="J623" s="58">
        <v>296</v>
      </c>
      <c r="K623" s="44" t="s">
        <v>6126</v>
      </c>
      <c r="L623" s="39" t="s">
        <v>6116</v>
      </c>
      <c r="M623" s="67">
        <v>0</v>
      </c>
      <c r="N623" s="67">
        <v>0</v>
      </c>
      <c r="O623" s="46">
        <v>2017753</v>
      </c>
      <c r="P623" s="45">
        <v>2017753</v>
      </c>
      <c r="Q623" s="45">
        <v>1568992</v>
      </c>
      <c r="R623" s="45">
        <v>130749.33333333333</v>
      </c>
      <c r="S623" s="45">
        <v>522997.33333333331</v>
      </c>
      <c r="T623" s="45">
        <v>1019824</v>
      </c>
      <c r="U623" s="46">
        <v>1494755.6666666667</v>
      </c>
      <c r="V623" s="38">
        <v>640374.28792776901</v>
      </c>
      <c r="W623" s="46">
        <v>640374.28792776901</v>
      </c>
      <c r="X623" s="38"/>
      <c r="Y623" s="38">
        <f t="shared" si="10"/>
        <v>742585.67764509621</v>
      </c>
      <c r="Z623" s="38">
        <v>742585.67764509621</v>
      </c>
      <c r="AA623" s="38">
        <v>0</v>
      </c>
      <c r="AB623" s="38">
        <v>742585.67764509621</v>
      </c>
      <c r="AC623" s="38" t="s">
        <v>6123</v>
      </c>
      <c r="AD623" s="59">
        <v>0.72815081587126429</v>
      </c>
      <c r="AE623" s="59">
        <v>0.36802605554054246</v>
      </c>
      <c r="AF623" s="59">
        <v>0.49679402072519063</v>
      </c>
    </row>
    <row r="624" spans="1:32" x14ac:dyDescent="0.2">
      <c r="A624" s="60" t="s">
        <v>6126</v>
      </c>
      <c r="B624" s="44" t="s">
        <v>6115</v>
      </c>
      <c r="C624" s="44"/>
      <c r="D624" s="39">
        <v>609</v>
      </c>
      <c r="E624" s="44" t="s">
        <v>3184</v>
      </c>
      <c r="F624" s="44" t="s">
        <v>3185</v>
      </c>
      <c r="G624" s="39" t="s">
        <v>6115</v>
      </c>
      <c r="H624" s="64">
        <v>40451</v>
      </c>
      <c r="I624" s="44" t="s">
        <v>6129</v>
      </c>
      <c r="J624" s="58">
        <v>296</v>
      </c>
      <c r="K624" s="44" t="s">
        <v>6126</v>
      </c>
      <c r="L624" s="39" t="s">
        <v>6116</v>
      </c>
      <c r="M624" s="67">
        <v>0</v>
      </c>
      <c r="N624" s="67">
        <v>0</v>
      </c>
      <c r="O624" s="46">
        <v>2170665</v>
      </c>
      <c r="P624" s="45">
        <v>2170665</v>
      </c>
      <c r="Q624" s="45">
        <v>1268737</v>
      </c>
      <c r="R624" s="45">
        <v>105728.08333333333</v>
      </c>
      <c r="S624" s="45">
        <v>422912.33333333331</v>
      </c>
      <c r="T624" s="45">
        <v>516743</v>
      </c>
      <c r="U624" s="46">
        <v>1747752.6666666667</v>
      </c>
      <c r="V624" s="38">
        <v>748761.7503979085</v>
      </c>
      <c r="W624" s="46">
        <v>516743</v>
      </c>
      <c r="X624" s="38"/>
      <c r="Y624" s="38">
        <f t="shared" si="10"/>
        <v>868273.07450650726</v>
      </c>
      <c r="Z624" s="38">
        <v>516743</v>
      </c>
      <c r="AA624" s="38">
        <v>0</v>
      </c>
      <c r="AB624" s="38">
        <v>516743</v>
      </c>
      <c r="AC624" s="38" t="s">
        <v>6123</v>
      </c>
      <c r="AD624" s="59">
        <v>1</v>
      </c>
      <c r="AE624" s="59">
        <v>0.23805746165345643</v>
      </c>
      <c r="AF624" s="59">
        <v>0.29566139983956541</v>
      </c>
    </row>
    <row r="625" spans="1:32" x14ac:dyDescent="0.2">
      <c r="A625" s="60" t="s">
        <v>6126</v>
      </c>
      <c r="B625" s="44" t="s">
        <v>6115</v>
      </c>
      <c r="C625" s="44"/>
      <c r="D625" s="39">
        <v>610</v>
      </c>
      <c r="E625" s="44" t="s">
        <v>3261</v>
      </c>
      <c r="F625" s="44" t="s">
        <v>3262</v>
      </c>
      <c r="G625" s="39" t="s">
        <v>6115</v>
      </c>
      <c r="H625" s="64">
        <v>40451</v>
      </c>
      <c r="I625" s="44" t="s">
        <v>6129</v>
      </c>
      <c r="J625" s="58">
        <v>296</v>
      </c>
      <c r="K625" s="44" t="s">
        <v>6126</v>
      </c>
      <c r="L625" s="39" t="s">
        <v>6116</v>
      </c>
      <c r="M625" s="67">
        <v>0</v>
      </c>
      <c r="N625" s="67">
        <v>0</v>
      </c>
      <c r="O625" s="46">
        <v>2102390</v>
      </c>
      <c r="P625" s="45">
        <v>2102390</v>
      </c>
      <c r="Q625" s="45">
        <v>1341277</v>
      </c>
      <c r="R625" s="45">
        <v>111773.08333333333</v>
      </c>
      <c r="S625" s="45">
        <v>447092.33333333331</v>
      </c>
      <c r="T625" s="45">
        <v>804130</v>
      </c>
      <c r="U625" s="46">
        <v>1655297.6666666667</v>
      </c>
      <c r="V625" s="38">
        <v>709152.73194046924</v>
      </c>
      <c r="W625" s="46">
        <v>709152.73194046924</v>
      </c>
      <c r="X625" s="38"/>
      <c r="Y625" s="38">
        <f t="shared" si="10"/>
        <v>822341.98332035972</v>
      </c>
      <c r="Z625" s="38">
        <v>804130</v>
      </c>
      <c r="AA625" s="38">
        <v>0</v>
      </c>
      <c r="AB625" s="38">
        <v>804130</v>
      </c>
      <c r="AC625" s="38" t="s">
        <v>6123</v>
      </c>
      <c r="AD625" s="59">
        <v>1</v>
      </c>
      <c r="AE625" s="59">
        <v>0.38248374469056645</v>
      </c>
      <c r="AF625" s="59">
        <v>0.48579178004842227</v>
      </c>
    </row>
    <row r="626" spans="1:32" x14ac:dyDescent="0.2">
      <c r="A626" s="60" t="s">
        <v>6126</v>
      </c>
      <c r="B626" s="44" t="s">
        <v>6115</v>
      </c>
      <c r="C626" s="44"/>
      <c r="D626" s="39">
        <v>611</v>
      </c>
      <c r="E626" s="44" t="s">
        <v>4812</v>
      </c>
      <c r="F626" s="44" t="s">
        <v>4813</v>
      </c>
      <c r="G626" s="39" t="s">
        <v>6115</v>
      </c>
      <c r="H626" s="64">
        <v>40543</v>
      </c>
      <c r="I626" s="44" t="s">
        <v>6129</v>
      </c>
      <c r="J626" s="58">
        <v>296</v>
      </c>
      <c r="K626" s="44" t="s">
        <v>6126</v>
      </c>
      <c r="L626" s="39" t="s">
        <v>6116</v>
      </c>
      <c r="M626" s="67">
        <v>0</v>
      </c>
      <c r="N626" s="67">
        <v>0</v>
      </c>
      <c r="O626" s="46">
        <v>241811</v>
      </c>
      <c r="P626" s="45">
        <v>241811</v>
      </c>
      <c r="Q626" s="45">
        <v>1515593</v>
      </c>
      <c r="R626" s="45">
        <v>126299.41666666667</v>
      </c>
      <c r="S626" s="45">
        <v>505197.66666666669</v>
      </c>
      <c r="T626" s="45">
        <v>904543</v>
      </c>
      <c r="U626" s="46">
        <v>0</v>
      </c>
      <c r="V626" s="38">
        <v>0</v>
      </c>
      <c r="W626" s="46">
        <v>0</v>
      </c>
      <c r="X626" s="38"/>
      <c r="Y626" s="38">
        <f t="shared" si="10"/>
        <v>0</v>
      </c>
      <c r="Z626" s="38">
        <v>0</v>
      </c>
      <c r="AA626" s="38">
        <v>0</v>
      </c>
      <c r="AB626" s="38">
        <v>0</v>
      </c>
      <c r="AC626" s="38" t="s">
        <v>6116</v>
      </c>
      <c r="AD626" s="59">
        <v>0</v>
      </c>
      <c r="AE626" s="59">
        <v>0</v>
      </c>
      <c r="AF626" s="59" t="s">
        <v>6138</v>
      </c>
    </row>
    <row r="627" spans="1:32" x14ac:dyDescent="0.2">
      <c r="A627" s="60" t="s">
        <v>6126</v>
      </c>
      <c r="B627" s="44" t="s">
        <v>6115</v>
      </c>
      <c r="C627" s="44"/>
      <c r="D627" s="39">
        <v>612</v>
      </c>
      <c r="E627" s="44" t="s">
        <v>23</v>
      </c>
      <c r="F627" s="44" t="s">
        <v>24</v>
      </c>
      <c r="G627" s="39" t="s">
        <v>6115</v>
      </c>
      <c r="H627" s="64">
        <v>40451</v>
      </c>
      <c r="I627" s="44" t="s">
        <v>6129</v>
      </c>
      <c r="J627" s="58">
        <v>295</v>
      </c>
      <c r="K627" s="44" t="s">
        <v>6126</v>
      </c>
      <c r="L627" s="39" t="s">
        <v>6116</v>
      </c>
      <c r="M627" s="67">
        <v>0</v>
      </c>
      <c r="N627" s="67">
        <v>0</v>
      </c>
      <c r="O627" s="46">
        <v>437251</v>
      </c>
      <c r="P627" s="45">
        <v>437251</v>
      </c>
      <c r="Q627" s="45">
        <v>1261369</v>
      </c>
      <c r="R627" s="45">
        <v>105114.08333333333</v>
      </c>
      <c r="S627" s="45">
        <v>420456.33333333331</v>
      </c>
      <c r="T627" s="45">
        <v>979946</v>
      </c>
      <c r="U627" s="46">
        <v>16794.666666666686</v>
      </c>
      <c r="V627" s="38">
        <v>7195.0707045215522</v>
      </c>
      <c r="W627" s="46">
        <v>7195.0707045215522</v>
      </c>
      <c r="X627" s="38"/>
      <c r="Y627" s="38">
        <f t="shared" si="10"/>
        <v>8343.489980072678</v>
      </c>
      <c r="Z627" s="38">
        <v>8343.489980072678</v>
      </c>
      <c r="AA627" s="38">
        <v>0</v>
      </c>
      <c r="AB627" s="38">
        <v>8343.489980072678</v>
      </c>
      <c r="AC627" s="38" t="s">
        <v>6123</v>
      </c>
      <c r="AD627" s="59">
        <v>8.5142344374819403E-3</v>
      </c>
      <c r="AE627" s="59">
        <v>1.9081694450264673E-2</v>
      </c>
      <c r="AF627" s="59">
        <v>0.49679402072519063</v>
      </c>
    </row>
    <row r="628" spans="1:32" x14ac:dyDescent="0.2">
      <c r="A628" s="60" t="s">
        <v>6126</v>
      </c>
      <c r="B628" s="44" t="s">
        <v>6115</v>
      </c>
      <c r="C628" s="44"/>
      <c r="D628" s="39">
        <v>613</v>
      </c>
      <c r="E628" s="44" t="s">
        <v>302</v>
      </c>
      <c r="F628" s="44" t="s">
        <v>303</v>
      </c>
      <c r="G628" s="39" t="s">
        <v>6115</v>
      </c>
      <c r="H628" s="64">
        <v>40451</v>
      </c>
      <c r="I628" s="44" t="s">
        <v>6129</v>
      </c>
      <c r="J628" s="58">
        <v>295</v>
      </c>
      <c r="K628" s="44" t="s">
        <v>6126</v>
      </c>
      <c r="L628" s="39" t="s">
        <v>6116</v>
      </c>
      <c r="M628" s="67">
        <v>0</v>
      </c>
      <c r="N628" s="67">
        <v>0</v>
      </c>
      <c r="O628" s="46">
        <v>1744711</v>
      </c>
      <c r="P628" s="45">
        <v>1744711</v>
      </c>
      <c r="Q628" s="45">
        <v>874343</v>
      </c>
      <c r="R628" s="45">
        <v>72861.916666666672</v>
      </c>
      <c r="S628" s="45">
        <v>291447.66666666669</v>
      </c>
      <c r="T628" s="45">
        <v>643409</v>
      </c>
      <c r="U628" s="46">
        <v>1453263.3333333333</v>
      </c>
      <c r="V628" s="38">
        <v>622598.39049829275</v>
      </c>
      <c r="W628" s="46">
        <v>622598.39049829275</v>
      </c>
      <c r="X628" s="38"/>
      <c r="Y628" s="38">
        <f t="shared" si="10"/>
        <v>721972.53453915962</v>
      </c>
      <c r="Z628" s="38">
        <v>643409</v>
      </c>
      <c r="AA628" s="38">
        <v>0</v>
      </c>
      <c r="AB628" s="38">
        <v>643409</v>
      </c>
      <c r="AC628" s="38" t="s">
        <v>6123</v>
      </c>
      <c r="AD628" s="59">
        <v>1</v>
      </c>
      <c r="AE628" s="59">
        <v>0.36877683467347888</v>
      </c>
      <c r="AF628" s="59">
        <v>0.44273393901999869</v>
      </c>
    </row>
    <row r="629" spans="1:32" x14ac:dyDescent="0.2">
      <c r="A629" s="60" t="s">
        <v>6126</v>
      </c>
      <c r="B629" s="44" t="s">
        <v>6115</v>
      </c>
      <c r="C629" s="44"/>
      <c r="D629" s="39">
        <v>614</v>
      </c>
      <c r="E629" s="44" t="s">
        <v>1342</v>
      </c>
      <c r="F629" s="44" t="s">
        <v>1343</v>
      </c>
      <c r="G629" s="39" t="s">
        <v>6115</v>
      </c>
      <c r="H629" s="64">
        <v>40543</v>
      </c>
      <c r="I629" s="44" t="s">
        <v>6129</v>
      </c>
      <c r="J629" s="58">
        <v>295</v>
      </c>
      <c r="K629" s="44" t="s">
        <v>6126</v>
      </c>
      <c r="L629" s="39" t="s">
        <v>6116</v>
      </c>
      <c r="M629" s="67">
        <v>0</v>
      </c>
      <c r="N629" s="67">
        <v>0</v>
      </c>
      <c r="O629" s="46">
        <v>892858</v>
      </c>
      <c r="P629" s="45">
        <v>892858</v>
      </c>
      <c r="Q629" s="45">
        <v>1253687</v>
      </c>
      <c r="R629" s="45">
        <v>104473.91666666667</v>
      </c>
      <c r="S629" s="45">
        <v>417895.66666666669</v>
      </c>
      <c r="T629" s="45">
        <v>293456</v>
      </c>
      <c r="U629" s="46">
        <v>474962.33333333331</v>
      </c>
      <c r="V629" s="38">
        <v>203480.52379631606</v>
      </c>
      <c r="W629" s="46">
        <v>203480.52379631606</v>
      </c>
      <c r="X629" s="38"/>
      <c r="Y629" s="38">
        <f t="shared" si="10"/>
        <v>235958.4472696849</v>
      </c>
      <c r="Z629" s="38">
        <v>235958.4472696849</v>
      </c>
      <c r="AA629" s="38">
        <v>0</v>
      </c>
      <c r="AB629" s="38">
        <v>235958.4472696849</v>
      </c>
      <c r="AC629" s="38" t="s">
        <v>6123</v>
      </c>
      <c r="AD629" s="59">
        <v>0.80406755107983785</v>
      </c>
      <c r="AE629" s="59">
        <v>0.26427320723976816</v>
      </c>
      <c r="AF629" s="59">
        <v>0.49679402072519063</v>
      </c>
    </row>
    <row r="630" spans="1:32" x14ac:dyDescent="0.2">
      <c r="A630" s="60" t="s">
        <v>6126</v>
      </c>
      <c r="B630" s="44" t="s">
        <v>6115</v>
      </c>
      <c r="C630" s="44"/>
      <c r="D630" s="39">
        <v>615</v>
      </c>
      <c r="E630" s="44" t="s">
        <v>4644</v>
      </c>
      <c r="F630" s="44" t="s">
        <v>4645</v>
      </c>
      <c r="G630" s="39" t="s">
        <v>6115</v>
      </c>
      <c r="H630" s="64">
        <v>40451</v>
      </c>
      <c r="I630" s="44" t="s">
        <v>6129</v>
      </c>
      <c r="J630" s="58">
        <v>295</v>
      </c>
      <c r="K630" s="44" t="s">
        <v>6126</v>
      </c>
      <c r="L630" s="39" t="s">
        <v>6123</v>
      </c>
      <c r="M630" s="67">
        <v>110930</v>
      </c>
      <c r="N630" s="67">
        <v>0</v>
      </c>
      <c r="O630" s="46">
        <v>762616</v>
      </c>
      <c r="P630" s="45">
        <v>762616</v>
      </c>
      <c r="Q630" s="45">
        <v>1447545</v>
      </c>
      <c r="R630" s="45">
        <v>120628.75</v>
      </c>
      <c r="S630" s="45">
        <v>482515</v>
      </c>
      <c r="T630" s="45">
        <v>525108</v>
      </c>
      <c r="U630" s="46">
        <v>280101</v>
      </c>
      <c r="V630" s="38">
        <v>119999.1961380908</v>
      </c>
      <c r="W630" s="46">
        <v>119999.1961380908</v>
      </c>
      <c r="X630" s="38"/>
      <c r="Y630" s="38">
        <f t="shared" si="10"/>
        <v>139152.50199914663</v>
      </c>
      <c r="Z630" s="38">
        <v>139152.50199914663</v>
      </c>
      <c r="AA630" s="38">
        <v>0</v>
      </c>
      <c r="AB630" s="38">
        <v>139152.50199914663</v>
      </c>
      <c r="AC630" s="38" t="s">
        <v>6123</v>
      </c>
      <c r="AD630" s="59">
        <v>0.26499787091254873</v>
      </c>
      <c r="AE630" s="59">
        <v>0.18246732562540863</v>
      </c>
      <c r="AF630" s="59">
        <v>0.49679402072519063</v>
      </c>
    </row>
    <row r="631" spans="1:32" x14ac:dyDescent="0.2">
      <c r="A631" s="60" t="s">
        <v>6126</v>
      </c>
      <c r="B631" s="44" t="s">
        <v>6115</v>
      </c>
      <c r="C631" s="44"/>
      <c r="D631" s="39">
        <v>616</v>
      </c>
      <c r="E631" s="44" t="s">
        <v>4648</v>
      </c>
      <c r="F631" s="44" t="s">
        <v>1983</v>
      </c>
      <c r="G631" s="39" t="s">
        <v>6115</v>
      </c>
      <c r="H631" s="64">
        <v>40543</v>
      </c>
      <c r="I631" s="44" t="s">
        <v>6129</v>
      </c>
      <c r="J631" s="58">
        <v>295</v>
      </c>
      <c r="K631" s="44" t="s">
        <v>6126</v>
      </c>
      <c r="L631" s="39" t="s">
        <v>6116</v>
      </c>
      <c r="M631" s="67">
        <v>0</v>
      </c>
      <c r="N631" s="67">
        <v>0</v>
      </c>
      <c r="O631" s="46">
        <v>2016990</v>
      </c>
      <c r="P631" s="45">
        <v>2016990</v>
      </c>
      <c r="Q631" s="45">
        <v>1308388</v>
      </c>
      <c r="R631" s="45">
        <v>109032.33333333333</v>
      </c>
      <c r="S631" s="45">
        <v>436129.33333333331</v>
      </c>
      <c r="T631" s="45">
        <v>913792</v>
      </c>
      <c r="U631" s="46">
        <v>1580860.6666666667</v>
      </c>
      <c r="V631" s="38">
        <v>677262.87734183855</v>
      </c>
      <c r="W631" s="46">
        <v>677262.87734183855</v>
      </c>
      <c r="X631" s="38"/>
      <c r="Y631" s="38">
        <f t="shared" si="10"/>
        <v>785362.12679963873</v>
      </c>
      <c r="Z631" s="38">
        <v>785362.12679963873</v>
      </c>
      <c r="AA631" s="38">
        <v>0</v>
      </c>
      <c r="AB631" s="38">
        <v>785362.12679963873</v>
      </c>
      <c r="AC631" s="38" t="s">
        <v>6123</v>
      </c>
      <c r="AD631" s="59">
        <v>0.85945393131001224</v>
      </c>
      <c r="AE631" s="59">
        <v>0.38937333690282983</v>
      </c>
      <c r="AF631" s="59">
        <v>0.49679402072519063</v>
      </c>
    </row>
    <row r="632" spans="1:32" x14ac:dyDescent="0.2">
      <c r="A632" s="60" t="s">
        <v>6126</v>
      </c>
      <c r="B632" s="44" t="s">
        <v>6115</v>
      </c>
      <c r="C632" s="44"/>
      <c r="D632" s="39">
        <v>617</v>
      </c>
      <c r="E632" s="44" t="s">
        <v>790</v>
      </c>
      <c r="F632" s="44" t="s">
        <v>3690</v>
      </c>
      <c r="G632" s="39" t="s">
        <v>6115</v>
      </c>
      <c r="H632" s="64">
        <v>40543</v>
      </c>
      <c r="I632" s="44" t="s">
        <v>6129</v>
      </c>
      <c r="J632" s="58">
        <v>294</v>
      </c>
      <c r="K632" s="44" t="s">
        <v>6126</v>
      </c>
      <c r="L632" s="39" t="s">
        <v>6116</v>
      </c>
      <c r="M632" s="67">
        <v>0</v>
      </c>
      <c r="N632" s="67">
        <v>0</v>
      </c>
      <c r="O632" s="46">
        <v>664978</v>
      </c>
      <c r="P632" s="45">
        <v>664978</v>
      </c>
      <c r="Q632" s="45">
        <v>2210686</v>
      </c>
      <c r="R632" s="45">
        <v>184223.83333333334</v>
      </c>
      <c r="S632" s="45">
        <v>736895.33333333337</v>
      </c>
      <c r="T632" s="45">
        <v>1566914</v>
      </c>
      <c r="U632" s="46">
        <v>0</v>
      </c>
      <c r="V632" s="38">
        <v>0</v>
      </c>
      <c r="W632" s="46">
        <v>0</v>
      </c>
      <c r="X632" s="38"/>
      <c r="Y632" s="38">
        <f t="shared" si="10"/>
        <v>0</v>
      </c>
      <c r="Z632" s="38">
        <v>0</v>
      </c>
      <c r="AA632" s="38">
        <v>0</v>
      </c>
      <c r="AB632" s="38">
        <v>0</v>
      </c>
      <c r="AC632" s="38" t="s">
        <v>6116</v>
      </c>
      <c r="AD632" s="59">
        <v>0</v>
      </c>
      <c r="AE632" s="59">
        <v>0</v>
      </c>
      <c r="AF632" s="59" t="s">
        <v>6138</v>
      </c>
    </row>
    <row r="633" spans="1:32" x14ac:dyDescent="0.2">
      <c r="A633" s="60" t="s">
        <v>6126</v>
      </c>
      <c r="B633" s="44" t="s">
        <v>6115</v>
      </c>
      <c r="C633" s="44"/>
      <c r="D633" s="39">
        <v>618</v>
      </c>
      <c r="E633" s="44" t="s">
        <v>2504</v>
      </c>
      <c r="F633" s="44" t="s">
        <v>2505</v>
      </c>
      <c r="G633" s="39" t="s">
        <v>6115</v>
      </c>
      <c r="H633" s="64">
        <v>40451</v>
      </c>
      <c r="I633" s="44" t="s">
        <v>6129</v>
      </c>
      <c r="J633" s="58">
        <v>293</v>
      </c>
      <c r="K633" s="44" t="s">
        <v>6126</v>
      </c>
      <c r="L633" s="39" t="s">
        <v>6116</v>
      </c>
      <c r="M633" s="67">
        <v>0</v>
      </c>
      <c r="N633" s="67">
        <v>0</v>
      </c>
      <c r="O633" s="46">
        <v>3029986</v>
      </c>
      <c r="P633" s="45">
        <v>3029986</v>
      </c>
      <c r="Q633" s="45">
        <v>1567203</v>
      </c>
      <c r="R633" s="45">
        <v>130600.25</v>
      </c>
      <c r="S633" s="45">
        <v>522401</v>
      </c>
      <c r="T633" s="45">
        <v>1299784</v>
      </c>
      <c r="U633" s="46">
        <v>2507585</v>
      </c>
      <c r="V633" s="38">
        <v>1074284.5768059893</v>
      </c>
      <c r="W633" s="46">
        <v>1074284.5768059893</v>
      </c>
      <c r="X633" s="38"/>
      <c r="Y633" s="38">
        <f t="shared" si="10"/>
        <v>1245753.2344601771</v>
      </c>
      <c r="Z633" s="38">
        <v>1245753.2344601771</v>
      </c>
      <c r="AA633" s="38">
        <v>0</v>
      </c>
      <c r="AB633" s="38">
        <v>1245753.2344601771</v>
      </c>
      <c r="AC633" s="38" t="s">
        <v>6123</v>
      </c>
      <c r="AD633" s="59">
        <v>0.95843096580676257</v>
      </c>
      <c r="AE633" s="59">
        <v>0.41114158100406312</v>
      </c>
      <c r="AF633" s="59">
        <v>0.49679402072519063</v>
      </c>
    </row>
    <row r="634" spans="1:32" x14ac:dyDescent="0.2">
      <c r="A634" s="60" t="s">
        <v>6126</v>
      </c>
      <c r="B634" s="44" t="s">
        <v>6115</v>
      </c>
      <c r="C634" s="44"/>
      <c r="D634" s="39">
        <v>619</v>
      </c>
      <c r="E634" s="44" t="s">
        <v>4003</v>
      </c>
      <c r="F634" s="44" t="s">
        <v>4004</v>
      </c>
      <c r="G634" s="39" t="s">
        <v>6115</v>
      </c>
      <c r="H634" s="64">
        <v>40451</v>
      </c>
      <c r="I634" s="44" t="s">
        <v>6129</v>
      </c>
      <c r="J634" s="58">
        <v>293</v>
      </c>
      <c r="K634" s="44" t="s">
        <v>6126</v>
      </c>
      <c r="L634" s="39" t="s">
        <v>6116</v>
      </c>
      <c r="M634" s="67">
        <v>0</v>
      </c>
      <c r="N634" s="67">
        <v>0</v>
      </c>
      <c r="O634" s="46">
        <v>2549977</v>
      </c>
      <c r="P634" s="45">
        <v>2549977</v>
      </c>
      <c r="Q634" s="45">
        <v>1854989</v>
      </c>
      <c r="R634" s="45">
        <v>154582.41666666666</v>
      </c>
      <c r="S634" s="45">
        <v>618329.66666666663</v>
      </c>
      <c r="T634" s="45">
        <v>856502</v>
      </c>
      <c r="U634" s="46">
        <v>1931647.3333333335</v>
      </c>
      <c r="V634" s="38">
        <v>827544.80427519628</v>
      </c>
      <c r="W634" s="46">
        <v>827544.80427519628</v>
      </c>
      <c r="X634" s="38"/>
      <c r="Y634" s="38">
        <f t="shared" si="10"/>
        <v>959630.84534975933</v>
      </c>
      <c r="Z634" s="38">
        <v>856502</v>
      </c>
      <c r="AA634" s="38">
        <v>0</v>
      </c>
      <c r="AB634" s="38">
        <v>856502</v>
      </c>
      <c r="AC634" s="38" t="s">
        <v>6123</v>
      </c>
      <c r="AD634" s="59">
        <v>1</v>
      </c>
      <c r="AE634" s="59">
        <v>0.3358861668164066</v>
      </c>
      <c r="AF634" s="59">
        <v>0.44340495556297194</v>
      </c>
    </row>
    <row r="635" spans="1:32" x14ac:dyDescent="0.2">
      <c r="A635" s="60" t="s">
        <v>6126</v>
      </c>
      <c r="B635" s="44" t="s">
        <v>6115</v>
      </c>
      <c r="C635" s="44"/>
      <c r="D635" s="39">
        <v>620</v>
      </c>
      <c r="E635" s="44" t="s">
        <v>2792</v>
      </c>
      <c r="F635" s="44" t="s">
        <v>2793</v>
      </c>
      <c r="G635" s="39" t="s">
        <v>6115</v>
      </c>
      <c r="H635" s="64">
        <v>40543</v>
      </c>
      <c r="I635" s="44" t="s">
        <v>6129</v>
      </c>
      <c r="J635" s="58">
        <v>291</v>
      </c>
      <c r="K635" s="44" t="s">
        <v>6126</v>
      </c>
      <c r="L635" s="39" t="s">
        <v>6116</v>
      </c>
      <c r="M635" s="67">
        <v>0</v>
      </c>
      <c r="N635" s="67">
        <v>0</v>
      </c>
      <c r="O635" s="46">
        <v>882395</v>
      </c>
      <c r="P635" s="45">
        <v>882395</v>
      </c>
      <c r="Q635" s="45">
        <v>1366655</v>
      </c>
      <c r="R635" s="45">
        <v>113887.91666666667</v>
      </c>
      <c r="S635" s="45">
        <v>455551.66666666669</v>
      </c>
      <c r="T635" s="45">
        <v>649646</v>
      </c>
      <c r="U635" s="46">
        <v>426843.33333333331</v>
      </c>
      <c r="V635" s="38">
        <v>182865.66944389037</v>
      </c>
      <c r="W635" s="46">
        <v>182865.66944389037</v>
      </c>
      <c r="X635" s="38"/>
      <c r="Y635" s="38">
        <f t="shared" si="10"/>
        <v>212053.21578640945</v>
      </c>
      <c r="Z635" s="38">
        <v>212053.21578640945</v>
      </c>
      <c r="AA635" s="38">
        <v>0</v>
      </c>
      <c r="AB635" s="38">
        <v>212053.21578640945</v>
      </c>
      <c r="AC635" s="38" t="s">
        <v>6123</v>
      </c>
      <c r="AD635" s="59">
        <v>0.32641348640091594</v>
      </c>
      <c r="AE635" s="59">
        <v>0.24031552285134147</v>
      </c>
      <c r="AF635" s="59">
        <v>0.49679402072519063</v>
      </c>
    </row>
    <row r="636" spans="1:32" x14ac:dyDescent="0.2">
      <c r="A636" s="60" t="s">
        <v>6126</v>
      </c>
      <c r="B636" s="44" t="s">
        <v>6115</v>
      </c>
      <c r="C636" s="44"/>
      <c r="D636" s="39">
        <v>621</v>
      </c>
      <c r="E636" s="44" t="s">
        <v>1176</v>
      </c>
      <c r="F636" s="44" t="s">
        <v>1177</v>
      </c>
      <c r="G636" s="39" t="s">
        <v>6115</v>
      </c>
      <c r="H636" s="64">
        <v>40359</v>
      </c>
      <c r="I636" s="44" t="s">
        <v>6129</v>
      </c>
      <c r="J636" s="58">
        <v>290</v>
      </c>
      <c r="K636" s="44" t="s">
        <v>6126</v>
      </c>
      <c r="L636" s="39" t="s">
        <v>6116</v>
      </c>
      <c r="M636" s="67">
        <v>0</v>
      </c>
      <c r="N636" s="67">
        <v>0</v>
      </c>
      <c r="O636" s="46">
        <v>1866375</v>
      </c>
      <c r="P636" s="45">
        <v>1866375</v>
      </c>
      <c r="Q636" s="45">
        <v>1762391</v>
      </c>
      <c r="R636" s="45">
        <v>146865.91666666666</v>
      </c>
      <c r="S636" s="45">
        <v>587463.66666666663</v>
      </c>
      <c r="T636" s="45">
        <v>846522</v>
      </c>
      <c r="U636" s="46">
        <v>1278911.3333333335</v>
      </c>
      <c r="V636" s="38">
        <v>547903.54883379175</v>
      </c>
      <c r="W636" s="46">
        <v>547903.54883379175</v>
      </c>
      <c r="X636" s="38"/>
      <c r="Y636" s="38">
        <f t="shared" si="10"/>
        <v>635355.50343768124</v>
      </c>
      <c r="Z636" s="38">
        <v>635355.50343768124</v>
      </c>
      <c r="AA636" s="38">
        <v>0</v>
      </c>
      <c r="AB636" s="38">
        <v>635355.50343768124</v>
      </c>
      <c r="AC636" s="38" t="s">
        <v>6123</v>
      </c>
      <c r="AD636" s="59">
        <v>0.75054812921304026</v>
      </c>
      <c r="AE636" s="59">
        <v>0.34042221066917489</v>
      </c>
      <c r="AF636" s="59">
        <v>0.49679402072519063</v>
      </c>
    </row>
    <row r="637" spans="1:32" x14ac:dyDescent="0.2">
      <c r="A637" s="60" t="s">
        <v>6126</v>
      </c>
      <c r="B637" s="44" t="s">
        <v>6115</v>
      </c>
      <c r="C637" s="44"/>
      <c r="D637" s="39">
        <v>622</v>
      </c>
      <c r="E637" s="44" t="s">
        <v>4500</v>
      </c>
      <c r="F637" s="44" t="s">
        <v>6005</v>
      </c>
      <c r="G637" s="39" t="s">
        <v>6115</v>
      </c>
      <c r="H637" s="64">
        <v>40543</v>
      </c>
      <c r="I637" s="44" t="s">
        <v>6129</v>
      </c>
      <c r="J637" s="58">
        <v>290</v>
      </c>
      <c r="K637" s="44" t="s">
        <v>6126</v>
      </c>
      <c r="L637" s="39" t="s">
        <v>6116</v>
      </c>
      <c r="M637" s="67">
        <v>0</v>
      </c>
      <c r="N637" s="67">
        <v>0</v>
      </c>
      <c r="O637" s="46">
        <v>1278663</v>
      </c>
      <c r="P637" s="45">
        <v>1278663</v>
      </c>
      <c r="Q637" s="45">
        <v>1508043</v>
      </c>
      <c r="R637" s="45">
        <v>125670.25</v>
      </c>
      <c r="S637" s="45">
        <v>502681</v>
      </c>
      <c r="T637" s="45">
        <v>680290</v>
      </c>
      <c r="U637" s="46">
        <v>775982</v>
      </c>
      <c r="V637" s="38">
        <v>332441.57006803964</v>
      </c>
      <c r="W637" s="46">
        <v>332441.57006803964</v>
      </c>
      <c r="X637" s="38"/>
      <c r="Y637" s="38">
        <f t="shared" si="10"/>
        <v>385503.21779037488</v>
      </c>
      <c r="Z637" s="38">
        <v>385503.21779037488</v>
      </c>
      <c r="AA637" s="38">
        <v>0</v>
      </c>
      <c r="AB637" s="38">
        <v>385503.21779037488</v>
      </c>
      <c r="AC637" s="38" t="s">
        <v>6123</v>
      </c>
      <c r="AD637" s="59">
        <v>0.56667482660391144</v>
      </c>
      <c r="AE637" s="59">
        <v>0.30148930389819278</v>
      </c>
      <c r="AF637" s="59">
        <v>0.49679402072519063</v>
      </c>
    </row>
    <row r="638" spans="1:32" x14ac:dyDescent="0.2">
      <c r="A638" s="60" t="s">
        <v>6126</v>
      </c>
      <c r="B638" s="44" t="s">
        <v>6115</v>
      </c>
      <c r="C638" s="44"/>
      <c r="D638" s="39">
        <v>623</v>
      </c>
      <c r="E638" s="44" t="s">
        <v>4750</v>
      </c>
      <c r="F638" s="44" t="s">
        <v>3754</v>
      </c>
      <c r="G638" s="39" t="s">
        <v>6115</v>
      </c>
      <c r="H638" s="64">
        <v>40633</v>
      </c>
      <c r="I638" s="44" t="s">
        <v>6130</v>
      </c>
      <c r="J638" s="58">
        <v>290</v>
      </c>
      <c r="K638" s="44" t="s">
        <v>6126</v>
      </c>
      <c r="L638" s="39" t="s">
        <v>6116</v>
      </c>
      <c r="M638" s="67">
        <v>0</v>
      </c>
      <c r="N638" s="67">
        <v>0</v>
      </c>
      <c r="O638" s="46">
        <v>1122692</v>
      </c>
      <c r="P638" s="45">
        <v>1122692</v>
      </c>
      <c r="Q638" s="45">
        <v>1244824</v>
      </c>
      <c r="R638" s="45">
        <v>103735.33333333333</v>
      </c>
      <c r="S638" s="45">
        <v>414941.33333333331</v>
      </c>
      <c r="T638" s="45">
        <v>676580</v>
      </c>
      <c r="U638" s="46">
        <v>707750.66666666674</v>
      </c>
      <c r="V638" s="38">
        <v>303210.31008885318</v>
      </c>
      <c r="W638" s="46">
        <v>303210.31008885318</v>
      </c>
      <c r="X638" s="38"/>
      <c r="Y638" s="38">
        <f t="shared" si="10"/>
        <v>351606.29936426756</v>
      </c>
      <c r="Z638" s="38">
        <v>351606.29936426756</v>
      </c>
      <c r="AA638" s="38">
        <v>0</v>
      </c>
      <c r="AB638" s="38">
        <v>351606.29936426756</v>
      </c>
      <c r="AC638" s="38" t="s">
        <v>6123</v>
      </c>
      <c r="AD638" s="59">
        <v>0.5196817809634745</v>
      </c>
      <c r="AE638" s="59">
        <v>0.31318144189525493</v>
      </c>
      <c r="AF638" s="59">
        <v>0.49679402072519069</v>
      </c>
    </row>
    <row r="639" spans="1:32" x14ac:dyDescent="0.2">
      <c r="A639" s="60" t="s">
        <v>6126</v>
      </c>
      <c r="B639" s="44" t="s">
        <v>6115</v>
      </c>
      <c r="C639" s="44"/>
      <c r="D639" s="39">
        <v>624</v>
      </c>
      <c r="E639" s="44" t="s">
        <v>4936</v>
      </c>
      <c r="F639" s="44" t="s">
        <v>4937</v>
      </c>
      <c r="G639" s="39" t="s">
        <v>6115</v>
      </c>
      <c r="H639" s="64">
        <v>40451</v>
      </c>
      <c r="I639" s="44" t="s">
        <v>6129</v>
      </c>
      <c r="J639" s="58">
        <v>290</v>
      </c>
      <c r="K639" s="44" t="s">
        <v>6126</v>
      </c>
      <c r="L639" s="39" t="s">
        <v>6123</v>
      </c>
      <c r="M639" s="67" t="s">
        <v>6216</v>
      </c>
      <c r="N639" s="67">
        <v>0</v>
      </c>
      <c r="O639" s="46">
        <v>1761265</v>
      </c>
      <c r="P639" s="45">
        <v>1761265</v>
      </c>
      <c r="Q639" s="45">
        <v>1286078</v>
      </c>
      <c r="R639" s="45">
        <v>107173.16666666667</v>
      </c>
      <c r="S639" s="45">
        <v>428692.66666666669</v>
      </c>
      <c r="T639" s="45">
        <v>824197</v>
      </c>
      <c r="U639" s="46">
        <v>1332572.3333333333</v>
      </c>
      <c r="V639" s="38">
        <v>570892.67369934404</v>
      </c>
      <c r="W639" s="46">
        <v>570892.67369934404</v>
      </c>
      <c r="X639" s="38"/>
      <c r="Y639" s="38">
        <f t="shared" si="10"/>
        <v>662013.96738381556</v>
      </c>
      <c r="Z639" s="38">
        <v>662013.96738381556</v>
      </c>
      <c r="AA639" s="38">
        <v>0</v>
      </c>
      <c r="AB639" s="38">
        <v>662013.96738381556</v>
      </c>
      <c r="AC639" s="38" t="s">
        <v>6123</v>
      </c>
      <c r="AD639" s="59">
        <v>0.80322297628335892</v>
      </c>
      <c r="AE639" s="59">
        <v>0.3758741401116899</v>
      </c>
      <c r="AF639" s="59">
        <v>0.49679402072519058</v>
      </c>
    </row>
    <row r="640" spans="1:32" x14ac:dyDescent="0.2">
      <c r="A640" s="60" t="s">
        <v>6126</v>
      </c>
      <c r="B640" s="44" t="s">
        <v>6115</v>
      </c>
      <c r="C640" s="44"/>
      <c r="D640" s="39">
        <v>625</v>
      </c>
      <c r="E640" s="44" t="s">
        <v>4550</v>
      </c>
      <c r="F640" s="44" t="s">
        <v>4551</v>
      </c>
      <c r="G640" s="39" t="s">
        <v>6115</v>
      </c>
      <c r="H640" s="64">
        <v>40543</v>
      </c>
      <c r="I640" s="44" t="s">
        <v>6129</v>
      </c>
      <c r="J640" s="58">
        <v>289</v>
      </c>
      <c r="K640" s="44" t="s">
        <v>6126</v>
      </c>
      <c r="L640" s="39" t="s">
        <v>6116</v>
      </c>
      <c r="M640" s="67">
        <v>0</v>
      </c>
      <c r="N640" s="67">
        <v>0</v>
      </c>
      <c r="O640" s="46">
        <v>1460672</v>
      </c>
      <c r="P640" s="45">
        <v>1460672</v>
      </c>
      <c r="Q640" s="45">
        <v>1380863</v>
      </c>
      <c r="R640" s="45">
        <v>115071.91666666667</v>
      </c>
      <c r="S640" s="45">
        <v>460287.66666666669</v>
      </c>
      <c r="T640" s="45">
        <v>656487</v>
      </c>
      <c r="U640" s="46">
        <v>1000384.3333333333</v>
      </c>
      <c r="V640" s="38">
        <v>428578.67636723845</v>
      </c>
      <c r="W640" s="46">
        <v>428578.67636723845</v>
      </c>
      <c r="X640" s="38"/>
      <c r="Y640" s="38">
        <f t="shared" si="10"/>
        <v>496984.955227156</v>
      </c>
      <c r="Z640" s="38">
        <v>496984.955227156</v>
      </c>
      <c r="AA640" s="38">
        <v>0</v>
      </c>
      <c r="AB640" s="38">
        <v>496984.955227156</v>
      </c>
      <c r="AC640" s="38" t="s">
        <v>6123</v>
      </c>
      <c r="AD640" s="59">
        <v>0.75703700945663199</v>
      </c>
      <c r="AE640" s="59">
        <v>0.34024404878518655</v>
      </c>
      <c r="AF640" s="59">
        <v>0.49679402072519063</v>
      </c>
    </row>
    <row r="641" spans="1:32" x14ac:dyDescent="0.2">
      <c r="A641" s="60" t="s">
        <v>6126</v>
      </c>
      <c r="B641" s="44" t="s">
        <v>6115</v>
      </c>
      <c r="C641" s="44"/>
      <c r="D641" s="39">
        <v>626</v>
      </c>
      <c r="E641" s="44" t="s">
        <v>5039</v>
      </c>
      <c r="F641" s="44" t="s">
        <v>5040</v>
      </c>
      <c r="G641" s="39" t="s">
        <v>6115</v>
      </c>
      <c r="H641" s="64">
        <v>40451</v>
      </c>
      <c r="I641" s="44" t="s">
        <v>6129</v>
      </c>
      <c r="J641" s="58">
        <v>289</v>
      </c>
      <c r="K641" s="44" t="s">
        <v>6126</v>
      </c>
      <c r="L641" s="39" t="s">
        <v>6116</v>
      </c>
      <c r="M641" s="67">
        <v>0</v>
      </c>
      <c r="N641" s="67">
        <v>0</v>
      </c>
      <c r="O641" s="46">
        <v>452160</v>
      </c>
      <c r="P641" s="45">
        <v>452160</v>
      </c>
      <c r="Q641" s="45">
        <v>1624144</v>
      </c>
      <c r="R641" s="45">
        <v>135345.33333333334</v>
      </c>
      <c r="S641" s="45">
        <v>541381.33333333337</v>
      </c>
      <c r="T641" s="45">
        <v>974899</v>
      </c>
      <c r="U641" s="46">
        <v>0</v>
      </c>
      <c r="V641" s="38">
        <v>0</v>
      </c>
      <c r="W641" s="46">
        <v>0</v>
      </c>
      <c r="X641" s="38"/>
      <c r="Y641" s="38">
        <f t="shared" si="10"/>
        <v>0</v>
      </c>
      <c r="Z641" s="38">
        <v>0</v>
      </c>
      <c r="AA641" s="38">
        <v>0</v>
      </c>
      <c r="AB641" s="38">
        <v>0</v>
      </c>
      <c r="AC641" s="38" t="s">
        <v>6116</v>
      </c>
      <c r="AD641" s="59">
        <v>0</v>
      </c>
      <c r="AE641" s="59">
        <v>0</v>
      </c>
      <c r="AF641" s="59" t="s">
        <v>6138</v>
      </c>
    </row>
    <row r="642" spans="1:32" x14ac:dyDescent="0.2">
      <c r="A642" s="60" t="s">
        <v>6126</v>
      </c>
      <c r="B642" s="44" t="s">
        <v>6115</v>
      </c>
      <c r="C642" s="44"/>
      <c r="D642" s="39">
        <v>627</v>
      </c>
      <c r="E642" s="44" t="s">
        <v>252</v>
      </c>
      <c r="F642" s="44" t="s">
        <v>253</v>
      </c>
      <c r="G642" s="39" t="s">
        <v>6115</v>
      </c>
      <c r="H642" s="64">
        <v>40359</v>
      </c>
      <c r="I642" s="44" t="s">
        <v>6129</v>
      </c>
      <c r="J642" s="58">
        <v>288</v>
      </c>
      <c r="K642" s="44" t="s">
        <v>6126</v>
      </c>
      <c r="L642" s="39" t="s">
        <v>6116</v>
      </c>
      <c r="M642" s="67">
        <v>0</v>
      </c>
      <c r="N642" s="67">
        <v>0</v>
      </c>
      <c r="O642" s="46">
        <v>772675</v>
      </c>
      <c r="P642" s="45">
        <v>772675</v>
      </c>
      <c r="Q642" s="45">
        <v>1292699</v>
      </c>
      <c r="R642" s="45">
        <v>107724.91666666667</v>
      </c>
      <c r="S642" s="45">
        <v>430899.66666666669</v>
      </c>
      <c r="T642" s="45">
        <v>858620</v>
      </c>
      <c r="U642" s="46">
        <v>341775.33333333331</v>
      </c>
      <c r="V642" s="38">
        <v>146421.34537123406</v>
      </c>
      <c r="W642" s="46">
        <v>146421.34537123406</v>
      </c>
      <c r="X642" s="38"/>
      <c r="Y642" s="38">
        <f t="shared" si="10"/>
        <v>169791.94203135895</v>
      </c>
      <c r="Z642" s="38">
        <v>169791.94203135895</v>
      </c>
      <c r="AA642" s="38">
        <v>0</v>
      </c>
      <c r="AB642" s="38">
        <v>169791.94203135895</v>
      </c>
      <c r="AC642" s="38" t="s">
        <v>6123</v>
      </c>
      <c r="AD642" s="59">
        <v>0.1977498101970126</v>
      </c>
      <c r="AE642" s="59">
        <v>0.21974561365562359</v>
      </c>
      <c r="AF642" s="59">
        <v>0.49679402072519069</v>
      </c>
    </row>
    <row r="643" spans="1:32" x14ac:dyDescent="0.2">
      <c r="A643" s="60" t="s">
        <v>6126</v>
      </c>
      <c r="B643" s="44" t="s">
        <v>6115</v>
      </c>
      <c r="C643" s="44"/>
      <c r="D643" s="39">
        <v>628</v>
      </c>
      <c r="E643" s="44" t="s">
        <v>298</v>
      </c>
      <c r="F643" s="44" t="s">
        <v>299</v>
      </c>
      <c r="G643" s="39" t="s">
        <v>6115</v>
      </c>
      <c r="H643" s="64">
        <v>40451</v>
      </c>
      <c r="I643" s="44" t="s">
        <v>6129</v>
      </c>
      <c r="J643" s="58">
        <v>288</v>
      </c>
      <c r="K643" s="44" t="s">
        <v>6126</v>
      </c>
      <c r="L643" s="39" t="s">
        <v>6123</v>
      </c>
      <c r="M643" s="67">
        <v>1453299</v>
      </c>
      <c r="N643" s="67">
        <v>1453299</v>
      </c>
      <c r="O643" s="46">
        <v>1825453</v>
      </c>
      <c r="P643" s="45">
        <v>372154</v>
      </c>
      <c r="Q643" s="45">
        <v>1318856</v>
      </c>
      <c r="R643" s="45">
        <v>109904.66666666667</v>
      </c>
      <c r="S643" s="45">
        <v>439618.66666666669</v>
      </c>
      <c r="T643" s="45">
        <v>708492</v>
      </c>
      <c r="U643" s="46">
        <v>0</v>
      </c>
      <c r="V643" s="38">
        <v>0</v>
      </c>
      <c r="W643" s="46">
        <v>0</v>
      </c>
      <c r="X643" s="38"/>
      <c r="Y643" s="38">
        <f t="shared" si="10"/>
        <v>0</v>
      </c>
      <c r="Z643" s="38">
        <v>0</v>
      </c>
      <c r="AA643" s="38">
        <v>0</v>
      </c>
      <c r="AB643" s="38">
        <v>0</v>
      </c>
      <c r="AC643" s="38" t="s">
        <v>6116</v>
      </c>
      <c r="AD643" s="59">
        <v>0</v>
      </c>
      <c r="AE643" s="59">
        <v>0</v>
      </c>
      <c r="AF643" s="59" t="s">
        <v>6138</v>
      </c>
    </row>
    <row r="644" spans="1:32" x14ac:dyDescent="0.2">
      <c r="A644" s="60" t="s">
        <v>6126</v>
      </c>
      <c r="B644" s="44" t="s">
        <v>6115</v>
      </c>
      <c r="C644" s="44"/>
      <c r="D644" s="39">
        <v>629</v>
      </c>
      <c r="E644" s="44" t="s">
        <v>1274</v>
      </c>
      <c r="F644" s="44" t="s">
        <v>1275</v>
      </c>
      <c r="G644" s="39" t="s">
        <v>6115</v>
      </c>
      <c r="H644" s="64">
        <v>40359</v>
      </c>
      <c r="I644" s="44" t="s">
        <v>6129</v>
      </c>
      <c r="J644" s="58">
        <v>288</v>
      </c>
      <c r="K644" s="44" t="s">
        <v>6126</v>
      </c>
      <c r="L644" s="39" t="s">
        <v>6116</v>
      </c>
      <c r="M644" s="67">
        <v>0</v>
      </c>
      <c r="N644" s="67">
        <v>0</v>
      </c>
      <c r="O644" s="46">
        <v>349319</v>
      </c>
      <c r="P644" s="45">
        <v>349319</v>
      </c>
      <c r="Q644" s="45">
        <v>1410781</v>
      </c>
      <c r="R644" s="45">
        <v>117565.08333333333</v>
      </c>
      <c r="S644" s="45">
        <v>470260.33333333331</v>
      </c>
      <c r="T644" s="45">
        <v>689411</v>
      </c>
      <c r="U644" s="46">
        <v>0</v>
      </c>
      <c r="V644" s="38">
        <v>0</v>
      </c>
      <c r="W644" s="46">
        <v>0</v>
      </c>
      <c r="X644" s="38"/>
      <c r="Y644" s="38">
        <f t="shared" si="10"/>
        <v>0</v>
      </c>
      <c r="Z644" s="38">
        <v>0</v>
      </c>
      <c r="AA644" s="38">
        <v>0</v>
      </c>
      <c r="AB644" s="38">
        <v>0</v>
      </c>
      <c r="AC644" s="38" t="s">
        <v>6116</v>
      </c>
      <c r="AD644" s="59">
        <v>0</v>
      </c>
      <c r="AE644" s="59">
        <v>0</v>
      </c>
      <c r="AF644" s="59" t="s">
        <v>6138</v>
      </c>
    </row>
    <row r="645" spans="1:32" x14ac:dyDescent="0.2">
      <c r="A645" s="60" t="s">
        <v>6126</v>
      </c>
      <c r="B645" s="44" t="s">
        <v>6115</v>
      </c>
      <c r="C645" s="44"/>
      <c r="D645" s="39">
        <v>630</v>
      </c>
      <c r="E645" s="44" t="s">
        <v>1554</v>
      </c>
      <c r="F645" s="44" t="s">
        <v>1555</v>
      </c>
      <c r="G645" s="39" t="s">
        <v>6115</v>
      </c>
      <c r="H645" s="64">
        <v>40359</v>
      </c>
      <c r="I645" s="44" t="s">
        <v>6129</v>
      </c>
      <c r="J645" s="58">
        <v>288</v>
      </c>
      <c r="K645" s="44" t="s">
        <v>6126</v>
      </c>
      <c r="L645" s="39" t="s">
        <v>6123</v>
      </c>
      <c r="M645" s="67">
        <v>263469</v>
      </c>
      <c r="N645" s="67">
        <v>259414</v>
      </c>
      <c r="O645" s="46">
        <v>2222427</v>
      </c>
      <c r="P645" s="45">
        <v>1963013</v>
      </c>
      <c r="Q645" s="45">
        <v>1363375</v>
      </c>
      <c r="R645" s="45">
        <v>113614.58333333333</v>
      </c>
      <c r="S645" s="45">
        <v>454458.33333333331</v>
      </c>
      <c r="T645" s="45">
        <v>551586</v>
      </c>
      <c r="U645" s="46">
        <v>1508554.6666666667</v>
      </c>
      <c r="V645" s="38">
        <v>646285.97302532138</v>
      </c>
      <c r="W645" s="46">
        <v>551586</v>
      </c>
      <c r="X645" s="38"/>
      <c r="Y645" s="38">
        <f t="shared" si="10"/>
        <v>749440.93833708321</v>
      </c>
      <c r="Z645" s="38">
        <v>551586</v>
      </c>
      <c r="AA645" s="38">
        <v>0</v>
      </c>
      <c r="AB645" s="38">
        <v>551586</v>
      </c>
      <c r="AC645" s="38" t="s">
        <v>6123</v>
      </c>
      <c r="AD645" s="59">
        <v>1</v>
      </c>
      <c r="AE645" s="59">
        <v>0.28098947892856541</v>
      </c>
      <c r="AF645" s="59">
        <v>0.36563872174337286</v>
      </c>
    </row>
    <row r="646" spans="1:32" x14ac:dyDescent="0.2">
      <c r="A646" s="60" t="s">
        <v>6126</v>
      </c>
      <c r="B646" s="44" t="s">
        <v>6115</v>
      </c>
      <c r="C646" s="44"/>
      <c r="D646" s="39">
        <v>631</v>
      </c>
      <c r="E646" s="44" t="s">
        <v>1662</v>
      </c>
      <c r="F646" s="44" t="s">
        <v>1663</v>
      </c>
      <c r="G646" s="39" t="s">
        <v>6115</v>
      </c>
      <c r="H646" s="64">
        <v>40543</v>
      </c>
      <c r="I646" s="44" t="s">
        <v>6129</v>
      </c>
      <c r="J646" s="58">
        <v>288</v>
      </c>
      <c r="K646" s="44" t="s">
        <v>6126</v>
      </c>
      <c r="L646" s="39" t="s">
        <v>6116</v>
      </c>
      <c r="M646" s="67">
        <v>0</v>
      </c>
      <c r="N646" s="67">
        <v>0</v>
      </c>
      <c r="O646" s="46">
        <v>305185</v>
      </c>
      <c r="P646" s="45">
        <v>305185</v>
      </c>
      <c r="Q646" s="45">
        <v>1266080</v>
      </c>
      <c r="R646" s="45">
        <v>105506.66666666667</v>
      </c>
      <c r="S646" s="45">
        <v>422026.66666666669</v>
      </c>
      <c r="T646" s="45">
        <v>528196</v>
      </c>
      <c r="U646" s="46">
        <v>0</v>
      </c>
      <c r="V646" s="38">
        <v>0</v>
      </c>
      <c r="W646" s="46">
        <v>0</v>
      </c>
      <c r="X646" s="38"/>
      <c r="Y646" s="38">
        <f t="shared" si="10"/>
        <v>0</v>
      </c>
      <c r="Z646" s="38">
        <v>0</v>
      </c>
      <c r="AA646" s="38">
        <v>0</v>
      </c>
      <c r="AB646" s="38">
        <v>0</v>
      </c>
      <c r="AC646" s="38" t="s">
        <v>6116</v>
      </c>
      <c r="AD646" s="59">
        <v>0</v>
      </c>
      <c r="AE646" s="59">
        <v>0</v>
      </c>
      <c r="AF646" s="59" t="s">
        <v>6138</v>
      </c>
    </row>
    <row r="647" spans="1:32" x14ac:dyDescent="0.2">
      <c r="A647" s="60" t="s">
        <v>6126</v>
      </c>
      <c r="B647" s="44" t="s">
        <v>6115</v>
      </c>
      <c r="C647" s="44"/>
      <c r="D647" s="39">
        <v>632</v>
      </c>
      <c r="E647" s="44" t="s">
        <v>2536</v>
      </c>
      <c r="F647" s="44" t="s">
        <v>2537</v>
      </c>
      <c r="G647" s="39" t="s">
        <v>6115</v>
      </c>
      <c r="H647" s="64">
        <v>40359</v>
      </c>
      <c r="I647" s="44" t="s">
        <v>6129</v>
      </c>
      <c r="J647" s="58">
        <v>288</v>
      </c>
      <c r="K647" s="44" t="s">
        <v>6126</v>
      </c>
      <c r="L647" s="39" t="s">
        <v>6116</v>
      </c>
      <c r="M647" s="67">
        <v>0</v>
      </c>
      <c r="N647" s="67">
        <v>0</v>
      </c>
      <c r="O647" s="46">
        <v>1063019</v>
      </c>
      <c r="P647" s="45">
        <v>1063019</v>
      </c>
      <c r="Q647" s="45">
        <v>1777268</v>
      </c>
      <c r="R647" s="45">
        <v>148105.66666666666</v>
      </c>
      <c r="S647" s="45">
        <v>592422.66666666663</v>
      </c>
      <c r="T647" s="45">
        <v>1037761</v>
      </c>
      <c r="U647" s="46">
        <v>470596.33333333337</v>
      </c>
      <c r="V647" s="38">
        <v>201610.06817374099</v>
      </c>
      <c r="W647" s="46">
        <v>201610.06817374099</v>
      </c>
      <c r="X647" s="38"/>
      <c r="Y647" s="38">
        <f t="shared" si="10"/>
        <v>233789.44457519872</v>
      </c>
      <c r="Z647" s="38">
        <v>233789.44457519872</v>
      </c>
      <c r="AA647" s="38">
        <v>0</v>
      </c>
      <c r="AB647" s="38">
        <v>233789.44457519872</v>
      </c>
      <c r="AC647" s="38" t="s">
        <v>6123</v>
      </c>
      <c r="AD647" s="59">
        <v>0.22528255019720217</v>
      </c>
      <c r="AE647" s="59">
        <v>0.21992969511852442</v>
      </c>
      <c r="AF647" s="59">
        <v>0.49679402072519058</v>
      </c>
    </row>
    <row r="648" spans="1:32" x14ac:dyDescent="0.2">
      <c r="A648" s="60" t="s">
        <v>6126</v>
      </c>
      <c r="B648" s="44" t="s">
        <v>6115</v>
      </c>
      <c r="C648" s="44"/>
      <c r="D648" s="39">
        <v>633</v>
      </c>
      <c r="E648" s="44" t="s">
        <v>3206</v>
      </c>
      <c r="F648" s="44" t="s">
        <v>3207</v>
      </c>
      <c r="G648" s="39" t="s">
        <v>6115</v>
      </c>
      <c r="H648" s="64">
        <v>40543</v>
      </c>
      <c r="I648" s="44" t="s">
        <v>6129</v>
      </c>
      <c r="J648" s="58">
        <v>288</v>
      </c>
      <c r="K648" s="44" t="s">
        <v>6126</v>
      </c>
      <c r="L648" s="39" t="s">
        <v>6116</v>
      </c>
      <c r="M648" s="67">
        <v>0</v>
      </c>
      <c r="N648" s="67">
        <v>0</v>
      </c>
      <c r="O648" s="46">
        <v>1897887</v>
      </c>
      <c r="P648" s="45">
        <v>1897887</v>
      </c>
      <c r="Q648" s="45">
        <v>1415324</v>
      </c>
      <c r="R648" s="45">
        <v>117943.66666666667</v>
      </c>
      <c r="S648" s="45">
        <v>471774.66666666669</v>
      </c>
      <c r="T648" s="45">
        <v>873096</v>
      </c>
      <c r="U648" s="46">
        <v>1426112.3333333333</v>
      </c>
      <c r="V648" s="38">
        <v>610966.52137128031</v>
      </c>
      <c r="W648" s="46">
        <v>610966.52137128031</v>
      </c>
      <c r="X648" s="38"/>
      <c r="Y648" s="38">
        <f t="shared" si="10"/>
        <v>708484.08008244995</v>
      </c>
      <c r="Z648" s="38">
        <v>708484.08008244995</v>
      </c>
      <c r="AA648" s="38">
        <v>0</v>
      </c>
      <c r="AB648" s="38">
        <v>708484.08008244995</v>
      </c>
      <c r="AC648" s="38" t="s">
        <v>6123</v>
      </c>
      <c r="AD648" s="59">
        <v>0.81146183247025516</v>
      </c>
      <c r="AE648" s="59">
        <v>0.37330150851049088</v>
      </c>
      <c r="AF648" s="59">
        <v>0.49679402072519063</v>
      </c>
    </row>
    <row r="649" spans="1:32" x14ac:dyDescent="0.2">
      <c r="A649" s="60" t="s">
        <v>6126</v>
      </c>
      <c r="B649" s="44" t="s">
        <v>6115</v>
      </c>
      <c r="C649" s="44"/>
      <c r="D649" s="39">
        <v>634</v>
      </c>
      <c r="E649" s="44" t="s">
        <v>3437</v>
      </c>
      <c r="F649" s="44" t="s">
        <v>3438</v>
      </c>
      <c r="G649" s="39" t="s">
        <v>6115</v>
      </c>
      <c r="H649" s="64">
        <v>40359</v>
      </c>
      <c r="I649" s="44" t="s">
        <v>6129</v>
      </c>
      <c r="J649" s="58">
        <v>288</v>
      </c>
      <c r="K649" s="44" t="s">
        <v>6126</v>
      </c>
      <c r="L649" s="39" t="s">
        <v>6116</v>
      </c>
      <c r="M649" s="67">
        <v>0</v>
      </c>
      <c r="N649" s="67">
        <v>0</v>
      </c>
      <c r="O649" s="46">
        <v>794935</v>
      </c>
      <c r="P649" s="45">
        <v>794935</v>
      </c>
      <c r="Q649" s="45">
        <v>1512663</v>
      </c>
      <c r="R649" s="45">
        <v>126055.25</v>
      </c>
      <c r="S649" s="45">
        <v>504221</v>
      </c>
      <c r="T649" s="45">
        <v>915640</v>
      </c>
      <c r="U649" s="46">
        <v>290714</v>
      </c>
      <c r="V649" s="38">
        <v>124545.95415970999</v>
      </c>
      <c r="W649" s="46">
        <v>124545.95415970999</v>
      </c>
      <c r="X649" s="38"/>
      <c r="Y649" s="38">
        <f t="shared" si="10"/>
        <v>144424.97694110306</v>
      </c>
      <c r="Z649" s="38">
        <v>144424.97694110306</v>
      </c>
      <c r="AA649" s="38">
        <v>0</v>
      </c>
      <c r="AB649" s="38">
        <v>144424.97694110306</v>
      </c>
      <c r="AC649" s="38" t="s">
        <v>6123</v>
      </c>
      <c r="AD649" s="59">
        <v>0.15773117922011168</v>
      </c>
      <c r="AE649" s="59">
        <v>0.181681492123385</v>
      </c>
      <c r="AF649" s="59">
        <v>0.49679402072519058</v>
      </c>
    </row>
    <row r="650" spans="1:32" x14ac:dyDescent="0.2">
      <c r="A650" s="60" t="s">
        <v>6126</v>
      </c>
      <c r="B650" s="44" t="s">
        <v>6115</v>
      </c>
      <c r="C650" s="44"/>
      <c r="D650" s="39">
        <v>635</v>
      </c>
      <c r="E650" s="44" t="s">
        <v>5073</v>
      </c>
      <c r="F650" s="44" t="s">
        <v>5074</v>
      </c>
      <c r="G650" s="39" t="s">
        <v>6115</v>
      </c>
      <c r="H650" s="64">
        <v>40543</v>
      </c>
      <c r="I650" s="44" t="s">
        <v>6130</v>
      </c>
      <c r="J650" s="58">
        <v>288</v>
      </c>
      <c r="K650" s="44" t="s">
        <v>6126</v>
      </c>
      <c r="L650" s="39" t="s">
        <v>6123</v>
      </c>
      <c r="M650" s="67">
        <v>528853</v>
      </c>
      <c r="N650" s="67">
        <v>0</v>
      </c>
      <c r="O650" s="46">
        <v>1961568</v>
      </c>
      <c r="P650" s="45">
        <v>1961568</v>
      </c>
      <c r="Q650" s="45">
        <v>1385666</v>
      </c>
      <c r="R650" s="45">
        <v>115472.16666666667</v>
      </c>
      <c r="S650" s="45">
        <v>461888.66666666669</v>
      </c>
      <c r="T650" s="45">
        <v>1040550</v>
      </c>
      <c r="U650" s="46">
        <v>1499679.3333333333</v>
      </c>
      <c r="V650" s="38">
        <v>642483.65577026829</v>
      </c>
      <c r="W650" s="46">
        <v>642483.65577026829</v>
      </c>
      <c r="X650" s="38"/>
      <c r="Y650" s="38">
        <f t="shared" si="10"/>
        <v>745031.7258051401</v>
      </c>
      <c r="Z650" s="38">
        <v>745031.7258051401</v>
      </c>
      <c r="AA650" s="38">
        <v>0</v>
      </c>
      <c r="AB650" s="38">
        <v>745031.7258051401</v>
      </c>
      <c r="AC650" s="38" t="s">
        <v>6123</v>
      </c>
      <c r="AD650" s="59">
        <v>0.71599800663604829</v>
      </c>
      <c r="AE650" s="59">
        <v>0.37981437595084144</v>
      </c>
      <c r="AF650" s="59">
        <v>0.49679402072519069</v>
      </c>
    </row>
    <row r="651" spans="1:32" x14ac:dyDescent="0.2">
      <c r="A651" s="60" t="s">
        <v>6126</v>
      </c>
      <c r="B651" s="44" t="s">
        <v>6115</v>
      </c>
      <c r="C651" s="44"/>
      <c r="D651" s="39">
        <v>636</v>
      </c>
      <c r="E651" s="44" t="s">
        <v>2559</v>
      </c>
      <c r="F651" s="44" t="s">
        <v>2560</v>
      </c>
      <c r="G651" s="39" t="s">
        <v>6115</v>
      </c>
      <c r="H651" s="64">
        <v>40633</v>
      </c>
      <c r="I651" s="44" t="s">
        <v>6130</v>
      </c>
      <c r="J651" s="58">
        <v>287</v>
      </c>
      <c r="K651" s="44" t="s">
        <v>6126</v>
      </c>
      <c r="L651" s="39" t="s">
        <v>6116</v>
      </c>
      <c r="M651" s="67">
        <v>0</v>
      </c>
      <c r="N651" s="67">
        <v>0</v>
      </c>
      <c r="O651" s="46">
        <v>649902</v>
      </c>
      <c r="P651" s="45">
        <v>649902</v>
      </c>
      <c r="Q651" s="45">
        <v>1453974</v>
      </c>
      <c r="R651" s="45">
        <v>121164.5</v>
      </c>
      <c r="S651" s="45">
        <v>484658</v>
      </c>
      <c r="T651" s="45">
        <v>700191</v>
      </c>
      <c r="U651" s="46">
        <v>165244</v>
      </c>
      <c r="V651" s="38">
        <v>70792.846746861585</v>
      </c>
      <c r="W651" s="46">
        <v>70792.846746861585</v>
      </c>
      <c r="X651" s="38"/>
      <c r="Y651" s="38">
        <f t="shared" si="10"/>
        <v>82092.231160713403</v>
      </c>
      <c r="Z651" s="38">
        <v>82092.231160713403</v>
      </c>
      <c r="AA651" s="38">
        <v>0</v>
      </c>
      <c r="AB651" s="38">
        <v>82092.231160713403</v>
      </c>
      <c r="AC651" s="38" t="s">
        <v>6123</v>
      </c>
      <c r="AD651" s="59">
        <v>0.11724262545607328</v>
      </c>
      <c r="AE651" s="59">
        <v>0.12631478463016485</v>
      </c>
      <c r="AF651" s="59">
        <v>0.49679402072519063</v>
      </c>
    </row>
    <row r="652" spans="1:32" x14ac:dyDescent="0.2">
      <c r="A652" s="60" t="s">
        <v>6126</v>
      </c>
      <c r="B652" s="44" t="s">
        <v>6115</v>
      </c>
      <c r="C652" s="44"/>
      <c r="D652" s="39">
        <v>637</v>
      </c>
      <c r="E652" s="44" t="s">
        <v>4628</v>
      </c>
      <c r="F652" s="44" t="s">
        <v>4629</v>
      </c>
      <c r="G652" s="39" t="s">
        <v>6115</v>
      </c>
      <c r="H652" s="64">
        <v>40359</v>
      </c>
      <c r="I652" s="44" t="s">
        <v>6129</v>
      </c>
      <c r="J652" s="58">
        <v>287</v>
      </c>
      <c r="K652" s="44" t="s">
        <v>6126</v>
      </c>
      <c r="L652" s="39" t="s">
        <v>6116</v>
      </c>
      <c r="M652" s="67">
        <v>0</v>
      </c>
      <c r="N652" s="67">
        <v>0</v>
      </c>
      <c r="O652" s="46">
        <v>656626</v>
      </c>
      <c r="P652" s="45">
        <v>656626</v>
      </c>
      <c r="Q652" s="45">
        <v>1538515</v>
      </c>
      <c r="R652" s="45">
        <v>128209.58333333333</v>
      </c>
      <c r="S652" s="45">
        <v>512838.33333333331</v>
      </c>
      <c r="T652" s="45">
        <v>1062623</v>
      </c>
      <c r="U652" s="46">
        <v>143787.66666666669</v>
      </c>
      <c r="V652" s="38">
        <v>61600.6526737561</v>
      </c>
      <c r="W652" s="46">
        <v>61600.6526737561</v>
      </c>
      <c r="X652" s="38"/>
      <c r="Y652" s="38">
        <f t="shared" si="10"/>
        <v>71432.853054026811</v>
      </c>
      <c r="Z652" s="38">
        <v>71432.853054026811</v>
      </c>
      <c r="AA652" s="38">
        <v>0</v>
      </c>
      <c r="AB652" s="38">
        <v>71432.853054026811</v>
      </c>
      <c r="AC652" s="38" t="s">
        <v>6123</v>
      </c>
      <c r="AD652" s="59">
        <v>6.7223138454585316E-2</v>
      </c>
      <c r="AE652" s="59">
        <v>0.10878773160676977</v>
      </c>
      <c r="AF652" s="59">
        <v>0.49679402072519063</v>
      </c>
    </row>
    <row r="653" spans="1:32" x14ac:dyDescent="0.2">
      <c r="A653" s="60" t="s">
        <v>6126</v>
      </c>
      <c r="B653" s="44" t="s">
        <v>6115</v>
      </c>
      <c r="C653" s="44"/>
      <c r="D653" s="39">
        <v>638</v>
      </c>
      <c r="E653" s="44" t="s">
        <v>4630</v>
      </c>
      <c r="F653" s="44" t="s">
        <v>4631</v>
      </c>
      <c r="G653" s="39" t="s">
        <v>6115</v>
      </c>
      <c r="H653" s="64">
        <v>40543</v>
      </c>
      <c r="I653" s="44" t="s">
        <v>6129</v>
      </c>
      <c r="J653" s="58">
        <v>287</v>
      </c>
      <c r="K653" s="44" t="s">
        <v>6126</v>
      </c>
      <c r="L653" s="39" t="s">
        <v>6116</v>
      </c>
      <c r="M653" s="67">
        <v>0</v>
      </c>
      <c r="N653" s="67">
        <v>0</v>
      </c>
      <c r="O653" s="46">
        <v>1573764</v>
      </c>
      <c r="P653" s="45">
        <v>1573764</v>
      </c>
      <c r="Q653" s="45">
        <v>1219626</v>
      </c>
      <c r="R653" s="45">
        <v>101635.5</v>
      </c>
      <c r="S653" s="45">
        <v>406542</v>
      </c>
      <c r="T653" s="45">
        <v>1092855</v>
      </c>
      <c r="U653" s="46">
        <v>1167222</v>
      </c>
      <c r="V653" s="38">
        <v>500054.27226141508</v>
      </c>
      <c r="W653" s="46">
        <v>500054.27226141508</v>
      </c>
      <c r="X653" s="38"/>
      <c r="Y653" s="38">
        <f t="shared" si="10"/>
        <v>579868.91045889852</v>
      </c>
      <c r="Z653" s="38">
        <v>579868.91045889852</v>
      </c>
      <c r="AA653" s="38">
        <v>0</v>
      </c>
      <c r="AB653" s="38">
        <v>579868.91045889852</v>
      </c>
      <c r="AC653" s="38" t="s">
        <v>6123</v>
      </c>
      <c r="AD653" s="59">
        <v>0.53060004342652822</v>
      </c>
      <c r="AE653" s="59">
        <v>0.36845989008447172</v>
      </c>
      <c r="AF653" s="59">
        <v>0.49679402072519069</v>
      </c>
    </row>
    <row r="654" spans="1:32" x14ac:dyDescent="0.2">
      <c r="A654" s="60" t="s">
        <v>6126</v>
      </c>
      <c r="B654" s="44" t="s">
        <v>6115</v>
      </c>
      <c r="C654" s="44"/>
      <c r="D654" s="39">
        <v>639</v>
      </c>
      <c r="E654" s="44" t="s">
        <v>4527</v>
      </c>
      <c r="F654" s="44" t="s">
        <v>6075</v>
      </c>
      <c r="G654" s="39" t="s">
        <v>6115</v>
      </c>
      <c r="H654" s="64">
        <v>40633</v>
      </c>
      <c r="I654" s="44" t="s">
        <v>6130</v>
      </c>
      <c r="J654" s="58">
        <v>286</v>
      </c>
      <c r="K654" s="44" t="s">
        <v>6126</v>
      </c>
      <c r="L654" s="39" t="s">
        <v>6116</v>
      </c>
      <c r="M654" s="67">
        <v>0</v>
      </c>
      <c r="N654" s="67">
        <v>0</v>
      </c>
      <c r="O654" s="46">
        <v>194124</v>
      </c>
      <c r="P654" s="45">
        <v>194124</v>
      </c>
      <c r="Q654" s="45">
        <v>1491427</v>
      </c>
      <c r="R654" s="45">
        <v>124285.58333333333</v>
      </c>
      <c r="S654" s="45">
        <v>497142.33333333331</v>
      </c>
      <c r="T654" s="45">
        <v>714857</v>
      </c>
      <c r="U654" s="46">
        <v>0</v>
      </c>
      <c r="V654" s="38">
        <v>0</v>
      </c>
      <c r="W654" s="46">
        <v>0</v>
      </c>
      <c r="X654" s="38"/>
      <c r="Y654" s="38">
        <f t="shared" si="10"/>
        <v>0</v>
      </c>
      <c r="Z654" s="38">
        <v>0</v>
      </c>
      <c r="AA654" s="38">
        <v>0</v>
      </c>
      <c r="AB654" s="38">
        <v>0</v>
      </c>
      <c r="AC654" s="38" t="s">
        <v>6116</v>
      </c>
      <c r="AD654" s="59">
        <v>0</v>
      </c>
      <c r="AE654" s="59">
        <v>0</v>
      </c>
      <c r="AF654" s="59" t="s">
        <v>6138</v>
      </c>
    </row>
    <row r="655" spans="1:32" x14ac:dyDescent="0.2">
      <c r="A655" s="60" t="s">
        <v>6126</v>
      </c>
      <c r="B655" s="44" t="s">
        <v>6115</v>
      </c>
      <c r="C655" s="44"/>
      <c r="D655" s="39">
        <v>640</v>
      </c>
      <c r="E655" s="44" t="s">
        <v>978</v>
      </c>
      <c r="F655" s="44" t="s">
        <v>979</v>
      </c>
      <c r="G655" s="39" t="s">
        <v>6115</v>
      </c>
      <c r="H655" s="64">
        <v>40451</v>
      </c>
      <c r="I655" s="44" t="s">
        <v>6129</v>
      </c>
      <c r="J655" s="58">
        <v>284</v>
      </c>
      <c r="K655" s="44" t="s">
        <v>6126</v>
      </c>
      <c r="L655" s="39" t="s">
        <v>6116</v>
      </c>
      <c r="M655" s="67">
        <v>0</v>
      </c>
      <c r="N655" s="67">
        <v>0</v>
      </c>
      <c r="O655" s="46">
        <v>338997</v>
      </c>
      <c r="P655" s="45">
        <v>338997</v>
      </c>
      <c r="Q655" s="45">
        <v>1547160</v>
      </c>
      <c r="R655" s="45">
        <v>128930</v>
      </c>
      <c r="S655" s="45">
        <v>515720</v>
      </c>
      <c r="T655" s="45">
        <v>1124157</v>
      </c>
      <c r="U655" s="46">
        <v>0</v>
      </c>
      <c r="V655" s="38">
        <v>0</v>
      </c>
      <c r="W655" s="46">
        <v>0</v>
      </c>
      <c r="X655" s="38"/>
      <c r="Y655" s="38">
        <f t="shared" si="10"/>
        <v>0</v>
      </c>
      <c r="Z655" s="38">
        <v>0</v>
      </c>
      <c r="AA655" s="38">
        <v>0</v>
      </c>
      <c r="AB655" s="38">
        <v>0</v>
      </c>
      <c r="AC655" s="38" t="s">
        <v>6116</v>
      </c>
      <c r="AD655" s="59">
        <v>0</v>
      </c>
      <c r="AE655" s="59">
        <v>0</v>
      </c>
      <c r="AF655" s="59" t="s">
        <v>6138</v>
      </c>
    </row>
    <row r="656" spans="1:32" x14ac:dyDescent="0.2">
      <c r="A656" s="60" t="s">
        <v>6126</v>
      </c>
      <c r="B656" s="44" t="s">
        <v>6115</v>
      </c>
      <c r="C656" s="44"/>
      <c r="D656" s="39">
        <v>641</v>
      </c>
      <c r="E656" s="44" t="s">
        <v>5644</v>
      </c>
      <c r="F656" s="44" t="s">
        <v>5645</v>
      </c>
      <c r="G656" s="39" t="s">
        <v>6115</v>
      </c>
      <c r="H656" s="64">
        <v>40633</v>
      </c>
      <c r="I656" s="44" t="s">
        <v>6130</v>
      </c>
      <c r="J656" s="58">
        <v>284</v>
      </c>
      <c r="K656" s="44" t="s">
        <v>6126</v>
      </c>
      <c r="L656" s="39" t="s">
        <v>6123</v>
      </c>
      <c r="M656" s="67">
        <v>770683</v>
      </c>
      <c r="N656" s="67">
        <v>770683</v>
      </c>
      <c r="O656" s="46">
        <v>1317455</v>
      </c>
      <c r="P656" s="45">
        <v>546772</v>
      </c>
      <c r="Q656" s="45">
        <v>1936489</v>
      </c>
      <c r="R656" s="45">
        <v>161374.08333333334</v>
      </c>
      <c r="S656" s="45">
        <v>645496.33333333337</v>
      </c>
      <c r="T656" s="45">
        <v>754341</v>
      </c>
      <c r="U656" s="46">
        <v>0</v>
      </c>
      <c r="V656" s="38">
        <v>0</v>
      </c>
      <c r="W656" s="46">
        <v>0</v>
      </c>
      <c r="X656" s="38"/>
      <c r="Y656" s="38">
        <f t="shared" si="10"/>
        <v>0</v>
      </c>
      <c r="Z656" s="38">
        <v>0</v>
      </c>
      <c r="AA656" s="38">
        <v>0</v>
      </c>
      <c r="AB656" s="38">
        <v>0</v>
      </c>
      <c r="AC656" s="38" t="s">
        <v>6116</v>
      </c>
      <c r="AD656" s="59">
        <v>0</v>
      </c>
      <c r="AE656" s="59">
        <v>0</v>
      </c>
      <c r="AF656" s="59" t="s">
        <v>6138</v>
      </c>
    </row>
    <row r="657" spans="1:32" x14ac:dyDescent="0.2">
      <c r="A657" s="60" t="s">
        <v>6126</v>
      </c>
      <c r="B657" s="44" t="s">
        <v>6115</v>
      </c>
      <c r="C657" s="44"/>
      <c r="D657" s="39">
        <v>642</v>
      </c>
      <c r="E657" s="44" t="s">
        <v>288</v>
      </c>
      <c r="F657" s="44" t="s">
        <v>289</v>
      </c>
      <c r="G657" s="39" t="s">
        <v>6115</v>
      </c>
      <c r="H657" s="64">
        <v>40633</v>
      </c>
      <c r="I657" s="44" t="s">
        <v>6129</v>
      </c>
      <c r="J657" s="58">
        <v>283</v>
      </c>
      <c r="K657" s="44" t="s">
        <v>6126</v>
      </c>
      <c r="L657" s="39" t="s">
        <v>6116</v>
      </c>
      <c r="M657" s="67">
        <v>0</v>
      </c>
      <c r="N657" s="67">
        <v>0</v>
      </c>
      <c r="O657" s="46">
        <v>827449</v>
      </c>
      <c r="P657" s="45">
        <v>827449</v>
      </c>
      <c r="Q657" s="45">
        <v>1162477</v>
      </c>
      <c r="R657" s="45">
        <v>96873.083333333328</v>
      </c>
      <c r="S657" s="45">
        <v>387492.33333333331</v>
      </c>
      <c r="T657" s="45">
        <v>897063</v>
      </c>
      <c r="U657" s="46">
        <v>439956.66666666669</v>
      </c>
      <c r="V657" s="38">
        <v>188483.60532662852</v>
      </c>
      <c r="W657" s="46">
        <v>188483.60532662852</v>
      </c>
      <c r="X657" s="38"/>
      <c r="Y657" s="38">
        <f t="shared" si="10"/>
        <v>218567.84137818581</v>
      </c>
      <c r="Z657" s="38">
        <v>218567.84137818581</v>
      </c>
      <c r="AA657" s="38">
        <v>0</v>
      </c>
      <c r="AB657" s="38">
        <v>218567.84137818581</v>
      </c>
      <c r="AC657" s="38" t="s">
        <v>6123</v>
      </c>
      <c r="AD657" s="59">
        <v>0.24364826258377151</v>
      </c>
      <c r="AE657" s="59">
        <v>0.2641466016373043</v>
      </c>
      <c r="AF657" s="59">
        <v>0.49679402072519069</v>
      </c>
    </row>
    <row r="658" spans="1:32" x14ac:dyDescent="0.2">
      <c r="A658" s="60" t="s">
        <v>6126</v>
      </c>
      <c r="B658" s="44" t="s">
        <v>6115</v>
      </c>
      <c r="C658" s="44"/>
      <c r="D658" s="39">
        <v>643</v>
      </c>
      <c r="E658" s="44" t="s">
        <v>3420</v>
      </c>
      <c r="F658" s="44" t="s">
        <v>3252</v>
      </c>
      <c r="G658" s="39" t="s">
        <v>6115</v>
      </c>
      <c r="H658" s="64">
        <v>40633</v>
      </c>
      <c r="I658" s="44" t="s">
        <v>6130</v>
      </c>
      <c r="J658" s="58">
        <v>282</v>
      </c>
      <c r="K658" s="44" t="s">
        <v>6126</v>
      </c>
      <c r="L658" s="39" t="s">
        <v>6116</v>
      </c>
      <c r="M658" s="67">
        <v>0</v>
      </c>
      <c r="N658" s="67">
        <v>0</v>
      </c>
      <c r="O658" s="46">
        <v>1264550</v>
      </c>
      <c r="P658" s="45">
        <v>1264550</v>
      </c>
      <c r="Q658" s="45">
        <v>1502729</v>
      </c>
      <c r="R658" s="45">
        <v>125227.41666666667</v>
      </c>
      <c r="S658" s="45">
        <v>500909.66666666669</v>
      </c>
      <c r="T658" s="45">
        <v>866650</v>
      </c>
      <c r="U658" s="46">
        <v>763640.33333333326</v>
      </c>
      <c r="V658" s="38">
        <v>327154.22700605745</v>
      </c>
      <c r="W658" s="46">
        <v>327154.22700605745</v>
      </c>
      <c r="X658" s="38"/>
      <c r="Y658" s="38">
        <f t="shared" si="10"/>
        <v>379371.95158459147</v>
      </c>
      <c r="Z658" s="38">
        <v>379371.95158459147</v>
      </c>
      <c r="AA658" s="38">
        <v>0</v>
      </c>
      <c r="AB658" s="38">
        <v>379371.95158459147</v>
      </c>
      <c r="AC658" s="38" t="s">
        <v>6123</v>
      </c>
      <c r="AD658" s="59">
        <v>0.43774528539155538</v>
      </c>
      <c r="AE658" s="59">
        <v>0.30000549727934162</v>
      </c>
      <c r="AF658" s="59">
        <v>0.49679402072519069</v>
      </c>
    </row>
    <row r="659" spans="1:32" x14ac:dyDescent="0.2">
      <c r="A659" s="60" t="s">
        <v>6126</v>
      </c>
      <c r="B659" s="44" t="s">
        <v>6115</v>
      </c>
      <c r="C659" s="44"/>
      <c r="D659" s="39">
        <v>644</v>
      </c>
      <c r="E659" s="44" t="s">
        <v>3492</v>
      </c>
      <c r="F659" s="44" t="s">
        <v>3493</v>
      </c>
      <c r="G659" s="39" t="s">
        <v>6115</v>
      </c>
      <c r="H659" s="64">
        <v>40543</v>
      </c>
      <c r="I659" s="44" t="s">
        <v>6129</v>
      </c>
      <c r="J659" s="58">
        <v>282</v>
      </c>
      <c r="K659" s="44" t="s">
        <v>6126</v>
      </c>
      <c r="L659" s="39" t="s">
        <v>6123</v>
      </c>
      <c r="M659" s="67">
        <v>1180297</v>
      </c>
      <c r="N659" s="67">
        <v>1180297</v>
      </c>
      <c r="O659" s="46">
        <v>2553454</v>
      </c>
      <c r="P659" s="45">
        <v>1373157</v>
      </c>
      <c r="Q659" s="45">
        <v>1418948</v>
      </c>
      <c r="R659" s="45">
        <v>118245.66666666667</v>
      </c>
      <c r="S659" s="45">
        <v>472982.66666666669</v>
      </c>
      <c r="T659" s="45">
        <v>718856</v>
      </c>
      <c r="U659" s="46">
        <v>900174.33333333326</v>
      </c>
      <c r="V659" s="38">
        <v>385647.30716470769</v>
      </c>
      <c r="W659" s="46">
        <v>385647.30716470769</v>
      </c>
      <c r="X659" s="38"/>
      <c r="Y659" s="38">
        <f t="shared" si="10"/>
        <v>447201.22641028464</v>
      </c>
      <c r="Z659" s="38">
        <v>447201.22641028464</v>
      </c>
      <c r="AA659" s="38">
        <v>0</v>
      </c>
      <c r="AB659" s="38">
        <v>447201.22641028464</v>
      </c>
      <c r="AC659" s="38" t="s">
        <v>6123</v>
      </c>
      <c r="AD659" s="59">
        <v>0.62210126424525169</v>
      </c>
      <c r="AE659" s="59">
        <v>0.325673776858935</v>
      </c>
      <c r="AF659" s="59">
        <v>0.49679402072519063</v>
      </c>
    </row>
    <row r="660" spans="1:32" x14ac:dyDescent="0.2">
      <c r="A660" s="60" t="s">
        <v>6126</v>
      </c>
      <c r="B660" s="44" t="s">
        <v>6115</v>
      </c>
      <c r="C660" s="44"/>
      <c r="D660" s="39">
        <v>645</v>
      </c>
      <c r="E660" s="44" t="s">
        <v>4054</v>
      </c>
      <c r="F660" s="44" t="s">
        <v>4055</v>
      </c>
      <c r="G660" s="39" t="s">
        <v>6115</v>
      </c>
      <c r="H660" s="64">
        <v>40633</v>
      </c>
      <c r="I660" s="44" t="s">
        <v>6130</v>
      </c>
      <c r="J660" s="58">
        <v>282</v>
      </c>
      <c r="K660" s="44" t="s">
        <v>6126</v>
      </c>
      <c r="L660" s="39" t="s">
        <v>6116</v>
      </c>
      <c r="M660" s="67">
        <v>0</v>
      </c>
      <c r="N660" s="67">
        <v>0</v>
      </c>
      <c r="O660" s="46">
        <v>1230243</v>
      </c>
      <c r="P660" s="45">
        <v>1230243</v>
      </c>
      <c r="Q660" s="45">
        <v>2876467</v>
      </c>
      <c r="R660" s="45">
        <v>239705.58333333334</v>
      </c>
      <c r="S660" s="45">
        <v>958822.33333333337</v>
      </c>
      <c r="T660" s="45">
        <v>1244905</v>
      </c>
      <c r="U660" s="46">
        <v>271420.66666666663</v>
      </c>
      <c r="V660" s="38">
        <v>116280.41961744046</v>
      </c>
      <c r="W660" s="46">
        <v>116280.41961744046</v>
      </c>
      <c r="X660" s="38"/>
      <c r="Y660" s="38">
        <f t="shared" si="10"/>
        <v>134840.16430124504</v>
      </c>
      <c r="Z660" s="38">
        <v>134840.16430124504</v>
      </c>
      <c r="AA660" s="38">
        <v>0</v>
      </c>
      <c r="AB660" s="38">
        <v>134840.16430124504</v>
      </c>
      <c r="AC660" s="38" t="s">
        <v>6123</v>
      </c>
      <c r="AD660" s="59">
        <v>0.10831361774693253</v>
      </c>
      <c r="AE660" s="59">
        <v>0.10960449626719683</v>
      </c>
      <c r="AF660" s="59">
        <v>0.49679402072519063</v>
      </c>
    </row>
    <row r="661" spans="1:32" x14ac:dyDescent="0.2">
      <c r="A661" s="60" t="s">
        <v>6126</v>
      </c>
      <c r="B661" s="44" t="s">
        <v>6115</v>
      </c>
      <c r="C661" s="44"/>
      <c r="D661" s="39">
        <v>646</v>
      </c>
      <c r="E661" s="44" t="s">
        <v>1540</v>
      </c>
      <c r="F661" s="44" t="s">
        <v>1541</v>
      </c>
      <c r="G661" s="39" t="s">
        <v>6115</v>
      </c>
      <c r="H661" s="64">
        <v>40451</v>
      </c>
      <c r="I661" s="44" t="s">
        <v>6129</v>
      </c>
      <c r="J661" s="58">
        <v>281</v>
      </c>
      <c r="K661" s="44" t="s">
        <v>6126</v>
      </c>
      <c r="L661" s="39" t="s">
        <v>6116</v>
      </c>
      <c r="M661" s="67">
        <v>0</v>
      </c>
      <c r="N661" s="67">
        <v>0</v>
      </c>
      <c r="O661" s="46">
        <v>1069137</v>
      </c>
      <c r="P661" s="45">
        <v>1069137</v>
      </c>
      <c r="Q661" s="45">
        <v>1381884</v>
      </c>
      <c r="R661" s="45">
        <v>115157</v>
      </c>
      <c r="S661" s="45">
        <v>460628</v>
      </c>
      <c r="T661" s="45">
        <v>758178</v>
      </c>
      <c r="U661" s="46">
        <v>608509</v>
      </c>
      <c r="V661" s="38">
        <v>260693.78846485194</v>
      </c>
      <c r="W661" s="46">
        <v>260693.78846485194</v>
      </c>
      <c r="X661" s="38"/>
      <c r="Y661" s="38">
        <f t="shared" si="10"/>
        <v>302303.63275746501</v>
      </c>
      <c r="Z661" s="38">
        <v>302303.63275746501</v>
      </c>
      <c r="AA661" s="38">
        <v>0</v>
      </c>
      <c r="AB661" s="38">
        <v>302303.63275746501</v>
      </c>
      <c r="AC661" s="38" t="s">
        <v>6123</v>
      </c>
      <c r="AD661" s="59">
        <v>0.39872382574733772</v>
      </c>
      <c r="AE661" s="59">
        <v>0.28275481323484736</v>
      </c>
      <c r="AF661" s="59">
        <v>0.49679402072519058</v>
      </c>
    </row>
    <row r="662" spans="1:32" x14ac:dyDescent="0.2">
      <c r="A662" s="60" t="s">
        <v>6126</v>
      </c>
      <c r="B662" s="44" t="s">
        <v>6115</v>
      </c>
      <c r="C662" s="44"/>
      <c r="D662" s="39">
        <v>647</v>
      </c>
      <c r="E662" s="44" t="s">
        <v>4058</v>
      </c>
      <c r="F662" s="44" t="s">
        <v>4059</v>
      </c>
      <c r="G662" s="39" t="s">
        <v>6115</v>
      </c>
      <c r="H662" s="64">
        <v>40633</v>
      </c>
      <c r="I662" s="44" t="s">
        <v>6130</v>
      </c>
      <c r="J662" s="58">
        <v>281</v>
      </c>
      <c r="K662" s="44" t="s">
        <v>6126</v>
      </c>
      <c r="L662" s="39" t="s">
        <v>6123</v>
      </c>
      <c r="M662" s="67">
        <v>169166</v>
      </c>
      <c r="N662" s="67">
        <v>169166</v>
      </c>
      <c r="O662" s="46">
        <v>984994</v>
      </c>
      <c r="P662" s="45">
        <v>815828</v>
      </c>
      <c r="Q662" s="45">
        <v>2057664</v>
      </c>
      <c r="R662" s="45">
        <v>171472</v>
      </c>
      <c r="S662" s="45">
        <v>685888</v>
      </c>
      <c r="T662" s="45">
        <v>886136</v>
      </c>
      <c r="U662" s="46">
        <v>129940</v>
      </c>
      <c r="V662" s="38">
        <v>55668.118093771598</v>
      </c>
      <c r="W662" s="46">
        <v>55668.118093771598</v>
      </c>
      <c r="X662" s="38"/>
      <c r="Y662" s="38">
        <f t="shared" si="10"/>
        <v>64553.415053031269</v>
      </c>
      <c r="Z662" s="38">
        <v>64553.415053031269</v>
      </c>
      <c r="AA662" s="38">
        <v>0</v>
      </c>
      <c r="AB662" s="38">
        <v>64553.415053031269</v>
      </c>
      <c r="AC662" s="38" t="s">
        <v>6123</v>
      </c>
      <c r="AD662" s="59">
        <v>7.2848202818789967E-2</v>
      </c>
      <c r="AE662" s="59">
        <v>7.9126255844407481E-2</v>
      </c>
      <c r="AF662" s="59">
        <v>0.49679402072519063</v>
      </c>
    </row>
    <row r="663" spans="1:32" x14ac:dyDescent="0.2">
      <c r="A663" s="60" t="s">
        <v>6126</v>
      </c>
      <c r="B663" s="44" t="s">
        <v>6115</v>
      </c>
      <c r="C663" s="44"/>
      <c r="D663" s="39">
        <v>648</v>
      </c>
      <c r="E663" s="44" t="s">
        <v>1071</v>
      </c>
      <c r="F663" s="44" t="s">
        <v>1072</v>
      </c>
      <c r="G663" s="39" t="s">
        <v>6115</v>
      </c>
      <c r="H663" s="64">
        <v>40359</v>
      </c>
      <c r="I663" s="44" t="s">
        <v>6129</v>
      </c>
      <c r="J663" s="58">
        <v>280</v>
      </c>
      <c r="K663" s="44" t="s">
        <v>6126</v>
      </c>
      <c r="L663" s="39" t="s">
        <v>6116</v>
      </c>
      <c r="M663" s="67">
        <v>0</v>
      </c>
      <c r="N663" s="67">
        <v>0</v>
      </c>
      <c r="O663" s="46">
        <v>683320</v>
      </c>
      <c r="P663" s="45">
        <v>683320</v>
      </c>
      <c r="Q663" s="45">
        <v>1373825</v>
      </c>
      <c r="R663" s="45">
        <v>114485.41666666667</v>
      </c>
      <c r="S663" s="45">
        <v>457941.66666666669</v>
      </c>
      <c r="T663" s="45">
        <v>984284</v>
      </c>
      <c r="U663" s="46">
        <v>225378.33333333331</v>
      </c>
      <c r="V663" s="38">
        <v>96555.238385234872</v>
      </c>
      <c r="W663" s="46">
        <v>96555.238385234872</v>
      </c>
      <c r="X663" s="38"/>
      <c r="Y663" s="38">
        <f t="shared" si="10"/>
        <v>111966.60840100893</v>
      </c>
      <c r="Z663" s="38">
        <v>111966.60840100893</v>
      </c>
      <c r="AA663" s="38">
        <v>0</v>
      </c>
      <c r="AB663" s="38">
        <v>111966.60840100893</v>
      </c>
      <c r="AC663" s="38" t="s">
        <v>6123</v>
      </c>
      <c r="AD663" s="59">
        <v>0.11375437211313902</v>
      </c>
      <c r="AE663" s="59">
        <v>0.16385677047504671</v>
      </c>
      <c r="AF663" s="59">
        <v>0.49679402072519069</v>
      </c>
    </row>
    <row r="664" spans="1:32" x14ac:dyDescent="0.2">
      <c r="A664" s="60" t="s">
        <v>6126</v>
      </c>
      <c r="B664" s="44" t="s">
        <v>6115</v>
      </c>
      <c r="C664" s="44"/>
      <c r="D664" s="39">
        <v>649</v>
      </c>
      <c r="E664" s="44" t="s">
        <v>1270</v>
      </c>
      <c r="F664" s="44" t="s">
        <v>1271</v>
      </c>
      <c r="G664" s="39" t="s">
        <v>6115</v>
      </c>
      <c r="H664" s="64">
        <v>40633</v>
      </c>
      <c r="I664" s="44" t="s">
        <v>6130</v>
      </c>
      <c r="J664" s="58">
        <v>280</v>
      </c>
      <c r="K664" s="44" t="s">
        <v>6126</v>
      </c>
      <c r="L664" s="39" t="s">
        <v>6116</v>
      </c>
      <c r="M664" s="67">
        <v>0</v>
      </c>
      <c r="N664" s="67">
        <v>0</v>
      </c>
      <c r="O664" s="46">
        <v>3117154</v>
      </c>
      <c r="P664" s="45">
        <v>3117154</v>
      </c>
      <c r="Q664" s="45">
        <v>1730013</v>
      </c>
      <c r="R664" s="45">
        <v>144167.75</v>
      </c>
      <c r="S664" s="45">
        <v>576671</v>
      </c>
      <c r="T664" s="45">
        <v>1381725</v>
      </c>
      <c r="U664" s="46">
        <v>2540483</v>
      </c>
      <c r="V664" s="38">
        <v>1088378.541320757</v>
      </c>
      <c r="W664" s="46">
        <v>1088378.541320757</v>
      </c>
      <c r="X664" s="38"/>
      <c r="Y664" s="38">
        <f t="shared" si="10"/>
        <v>1262096.7641539946</v>
      </c>
      <c r="Z664" s="38">
        <v>1262096.7641539946</v>
      </c>
      <c r="AA664" s="38">
        <v>0</v>
      </c>
      <c r="AB664" s="38">
        <v>1262096.7641539946</v>
      </c>
      <c r="AC664" s="38" t="s">
        <v>6123</v>
      </c>
      <c r="AD664" s="59">
        <v>0.91342109620510203</v>
      </c>
      <c r="AE664" s="59">
        <v>0.40488752373286485</v>
      </c>
      <c r="AF664" s="59">
        <v>0.49679402072519069</v>
      </c>
    </row>
    <row r="665" spans="1:32" x14ac:dyDescent="0.2">
      <c r="A665" s="60" t="s">
        <v>6126</v>
      </c>
      <c r="B665" s="44" t="s">
        <v>6115</v>
      </c>
      <c r="C665" s="44"/>
      <c r="D665" s="39">
        <v>650</v>
      </c>
      <c r="E665" s="44" t="s">
        <v>1564</v>
      </c>
      <c r="F665" s="44" t="s">
        <v>1565</v>
      </c>
      <c r="G665" s="39" t="s">
        <v>6115</v>
      </c>
      <c r="H665" s="64">
        <v>40633</v>
      </c>
      <c r="I665" s="44" t="s">
        <v>6129</v>
      </c>
      <c r="J665" s="58">
        <v>280</v>
      </c>
      <c r="K665" s="44" t="s">
        <v>6126</v>
      </c>
      <c r="L665" s="39" t="s">
        <v>6116</v>
      </c>
      <c r="M665" s="67">
        <v>0</v>
      </c>
      <c r="N665" s="67">
        <v>0</v>
      </c>
      <c r="O665" s="46">
        <v>1070764</v>
      </c>
      <c r="P665" s="45">
        <v>1070764</v>
      </c>
      <c r="Q665" s="45">
        <v>1562820</v>
      </c>
      <c r="R665" s="45">
        <v>130235</v>
      </c>
      <c r="S665" s="45">
        <v>520940</v>
      </c>
      <c r="T665" s="45">
        <v>901170</v>
      </c>
      <c r="U665" s="46">
        <v>549824</v>
      </c>
      <c r="V665" s="38">
        <v>235552.3115498682</v>
      </c>
      <c r="W665" s="46">
        <v>235552.3115498682</v>
      </c>
      <c r="X665" s="38"/>
      <c r="Y665" s="38">
        <f t="shared" si="10"/>
        <v>273149.27565120719</v>
      </c>
      <c r="Z665" s="38">
        <v>273149.27565120719</v>
      </c>
      <c r="AA665" s="38">
        <v>0</v>
      </c>
      <c r="AB665" s="38">
        <v>273149.27565120719</v>
      </c>
      <c r="AC665" s="38" t="s">
        <v>6123</v>
      </c>
      <c r="AD665" s="59">
        <v>0.30310515846200736</v>
      </c>
      <c r="AE665" s="59">
        <v>0.25509755244965948</v>
      </c>
      <c r="AF665" s="59">
        <v>0.49679402072519058</v>
      </c>
    </row>
    <row r="666" spans="1:32" x14ac:dyDescent="0.2">
      <c r="A666" s="60" t="s">
        <v>6126</v>
      </c>
      <c r="B666" s="44" t="s">
        <v>6115</v>
      </c>
      <c r="C666" s="44"/>
      <c r="D666" s="39">
        <v>651</v>
      </c>
      <c r="E666" s="44" t="s">
        <v>4361</v>
      </c>
      <c r="F666" s="44" t="s">
        <v>4362</v>
      </c>
      <c r="G666" s="39" t="s">
        <v>6115</v>
      </c>
      <c r="H666" s="64">
        <v>40633</v>
      </c>
      <c r="I666" s="44" t="s">
        <v>6130</v>
      </c>
      <c r="J666" s="58">
        <v>280</v>
      </c>
      <c r="K666" s="44" t="s">
        <v>6126</v>
      </c>
      <c r="L666" s="39" t="s">
        <v>6116</v>
      </c>
      <c r="M666" s="67">
        <v>0</v>
      </c>
      <c r="N666" s="67">
        <v>0</v>
      </c>
      <c r="O666" s="46">
        <v>1010352</v>
      </c>
      <c r="P666" s="45">
        <v>1010352</v>
      </c>
      <c r="Q666" s="45">
        <v>1072241</v>
      </c>
      <c r="R666" s="45">
        <v>89353.416666666672</v>
      </c>
      <c r="S666" s="45">
        <v>357413.66666666669</v>
      </c>
      <c r="T666" s="45">
        <v>751992</v>
      </c>
      <c r="U666" s="46">
        <v>652938.33333333326</v>
      </c>
      <c r="V666" s="38">
        <v>279727.93787863938</v>
      </c>
      <c r="W666" s="46">
        <v>279727.93787863938</v>
      </c>
      <c r="X666" s="38"/>
      <c r="Y666" s="38">
        <f t="shared" si="10"/>
        <v>324375.85990227142</v>
      </c>
      <c r="Z666" s="38">
        <v>324375.85990227142</v>
      </c>
      <c r="AA666" s="38">
        <v>0</v>
      </c>
      <c r="AB666" s="38">
        <v>324375.85990227142</v>
      </c>
      <c r="AC666" s="38" t="s">
        <v>6123</v>
      </c>
      <c r="AD666" s="59">
        <v>0.43135546641755684</v>
      </c>
      <c r="AE666" s="59">
        <v>0.32105232622122926</v>
      </c>
      <c r="AF666" s="59">
        <v>0.49679402072519069</v>
      </c>
    </row>
    <row r="667" spans="1:32" x14ac:dyDescent="0.2">
      <c r="A667" s="60" t="s">
        <v>6126</v>
      </c>
      <c r="B667" s="44" t="s">
        <v>6115</v>
      </c>
      <c r="C667" s="44"/>
      <c r="D667" s="39">
        <v>652</v>
      </c>
      <c r="E667" s="44" t="s">
        <v>5253</v>
      </c>
      <c r="F667" s="44" t="s">
        <v>5254</v>
      </c>
      <c r="G667" s="39" t="s">
        <v>6115</v>
      </c>
      <c r="H667" s="64">
        <v>40633</v>
      </c>
      <c r="I667" s="44" t="s">
        <v>6130</v>
      </c>
      <c r="J667" s="58">
        <v>280</v>
      </c>
      <c r="K667" s="44" t="s">
        <v>6126</v>
      </c>
      <c r="L667" s="39" t="s">
        <v>6116</v>
      </c>
      <c r="M667" s="67">
        <v>0</v>
      </c>
      <c r="N667" s="67">
        <v>0</v>
      </c>
      <c r="O667" s="46">
        <v>555011</v>
      </c>
      <c r="P667" s="45">
        <v>555011</v>
      </c>
      <c r="Q667" s="45">
        <v>1177359</v>
      </c>
      <c r="R667" s="45">
        <v>98113.25</v>
      </c>
      <c r="S667" s="45">
        <v>392453</v>
      </c>
      <c r="T667" s="45">
        <v>721161</v>
      </c>
      <c r="U667" s="46">
        <v>162558</v>
      </c>
      <c r="V667" s="38">
        <v>69642.126682217364</v>
      </c>
      <c r="W667" s="46">
        <v>69642.126682217364</v>
      </c>
      <c r="X667" s="38"/>
      <c r="Y667" s="38">
        <f t="shared" si="10"/>
        <v>80757.842421045541</v>
      </c>
      <c r="Z667" s="38">
        <v>80757.842421045541</v>
      </c>
      <c r="AA667" s="38">
        <v>0</v>
      </c>
      <c r="AB667" s="38">
        <v>80757.842421045541</v>
      </c>
      <c r="AC667" s="38" t="s">
        <v>6123</v>
      </c>
      <c r="AD667" s="59">
        <v>0.11198309728485809</v>
      </c>
      <c r="AE667" s="59">
        <v>0.1455067420664555</v>
      </c>
      <c r="AF667" s="59">
        <v>0.49679402072519063</v>
      </c>
    </row>
    <row r="668" spans="1:32" x14ac:dyDescent="0.2">
      <c r="A668" s="60" t="s">
        <v>6126</v>
      </c>
      <c r="B668" s="44" t="s">
        <v>6115</v>
      </c>
      <c r="C668" s="44"/>
      <c r="D668" s="39">
        <v>653</v>
      </c>
      <c r="E668" s="44" t="s">
        <v>5687</v>
      </c>
      <c r="F668" s="44" t="s">
        <v>5688</v>
      </c>
      <c r="G668" s="39" t="s">
        <v>6115</v>
      </c>
      <c r="H668" s="64">
        <v>40359</v>
      </c>
      <c r="I668" s="44" t="s">
        <v>6129</v>
      </c>
      <c r="J668" s="58">
        <v>280</v>
      </c>
      <c r="K668" s="44" t="s">
        <v>6126</v>
      </c>
      <c r="L668" s="39" t="s">
        <v>6116</v>
      </c>
      <c r="M668" s="67">
        <v>0</v>
      </c>
      <c r="N668" s="67">
        <v>0</v>
      </c>
      <c r="O668" s="46">
        <v>692271</v>
      </c>
      <c r="P668" s="45">
        <v>692271</v>
      </c>
      <c r="Q668" s="45">
        <v>1428743</v>
      </c>
      <c r="R668" s="45">
        <v>119061.91666666667</v>
      </c>
      <c r="S668" s="45">
        <v>476247.66666666669</v>
      </c>
      <c r="T668" s="45">
        <v>702524</v>
      </c>
      <c r="U668" s="46">
        <v>216023.33333333331</v>
      </c>
      <c r="V668" s="38">
        <v>92547.425204018669</v>
      </c>
      <c r="W668" s="46">
        <v>92547.425204018669</v>
      </c>
      <c r="X668" s="38"/>
      <c r="Y668" s="38">
        <f t="shared" si="10"/>
        <v>107319.10033712476</v>
      </c>
      <c r="Z668" s="38">
        <v>107319.10033712476</v>
      </c>
      <c r="AA668" s="38">
        <v>0</v>
      </c>
      <c r="AB668" s="38">
        <v>107319.10033712476</v>
      </c>
      <c r="AC668" s="38" t="s">
        <v>6123</v>
      </c>
      <c r="AD668" s="59">
        <v>0.15276218369354608</v>
      </c>
      <c r="AE668" s="59">
        <v>0.15502469457354817</v>
      </c>
      <c r="AF668" s="59">
        <v>0.49679402072519069</v>
      </c>
    </row>
    <row r="669" spans="1:32" x14ac:dyDescent="0.2">
      <c r="A669" s="60" t="s">
        <v>6126</v>
      </c>
      <c r="B669" s="44" t="s">
        <v>6115</v>
      </c>
      <c r="C669" s="44"/>
      <c r="D669" s="39">
        <v>654</v>
      </c>
      <c r="E669" s="44" t="s">
        <v>4492</v>
      </c>
      <c r="F669" s="44" t="s">
        <v>4493</v>
      </c>
      <c r="G669" s="39" t="s">
        <v>6115</v>
      </c>
      <c r="H669" s="64">
        <v>40543</v>
      </c>
      <c r="I669" s="44" t="s">
        <v>6129</v>
      </c>
      <c r="J669" s="58">
        <v>279</v>
      </c>
      <c r="K669" s="44" t="s">
        <v>6126</v>
      </c>
      <c r="L669" s="39" t="s">
        <v>6116</v>
      </c>
      <c r="M669" s="67">
        <v>0</v>
      </c>
      <c r="N669" s="67">
        <v>0</v>
      </c>
      <c r="O669" s="46">
        <v>834949</v>
      </c>
      <c r="P669" s="45">
        <v>834949</v>
      </c>
      <c r="Q669" s="45">
        <v>1519665</v>
      </c>
      <c r="R669" s="45">
        <v>126638.75</v>
      </c>
      <c r="S669" s="45">
        <v>506555</v>
      </c>
      <c r="T669" s="45">
        <v>653193</v>
      </c>
      <c r="U669" s="46">
        <v>328394</v>
      </c>
      <c r="V669" s="38">
        <v>140688.59453044506</v>
      </c>
      <c r="W669" s="46">
        <v>140688.59453044506</v>
      </c>
      <c r="X669" s="38"/>
      <c r="Y669" s="38">
        <f t="shared" si="10"/>
        <v>163144.17564202825</v>
      </c>
      <c r="Z669" s="38">
        <v>163144.17564202825</v>
      </c>
      <c r="AA669" s="38">
        <v>0</v>
      </c>
      <c r="AB669" s="38">
        <v>163144.17564202825</v>
      </c>
      <c r="AC669" s="38" t="s">
        <v>6123</v>
      </c>
      <c r="AD669" s="59">
        <v>0.24976412123526776</v>
      </c>
      <c r="AE669" s="59">
        <v>0.19539418053321611</v>
      </c>
      <c r="AF669" s="59">
        <v>0.49679402072519063</v>
      </c>
    </row>
    <row r="670" spans="1:32" x14ac:dyDescent="0.2">
      <c r="A670" s="60" t="s">
        <v>6126</v>
      </c>
      <c r="B670" s="44" t="s">
        <v>6115</v>
      </c>
      <c r="C670" s="44"/>
      <c r="D670" s="39">
        <v>655</v>
      </c>
      <c r="E670" s="44" t="s">
        <v>4662</v>
      </c>
      <c r="F670" s="44" t="s">
        <v>4663</v>
      </c>
      <c r="G670" s="39" t="s">
        <v>6115</v>
      </c>
      <c r="H670" s="64">
        <v>40543</v>
      </c>
      <c r="I670" s="44" t="s">
        <v>6130</v>
      </c>
      <c r="J670" s="58">
        <v>279</v>
      </c>
      <c r="K670" s="44" t="s">
        <v>6126</v>
      </c>
      <c r="L670" s="39" t="s">
        <v>6116</v>
      </c>
      <c r="M670" s="67">
        <v>0</v>
      </c>
      <c r="N670" s="67">
        <v>0</v>
      </c>
      <c r="O670" s="46">
        <v>495666</v>
      </c>
      <c r="P670" s="45">
        <v>495666</v>
      </c>
      <c r="Q670" s="45">
        <v>1390833</v>
      </c>
      <c r="R670" s="45">
        <v>115902.75</v>
      </c>
      <c r="S670" s="45">
        <v>463611</v>
      </c>
      <c r="T670" s="45">
        <v>974509</v>
      </c>
      <c r="U670" s="46">
        <v>32055</v>
      </c>
      <c r="V670" s="38">
        <v>13732.811493734405</v>
      </c>
      <c r="W670" s="46">
        <v>13732.811493734405</v>
      </c>
      <c r="X670" s="38"/>
      <c r="Y670" s="38">
        <f t="shared" si="10"/>
        <v>15924.732334345987</v>
      </c>
      <c r="Z670" s="38">
        <v>15924.732334345987</v>
      </c>
      <c r="AA670" s="38">
        <v>0</v>
      </c>
      <c r="AB670" s="38">
        <v>15924.732334345987</v>
      </c>
      <c r="AC670" s="38" t="s">
        <v>6123</v>
      </c>
      <c r="AD670" s="59">
        <v>1.6341288109546433E-2</v>
      </c>
      <c r="AE670" s="59">
        <v>3.2127949737012398E-2</v>
      </c>
      <c r="AF670" s="59">
        <v>0.49679402072519063</v>
      </c>
    </row>
    <row r="671" spans="1:32" x14ac:dyDescent="0.2">
      <c r="A671" s="60" t="s">
        <v>6126</v>
      </c>
      <c r="B671" s="44" t="s">
        <v>6115</v>
      </c>
      <c r="C671" s="44"/>
      <c r="D671" s="39">
        <v>656</v>
      </c>
      <c r="E671" s="44" t="s">
        <v>2989</v>
      </c>
      <c r="F671" s="44" t="s">
        <v>2990</v>
      </c>
      <c r="G671" s="39" t="s">
        <v>6115</v>
      </c>
      <c r="H671" s="64">
        <v>40543</v>
      </c>
      <c r="I671" s="44" t="s">
        <v>6129</v>
      </c>
      <c r="J671" s="58">
        <v>278</v>
      </c>
      <c r="K671" s="44" t="s">
        <v>6126</v>
      </c>
      <c r="L671" s="39" t="s">
        <v>6116</v>
      </c>
      <c r="M671" s="67">
        <v>0</v>
      </c>
      <c r="N671" s="67">
        <v>0</v>
      </c>
      <c r="O671" s="46">
        <v>1057256</v>
      </c>
      <c r="P671" s="45">
        <v>1057256</v>
      </c>
      <c r="Q671" s="45">
        <v>1146035</v>
      </c>
      <c r="R671" s="45">
        <v>95502.916666666672</v>
      </c>
      <c r="S671" s="45">
        <v>382011.66666666669</v>
      </c>
      <c r="T671" s="45">
        <v>814599</v>
      </c>
      <c r="U671" s="46">
        <v>675244.33333333326</v>
      </c>
      <c r="V671" s="38">
        <v>289284.14106626192</v>
      </c>
      <c r="W671" s="46">
        <v>289284.14106626192</v>
      </c>
      <c r="X671" s="38"/>
      <c r="Y671" s="38">
        <f t="shared" si="10"/>
        <v>335457.34732856753</v>
      </c>
      <c r="Z671" s="38">
        <v>335457.34732856753</v>
      </c>
      <c r="AA671" s="38">
        <v>0</v>
      </c>
      <c r="AB671" s="38">
        <v>335457.34732856753</v>
      </c>
      <c r="AC671" s="38" t="s">
        <v>6123</v>
      </c>
      <c r="AD671" s="59">
        <v>0.4118067261665771</v>
      </c>
      <c r="AE671" s="59">
        <v>0.31729055907799769</v>
      </c>
      <c r="AF671" s="59">
        <v>0.49679402072519069</v>
      </c>
    </row>
    <row r="672" spans="1:32" x14ac:dyDescent="0.2">
      <c r="A672" s="60" t="s">
        <v>6126</v>
      </c>
      <c r="B672" s="44" t="s">
        <v>6115</v>
      </c>
      <c r="C672" s="44"/>
      <c r="D672" s="39">
        <v>657</v>
      </c>
      <c r="E672" s="44" t="s">
        <v>1895</v>
      </c>
      <c r="F672" s="44" t="s">
        <v>1896</v>
      </c>
      <c r="G672" s="39" t="s">
        <v>6115</v>
      </c>
      <c r="H672" s="64">
        <v>40359</v>
      </c>
      <c r="I672" s="44" t="s">
        <v>6129</v>
      </c>
      <c r="J672" s="58">
        <v>277</v>
      </c>
      <c r="K672" s="44" t="s">
        <v>6126</v>
      </c>
      <c r="L672" s="39" t="s">
        <v>6116</v>
      </c>
      <c r="M672" s="67">
        <v>0</v>
      </c>
      <c r="N672" s="67">
        <v>0</v>
      </c>
      <c r="O672" s="46">
        <v>1260197</v>
      </c>
      <c r="P672" s="45">
        <v>1260197</v>
      </c>
      <c r="Q672" s="45">
        <v>1401385</v>
      </c>
      <c r="R672" s="45">
        <v>116782.08333333333</v>
      </c>
      <c r="S672" s="45">
        <v>467128.33333333331</v>
      </c>
      <c r="T672" s="45">
        <v>788560</v>
      </c>
      <c r="U672" s="46">
        <v>793068.66666666674</v>
      </c>
      <c r="V672" s="38">
        <v>339761.737667154</v>
      </c>
      <c r="W672" s="46">
        <v>339761.737667154</v>
      </c>
      <c r="X672" s="38"/>
      <c r="Y672" s="38">
        <f t="shared" si="10"/>
        <v>393991.77162449935</v>
      </c>
      <c r="Z672" s="38">
        <v>393991.77162449935</v>
      </c>
      <c r="AA672" s="38">
        <v>0</v>
      </c>
      <c r="AB672" s="38">
        <v>393991.77162449935</v>
      </c>
      <c r="AC672" s="38" t="s">
        <v>6123</v>
      </c>
      <c r="AD672" s="59">
        <v>0.49963448770480284</v>
      </c>
      <c r="AE672" s="59">
        <v>0.31264300075662721</v>
      </c>
      <c r="AF672" s="59">
        <v>0.49679402072519063</v>
      </c>
    </row>
    <row r="673" spans="1:32" x14ac:dyDescent="0.2">
      <c r="A673" s="60" t="s">
        <v>6126</v>
      </c>
      <c r="B673" s="44" t="s">
        <v>6115</v>
      </c>
      <c r="C673" s="44"/>
      <c r="D673" s="39">
        <v>658</v>
      </c>
      <c r="E673" s="44" t="s">
        <v>3760</v>
      </c>
      <c r="F673" s="44" t="s">
        <v>3761</v>
      </c>
      <c r="G673" s="39" t="s">
        <v>6115</v>
      </c>
      <c r="H673" s="64">
        <v>40359</v>
      </c>
      <c r="I673" s="44" t="s">
        <v>6129</v>
      </c>
      <c r="J673" s="58">
        <v>277</v>
      </c>
      <c r="K673" s="44" t="s">
        <v>6126</v>
      </c>
      <c r="L673" s="39" t="s">
        <v>6123</v>
      </c>
      <c r="M673" s="67">
        <v>152839</v>
      </c>
      <c r="N673" s="67">
        <v>0</v>
      </c>
      <c r="O673" s="46">
        <v>622031</v>
      </c>
      <c r="P673" s="45">
        <v>622031</v>
      </c>
      <c r="Q673" s="45">
        <v>2268008</v>
      </c>
      <c r="R673" s="45">
        <v>189000.66666666666</v>
      </c>
      <c r="S673" s="45">
        <v>756002.66666666663</v>
      </c>
      <c r="T673" s="45">
        <v>945692</v>
      </c>
      <c r="U673" s="46">
        <v>0</v>
      </c>
      <c r="V673" s="38">
        <v>0</v>
      </c>
      <c r="W673" s="46">
        <v>0</v>
      </c>
      <c r="X673" s="38"/>
      <c r="Y673" s="38">
        <f t="shared" si="10"/>
        <v>0</v>
      </c>
      <c r="Z673" s="38">
        <v>0</v>
      </c>
      <c r="AA673" s="38">
        <v>0</v>
      </c>
      <c r="AB673" s="38">
        <v>0</v>
      </c>
      <c r="AC673" s="38" t="s">
        <v>6116</v>
      </c>
      <c r="AD673" s="59">
        <v>0</v>
      </c>
      <c r="AE673" s="59">
        <v>0</v>
      </c>
      <c r="AF673" s="59" t="s">
        <v>6138</v>
      </c>
    </row>
    <row r="674" spans="1:32" x14ac:dyDescent="0.2">
      <c r="A674" s="60" t="s">
        <v>6126</v>
      </c>
      <c r="B674" s="44" t="s">
        <v>6115</v>
      </c>
      <c r="C674" s="44"/>
      <c r="D674" s="39">
        <v>659</v>
      </c>
      <c r="E674" s="44" t="s">
        <v>907</v>
      </c>
      <c r="F674" s="44" t="s">
        <v>908</v>
      </c>
      <c r="G674" s="39" t="s">
        <v>6115</v>
      </c>
      <c r="H674" s="64">
        <v>40543</v>
      </c>
      <c r="I674" s="44" t="s">
        <v>6130</v>
      </c>
      <c r="J674" s="58">
        <v>276</v>
      </c>
      <c r="K674" s="44" t="s">
        <v>6126</v>
      </c>
      <c r="L674" s="39" t="s">
        <v>6116</v>
      </c>
      <c r="M674" s="67">
        <v>0</v>
      </c>
      <c r="N674" s="67">
        <v>0</v>
      </c>
      <c r="O674" s="46">
        <v>1803744</v>
      </c>
      <c r="P674" s="45">
        <v>1803744</v>
      </c>
      <c r="Q674" s="45">
        <v>1584852</v>
      </c>
      <c r="R674" s="45">
        <v>132071</v>
      </c>
      <c r="S674" s="45">
        <v>528284</v>
      </c>
      <c r="T674" s="45">
        <v>1104712</v>
      </c>
      <c r="U674" s="46">
        <v>1275460</v>
      </c>
      <c r="V674" s="38">
        <v>546424.94923720125</v>
      </c>
      <c r="W674" s="46">
        <v>546424.94923720125</v>
      </c>
      <c r="X674" s="38"/>
      <c r="Y674" s="38">
        <f t="shared" si="10"/>
        <v>633640.90167415177</v>
      </c>
      <c r="Z674" s="38">
        <v>633640.90167415177</v>
      </c>
      <c r="AA674" s="38">
        <v>0</v>
      </c>
      <c r="AB674" s="38">
        <v>633640.90167415177</v>
      </c>
      <c r="AC674" s="38" t="s">
        <v>6123</v>
      </c>
      <c r="AD674" s="59">
        <v>0.57358017444741416</v>
      </c>
      <c r="AE674" s="59">
        <v>0.3512920357180131</v>
      </c>
      <c r="AF674" s="59">
        <v>0.49679402072519074</v>
      </c>
    </row>
    <row r="675" spans="1:32" x14ac:dyDescent="0.2">
      <c r="A675" s="60" t="s">
        <v>6126</v>
      </c>
      <c r="B675" s="44" t="s">
        <v>6115</v>
      </c>
      <c r="C675" s="44"/>
      <c r="D675" s="39">
        <v>660</v>
      </c>
      <c r="E675" s="44" t="s">
        <v>1568</v>
      </c>
      <c r="F675" s="44" t="s">
        <v>1569</v>
      </c>
      <c r="G675" s="39" t="s">
        <v>6115</v>
      </c>
      <c r="H675" s="64">
        <v>40633</v>
      </c>
      <c r="I675" s="44" t="s">
        <v>6130</v>
      </c>
      <c r="J675" s="58">
        <v>276</v>
      </c>
      <c r="K675" s="44" t="s">
        <v>6126</v>
      </c>
      <c r="L675" s="39" t="s">
        <v>6116</v>
      </c>
      <c r="M675" s="67">
        <v>0</v>
      </c>
      <c r="N675" s="67">
        <v>0</v>
      </c>
      <c r="O675" s="46">
        <v>4254050</v>
      </c>
      <c r="P675" s="45">
        <v>4254050</v>
      </c>
      <c r="Q675" s="45">
        <v>1156210</v>
      </c>
      <c r="R675" s="45">
        <v>96350.833333333328</v>
      </c>
      <c r="S675" s="45">
        <v>385403.33333333331</v>
      </c>
      <c r="T675" s="45">
        <v>782202</v>
      </c>
      <c r="U675" s="46">
        <v>3868646.6666666665</v>
      </c>
      <c r="V675" s="38">
        <v>1657382.4803992291</v>
      </c>
      <c r="W675" s="46">
        <v>782202</v>
      </c>
      <c r="X675" s="38"/>
      <c r="Y675" s="38">
        <f t="shared" si="10"/>
        <v>1921920.5322984394</v>
      </c>
      <c r="Z675" s="38">
        <v>782202</v>
      </c>
      <c r="AA675" s="38">
        <v>0</v>
      </c>
      <c r="AB675" s="38">
        <v>782202</v>
      </c>
      <c r="AC675" s="38" t="s">
        <v>6123</v>
      </c>
      <c r="AD675" s="59">
        <v>1</v>
      </c>
      <c r="AE675" s="59">
        <v>0.18387230991643258</v>
      </c>
      <c r="AF675" s="59">
        <v>0.20219008542177541</v>
      </c>
    </row>
    <row r="676" spans="1:32" x14ac:dyDescent="0.2">
      <c r="A676" s="60" t="s">
        <v>6126</v>
      </c>
      <c r="B676" s="44" t="s">
        <v>6115</v>
      </c>
      <c r="C676" s="44"/>
      <c r="D676" s="39">
        <v>661</v>
      </c>
      <c r="E676" s="44" t="s">
        <v>2182</v>
      </c>
      <c r="F676" s="44" t="s">
        <v>2183</v>
      </c>
      <c r="G676" s="39" t="s">
        <v>6115</v>
      </c>
      <c r="H676" s="64">
        <v>40451</v>
      </c>
      <c r="I676" s="44" t="s">
        <v>6129</v>
      </c>
      <c r="J676" s="58">
        <v>276</v>
      </c>
      <c r="K676" s="44" t="s">
        <v>6126</v>
      </c>
      <c r="L676" s="39" t="s">
        <v>6116</v>
      </c>
      <c r="M676" s="67">
        <v>0</v>
      </c>
      <c r="N676" s="67">
        <v>0</v>
      </c>
      <c r="O676" s="46">
        <v>1606247</v>
      </c>
      <c r="P676" s="45">
        <v>1606247</v>
      </c>
      <c r="Q676" s="45">
        <v>1314723</v>
      </c>
      <c r="R676" s="45">
        <v>109560.25</v>
      </c>
      <c r="S676" s="45">
        <v>438241</v>
      </c>
      <c r="T676" s="45">
        <v>745251</v>
      </c>
      <c r="U676" s="46">
        <v>1168006</v>
      </c>
      <c r="V676" s="38">
        <v>500390.14885511616</v>
      </c>
      <c r="W676" s="46">
        <v>500390.14885511616</v>
      </c>
      <c r="X676" s="38"/>
      <c r="Y676" s="38">
        <f t="shared" si="10"/>
        <v>580258.39697114704</v>
      </c>
      <c r="Z676" s="38">
        <v>580258.39697114704</v>
      </c>
      <c r="AA676" s="38">
        <v>0</v>
      </c>
      <c r="AB676" s="38">
        <v>580258.39697114704</v>
      </c>
      <c r="AC676" s="38" t="s">
        <v>6123</v>
      </c>
      <c r="AD676" s="59">
        <v>0.77860800853826029</v>
      </c>
      <c r="AE676" s="59">
        <v>0.36125103858319862</v>
      </c>
      <c r="AF676" s="59">
        <v>0.49679402072519063</v>
      </c>
    </row>
    <row r="677" spans="1:32" x14ac:dyDescent="0.2">
      <c r="A677" s="60" t="s">
        <v>6126</v>
      </c>
      <c r="B677" s="44" t="s">
        <v>6115</v>
      </c>
      <c r="C677" s="44"/>
      <c r="D677" s="39">
        <v>662</v>
      </c>
      <c r="E677" s="44" t="s">
        <v>47</v>
      </c>
      <c r="F677" s="44" t="s">
        <v>48</v>
      </c>
      <c r="G677" s="39" t="s">
        <v>6115</v>
      </c>
      <c r="H677" s="64">
        <v>40633</v>
      </c>
      <c r="I677" s="44" t="s">
        <v>6130</v>
      </c>
      <c r="J677" s="58">
        <v>275</v>
      </c>
      <c r="K677" s="44" t="s">
        <v>6126</v>
      </c>
      <c r="L677" s="39" t="s">
        <v>6116</v>
      </c>
      <c r="M677" s="67">
        <v>0</v>
      </c>
      <c r="N677" s="67">
        <v>0</v>
      </c>
      <c r="O677" s="46">
        <v>518498</v>
      </c>
      <c r="P677" s="45">
        <v>518498</v>
      </c>
      <c r="Q677" s="45">
        <v>1218308</v>
      </c>
      <c r="R677" s="45">
        <v>101525.66666666667</v>
      </c>
      <c r="S677" s="45">
        <v>406102.66666666669</v>
      </c>
      <c r="T677" s="45">
        <v>676987</v>
      </c>
      <c r="U677" s="46">
        <v>112395.33333333331</v>
      </c>
      <c r="V677" s="38">
        <v>48151.736872316629</v>
      </c>
      <c r="W677" s="46">
        <v>48151.736872316629</v>
      </c>
      <c r="X677" s="38"/>
      <c r="Y677" s="38">
        <f t="shared" ref="Y677:Y740" si="11">V677*(1+$X$14)</f>
        <v>55837.329557414705</v>
      </c>
      <c r="Z677" s="38">
        <v>55837.329557414705</v>
      </c>
      <c r="AA677" s="38">
        <v>0</v>
      </c>
      <c r="AB677" s="38">
        <v>55837.329557414705</v>
      </c>
      <c r="AC677" s="38" t="s">
        <v>6123</v>
      </c>
      <c r="AD677" s="59">
        <v>8.2479175460407228E-2</v>
      </c>
      <c r="AE677" s="59">
        <v>0.10769053990066443</v>
      </c>
      <c r="AF677" s="59">
        <v>0.49679402072519069</v>
      </c>
    </row>
    <row r="678" spans="1:32" x14ac:dyDescent="0.2">
      <c r="A678" s="60" t="s">
        <v>6126</v>
      </c>
      <c r="B678" s="44" t="s">
        <v>6115</v>
      </c>
      <c r="C678" s="44"/>
      <c r="D678" s="39">
        <v>663</v>
      </c>
      <c r="E678" s="44" t="s">
        <v>2739</v>
      </c>
      <c r="F678" s="44" t="s">
        <v>2740</v>
      </c>
      <c r="G678" s="39" t="s">
        <v>6115</v>
      </c>
      <c r="H678" s="64">
        <v>40633</v>
      </c>
      <c r="I678" s="44" t="s">
        <v>6130</v>
      </c>
      <c r="J678" s="58">
        <v>275</v>
      </c>
      <c r="K678" s="44" t="s">
        <v>6126</v>
      </c>
      <c r="L678" s="39" t="s">
        <v>6123</v>
      </c>
      <c r="M678" s="67">
        <v>49905</v>
      </c>
      <c r="N678" s="67">
        <v>0</v>
      </c>
      <c r="O678" s="46">
        <v>982303</v>
      </c>
      <c r="P678" s="45">
        <v>982303</v>
      </c>
      <c r="Q678" s="45">
        <v>1367945</v>
      </c>
      <c r="R678" s="45">
        <v>113995.41666666667</v>
      </c>
      <c r="S678" s="45">
        <v>455981.66666666669</v>
      </c>
      <c r="T678" s="45">
        <v>645293</v>
      </c>
      <c r="U678" s="46">
        <v>526321.33333333326</v>
      </c>
      <c r="V678" s="38">
        <v>225483.43958189411</v>
      </c>
      <c r="W678" s="46">
        <v>225483.43958189411</v>
      </c>
      <c r="X678" s="38"/>
      <c r="Y678" s="38">
        <f t="shared" si="11"/>
        <v>261473.29138010993</v>
      </c>
      <c r="Z678" s="38">
        <v>261473.29138010993</v>
      </c>
      <c r="AA678" s="38">
        <v>0</v>
      </c>
      <c r="AB678" s="38">
        <v>261473.29138010993</v>
      </c>
      <c r="AC678" s="38" t="s">
        <v>6123</v>
      </c>
      <c r="AD678" s="59">
        <v>0.40520087987954301</v>
      </c>
      <c r="AE678" s="59">
        <v>0.26618394872061873</v>
      </c>
      <c r="AF678" s="59">
        <v>0.49679402072519063</v>
      </c>
    </row>
    <row r="679" spans="1:32" x14ac:dyDescent="0.2">
      <c r="A679" s="60" t="s">
        <v>6126</v>
      </c>
      <c r="B679" s="44" t="s">
        <v>6115</v>
      </c>
      <c r="C679" s="44"/>
      <c r="D679" s="39">
        <v>664</v>
      </c>
      <c r="E679" s="44" t="s">
        <v>3154</v>
      </c>
      <c r="F679" s="44" t="s">
        <v>3155</v>
      </c>
      <c r="G679" s="39" t="s">
        <v>6115</v>
      </c>
      <c r="H679" s="64">
        <v>40633</v>
      </c>
      <c r="I679" s="44" t="s">
        <v>6130</v>
      </c>
      <c r="J679" s="58">
        <v>275</v>
      </c>
      <c r="K679" s="44" t="s">
        <v>6126</v>
      </c>
      <c r="L679" s="39" t="s">
        <v>6123</v>
      </c>
      <c r="M679" s="67">
        <v>1381124</v>
      </c>
      <c r="N679" s="67">
        <v>1381124</v>
      </c>
      <c r="O679" s="46">
        <v>1381124</v>
      </c>
      <c r="P679" s="45">
        <v>0</v>
      </c>
      <c r="Q679" s="45">
        <v>1134319</v>
      </c>
      <c r="R679" s="45">
        <v>94526.583333333328</v>
      </c>
      <c r="S679" s="45">
        <v>378106.33333333331</v>
      </c>
      <c r="T679" s="45">
        <v>505932</v>
      </c>
      <c r="U679" s="46">
        <v>0</v>
      </c>
      <c r="V679" s="38">
        <v>0</v>
      </c>
      <c r="W679" s="46">
        <v>0</v>
      </c>
      <c r="X679" s="38"/>
      <c r="Y679" s="38">
        <f t="shared" si="11"/>
        <v>0</v>
      </c>
      <c r="Z679" s="38">
        <v>0</v>
      </c>
      <c r="AA679" s="38">
        <v>0</v>
      </c>
      <c r="AB679" s="38">
        <v>0</v>
      </c>
      <c r="AC679" s="38" t="s">
        <v>6116</v>
      </c>
      <c r="AD679" s="59">
        <v>0</v>
      </c>
      <c r="AE679" s="59" t="s">
        <v>6138</v>
      </c>
      <c r="AF679" s="59" t="s">
        <v>6138</v>
      </c>
    </row>
    <row r="680" spans="1:32" x14ac:dyDescent="0.2">
      <c r="A680" s="60" t="s">
        <v>6126</v>
      </c>
      <c r="B680" s="44" t="s">
        <v>6115</v>
      </c>
      <c r="C680" s="44"/>
      <c r="D680" s="39">
        <v>665</v>
      </c>
      <c r="E680" s="44" t="s">
        <v>3848</v>
      </c>
      <c r="F680" s="44" t="s">
        <v>3849</v>
      </c>
      <c r="G680" s="39" t="s">
        <v>6115</v>
      </c>
      <c r="H680" s="64">
        <v>40633</v>
      </c>
      <c r="I680" s="44" t="s">
        <v>6129</v>
      </c>
      <c r="J680" s="58">
        <v>275</v>
      </c>
      <c r="K680" s="44" t="s">
        <v>6126</v>
      </c>
      <c r="L680" s="39" t="s">
        <v>6116</v>
      </c>
      <c r="M680" s="67">
        <v>0</v>
      </c>
      <c r="N680" s="67">
        <v>0</v>
      </c>
      <c r="O680" s="46">
        <v>1666491</v>
      </c>
      <c r="P680" s="45">
        <v>1666491</v>
      </c>
      <c r="Q680" s="45">
        <v>717364</v>
      </c>
      <c r="R680" s="45">
        <v>59780.333333333336</v>
      </c>
      <c r="S680" s="45">
        <v>239121.33333333334</v>
      </c>
      <c r="T680" s="45">
        <v>240172</v>
      </c>
      <c r="U680" s="46">
        <v>1427369.6666666667</v>
      </c>
      <c r="V680" s="38">
        <v>611505.18060233502</v>
      </c>
      <c r="W680" s="46">
        <v>240172</v>
      </c>
      <c r="X680" s="38"/>
      <c r="Y680" s="38">
        <f t="shared" si="11"/>
        <v>709108.71576450858</v>
      </c>
      <c r="Z680" s="38">
        <v>240172</v>
      </c>
      <c r="AA680" s="38">
        <v>0</v>
      </c>
      <c r="AB680" s="38">
        <v>240172</v>
      </c>
      <c r="AC680" s="38" t="s">
        <v>6123</v>
      </c>
      <c r="AD680" s="59">
        <v>1</v>
      </c>
      <c r="AE680" s="59">
        <v>0.14411839007831426</v>
      </c>
      <c r="AF680" s="59">
        <v>0.16826194755901822</v>
      </c>
    </row>
    <row r="681" spans="1:32" x14ac:dyDescent="0.2">
      <c r="A681" s="60" t="s">
        <v>6126</v>
      </c>
      <c r="B681" s="44" t="s">
        <v>6115</v>
      </c>
      <c r="C681" s="44"/>
      <c r="D681" s="39">
        <v>666</v>
      </c>
      <c r="E681" s="44" t="s">
        <v>4228</v>
      </c>
      <c r="F681" s="44" t="s">
        <v>4229</v>
      </c>
      <c r="G681" s="39" t="s">
        <v>6115</v>
      </c>
      <c r="H681" s="64">
        <v>40359</v>
      </c>
      <c r="I681" s="44" t="s">
        <v>6129</v>
      </c>
      <c r="J681" s="58">
        <v>275</v>
      </c>
      <c r="K681" s="44" t="s">
        <v>6126</v>
      </c>
      <c r="L681" s="39" t="s">
        <v>6116</v>
      </c>
      <c r="M681" s="67">
        <v>0</v>
      </c>
      <c r="N681" s="67">
        <v>0</v>
      </c>
      <c r="O681" s="46">
        <v>819625</v>
      </c>
      <c r="P681" s="45">
        <v>819625</v>
      </c>
      <c r="Q681" s="45">
        <v>1076326</v>
      </c>
      <c r="R681" s="45">
        <v>89693.833333333328</v>
      </c>
      <c r="S681" s="45">
        <v>358775.33333333331</v>
      </c>
      <c r="T681" s="45">
        <v>579356</v>
      </c>
      <c r="U681" s="46">
        <v>460849.66666666669</v>
      </c>
      <c r="V681" s="38">
        <v>197434.45950034846</v>
      </c>
      <c r="W681" s="46">
        <v>197434.45950034846</v>
      </c>
      <c r="X681" s="38"/>
      <c r="Y681" s="38">
        <f t="shared" si="11"/>
        <v>228947.35885319722</v>
      </c>
      <c r="Z681" s="38">
        <v>228947.35885319722</v>
      </c>
      <c r="AA681" s="38">
        <v>0</v>
      </c>
      <c r="AB681" s="38">
        <v>228947.35885319722</v>
      </c>
      <c r="AC681" s="38" t="s">
        <v>6123</v>
      </c>
      <c r="AD681" s="59">
        <v>0.39517560679995928</v>
      </c>
      <c r="AE681" s="59">
        <v>0.27933183938166506</v>
      </c>
      <c r="AF681" s="59">
        <v>0.49679402072519069</v>
      </c>
    </row>
    <row r="682" spans="1:32" x14ac:dyDescent="0.2">
      <c r="A682" s="60" t="s">
        <v>6126</v>
      </c>
      <c r="B682" s="44" t="s">
        <v>6115</v>
      </c>
      <c r="C682" s="44"/>
      <c r="D682" s="39">
        <v>667</v>
      </c>
      <c r="E682" s="44" t="s">
        <v>1917</v>
      </c>
      <c r="F682" s="44" t="s">
        <v>1918</v>
      </c>
      <c r="G682" s="39" t="s">
        <v>6115</v>
      </c>
      <c r="H682" s="64">
        <v>40633</v>
      </c>
      <c r="I682" s="44" t="s">
        <v>6130</v>
      </c>
      <c r="J682" s="58">
        <v>274</v>
      </c>
      <c r="K682" s="44" t="s">
        <v>6126</v>
      </c>
      <c r="L682" s="39" t="s">
        <v>6116</v>
      </c>
      <c r="M682" s="67">
        <v>0</v>
      </c>
      <c r="N682" s="67">
        <v>0</v>
      </c>
      <c r="O682" s="46">
        <v>1363185</v>
      </c>
      <c r="P682" s="45">
        <v>1363185</v>
      </c>
      <c r="Q682" s="45">
        <v>1315425</v>
      </c>
      <c r="R682" s="45">
        <v>109618.75</v>
      </c>
      <c r="S682" s="45">
        <v>438475</v>
      </c>
      <c r="T682" s="45">
        <v>703151</v>
      </c>
      <c r="U682" s="46">
        <v>924710</v>
      </c>
      <c r="V682" s="38">
        <v>396158.73081800475</v>
      </c>
      <c r="W682" s="46">
        <v>396158.73081800475</v>
      </c>
      <c r="X682" s="38"/>
      <c r="Y682" s="38">
        <f t="shared" si="11"/>
        <v>459390.39890479104</v>
      </c>
      <c r="Z682" s="38">
        <v>459390.39890479104</v>
      </c>
      <c r="AA682" s="38">
        <v>0</v>
      </c>
      <c r="AB682" s="38">
        <v>459390.39890479104</v>
      </c>
      <c r="AC682" s="38" t="s">
        <v>6123</v>
      </c>
      <c r="AD682" s="59">
        <v>0.6533310752666085</v>
      </c>
      <c r="AE682" s="59">
        <v>0.33699783881482781</v>
      </c>
      <c r="AF682" s="59">
        <v>0.49679402072519063</v>
      </c>
    </row>
    <row r="683" spans="1:32" x14ac:dyDescent="0.2">
      <c r="A683" s="60" t="s">
        <v>6126</v>
      </c>
      <c r="B683" s="44" t="s">
        <v>6115</v>
      </c>
      <c r="C683" s="44"/>
      <c r="D683" s="39">
        <v>668</v>
      </c>
      <c r="E683" s="44" t="s">
        <v>3275</v>
      </c>
      <c r="F683" s="44" t="s">
        <v>3276</v>
      </c>
      <c r="G683" s="39" t="s">
        <v>6115</v>
      </c>
      <c r="H683" s="64">
        <v>40359</v>
      </c>
      <c r="I683" s="44" t="s">
        <v>6129</v>
      </c>
      <c r="J683" s="58">
        <v>274</v>
      </c>
      <c r="K683" s="44" t="s">
        <v>6126</v>
      </c>
      <c r="L683" s="39" t="s">
        <v>6116</v>
      </c>
      <c r="M683" s="67">
        <v>0</v>
      </c>
      <c r="N683" s="67">
        <v>0</v>
      </c>
      <c r="O683" s="46">
        <v>1655193</v>
      </c>
      <c r="P683" s="45">
        <v>1655193</v>
      </c>
      <c r="Q683" s="45">
        <v>1385970</v>
      </c>
      <c r="R683" s="45">
        <v>115497.5</v>
      </c>
      <c r="S683" s="45">
        <v>461990</v>
      </c>
      <c r="T683" s="45">
        <v>745665</v>
      </c>
      <c r="U683" s="46">
        <v>1193203</v>
      </c>
      <c r="V683" s="38">
        <v>511184.89698201133</v>
      </c>
      <c r="W683" s="46">
        <v>511184.89698201133</v>
      </c>
      <c r="X683" s="38"/>
      <c r="Y683" s="38">
        <f t="shared" si="11"/>
        <v>592776.11591135967</v>
      </c>
      <c r="Z683" s="38">
        <v>592776.11591135967</v>
      </c>
      <c r="AA683" s="38">
        <v>0</v>
      </c>
      <c r="AB683" s="38">
        <v>592776.11591135967</v>
      </c>
      <c r="AC683" s="38" t="s">
        <v>6123</v>
      </c>
      <c r="AD683" s="59">
        <v>0.79496304092502623</v>
      </c>
      <c r="AE683" s="59">
        <v>0.35813111577402734</v>
      </c>
      <c r="AF683" s="59">
        <v>0.49679402072519063</v>
      </c>
    </row>
    <row r="684" spans="1:32" x14ac:dyDescent="0.2">
      <c r="A684" s="60" t="s">
        <v>6126</v>
      </c>
      <c r="B684" s="44" t="s">
        <v>6115</v>
      </c>
      <c r="C684" s="44"/>
      <c r="D684" s="39">
        <v>669</v>
      </c>
      <c r="E684" s="44" t="s">
        <v>4285</v>
      </c>
      <c r="F684" s="44" t="s">
        <v>4286</v>
      </c>
      <c r="G684" s="39" t="s">
        <v>6115</v>
      </c>
      <c r="H684" s="64">
        <v>40359</v>
      </c>
      <c r="I684" s="44" t="s">
        <v>6129</v>
      </c>
      <c r="J684" s="58">
        <v>274</v>
      </c>
      <c r="K684" s="44" t="s">
        <v>6126</v>
      </c>
      <c r="L684" s="39" t="s">
        <v>6116</v>
      </c>
      <c r="M684" s="67">
        <v>0</v>
      </c>
      <c r="N684" s="67">
        <v>0</v>
      </c>
      <c r="O684" s="46">
        <v>511621</v>
      </c>
      <c r="P684" s="45">
        <v>511621</v>
      </c>
      <c r="Q684" s="45">
        <v>1151754</v>
      </c>
      <c r="R684" s="45">
        <v>95979.5</v>
      </c>
      <c r="S684" s="45">
        <v>383918</v>
      </c>
      <c r="T684" s="45">
        <v>664563</v>
      </c>
      <c r="U684" s="46">
        <v>127703</v>
      </c>
      <c r="V684" s="38">
        <v>54709.75592526485</v>
      </c>
      <c r="W684" s="46">
        <v>54709.75592526485</v>
      </c>
      <c r="X684" s="38"/>
      <c r="Y684" s="38">
        <f t="shared" si="11"/>
        <v>63442.086828669024</v>
      </c>
      <c r="Z684" s="38">
        <v>63442.086828669024</v>
      </c>
      <c r="AA684" s="38">
        <v>0</v>
      </c>
      <c r="AB684" s="38">
        <v>63442.086828669024</v>
      </c>
      <c r="AC684" s="38" t="s">
        <v>6123</v>
      </c>
      <c r="AD684" s="59">
        <v>9.5464368056405527E-2</v>
      </c>
      <c r="AE684" s="59">
        <v>0.12400211646642539</v>
      </c>
      <c r="AF684" s="59">
        <v>0.49679402072519069</v>
      </c>
    </row>
    <row r="685" spans="1:32" x14ac:dyDescent="0.2">
      <c r="A685" s="60" t="s">
        <v>6126</v>
      </c>
      <c r="B685" s="44" t="s">
        <v>6115</v>
      </c>
      <c r="C685" s="44"/>
      <c r="D685" s="39">
        <v>670</v>
      </c>
      <c r="E685" s="44" t="s">
        <v>4626</v>
      </c>
      <c r="F685" s="44" t="s">
        <v>4627</v>
      </c>
      <c r="G685" s="39" t="s">
        <v>6115</v>
      </c>
      <c r="H685" s="64">
        <v>40359</v>
      </c>
      <c r="I685" s="44" t="s">
        <v>6129</v>
      </c>
      <c r="J685" s="58">
        <v>274</v>
      </c>
      <c r="K685" s="44" t="s">
        <v>6126</v>
      </c>
      <c r="L685" s="39" t="s">
        <v>6116</v>
      </c>
      <c r="M685" s="67">
        <v>0</v>
      </c>
      <c r="N685" s="67">
        <v>0</v>
      </c>
      <c r="O685" s="46">
        <v>1322779</v>
      </c>
      <c r="P685" s="45">
        <v>1322779</v>
      </c>
      <c r="Q685" s="45">
        <v>1615435</v>
      </c>
      <c r="R685" s="45">
        <v>134619.58333333334</v>
      </c>
      <c r="S685" s="45">
        <v>538478.33333333337</v>
      </c>
      <c r="T685" s="45">
        <v>1039111</v>
      </c>
      <c r="U685" s="46">
        <v>784300.66666666663</v>
      </c>
      <c r="V685" s="38">
        <v>336005.40351719095</v>
      </c>
      <c r="W685" s="46">
        <v>336005.40351719095</v>
      </c>
      <c r="X685" s="38"/>
      <c r="Y685" s="38">
        <f t="shared" si="11"/>
        <v>389635.88165078079</v>
      </c>
      <c r="Z685" s="38">
        <v>389635.88165078079</v>
      </c>
      <c r="AA685" s="38">
        <v>0</v>
      </c>
      <c r="AB685" s="38">
        <v>389635.88165078079</v>
      </c>
      <c r="AC685" s="38" t="s">
        <v>6123</v>
      </c>
      <c r="AD685" s="59">
        <v>0.37497041379677515</v>
      </c>
      <c r="AE685" s="59">
        <v>0.29455856318461421</v>
      </c>
      <c r="AF685" s="59">
        <v>0.49679402072519063</v>
      </c>
    </row>
    <row r="686" spans="1:32" x14ac:dyDescent="0.2">
      <c r="A686" s="60" t="s">
        <v>6126</v>
      </c>
      <c r="B686" s="44" t="s">
        <v>6115</v>
      </c>
      <c r="C686" s="44"/>
      <c r="D686" s="39">
        <v>671</v>
      </c>
      <c r="E686" s="44" t="s">
        <v>871</v>
      </c>
      <c r="F686" s="44" t="s">
        <v>872</v>
      </c>
      <c r="G686" s="39" t="s">
        <v>6115</v>
      </c>
      <c r="H686" s="64">
        <v>40543</v>
      </c>
      <c r="I686" s="44" t="s">
        <v>6130</v>
      </c>
      <c r="J686" s="58">
        <v>273</v>
      </c>
      <c r="K686" s="44" t="s">
        <v>6126</v>
      </c>
      <c r="L686" s="39" t="s">
        <v>6123</v>
      </c>
      <c r="M686" s="67">
        <v>200000</v>
      </c>
      <c r="N686" s="67">
        <v>0</v>
      </c>
      <c r="O686" s="46">
        <v>1035855</v>
      </c>
      <c r="P686" s="45">
        <v>1035855</v>
      </c>
      <c r="Q686" s="45">
        <v>1618785</v>
      </c>
      <c r="R686" s="45">
        <v>134898.75</v>
      </c>
      <c r="S686" s="45">
        <v>539595</v>
      </c>
      <c r="T686" s="45">
        <v>1203222</v>
      </c>
      <c r="U686" s="46">
        <v>496260</v>
      </c>
      <c r="V686" s="38">
        <v>212604.74284450588</v>
      </c>
      <c r="W686" s="46">
        <v>212604.74284450588</v>
      </c>
      <c r="X686" s="38"/>
      <c r="Y686" s="38">
        <f t="shared" si="11"/>
        <v>246539.00072508311</v>
      </c>
      <c r="Z686" s="38">
        <v>246539.00072508311</v>
      </c>
      <c r="AA686" s="38">
        <v>0</v>
      </c>
      <c r="AB686" s="38">
        <v>246539.00072508311</v>
      </c>
      <c r="AC686" s="38" t="s">
        <v>6123</v>
      </c>
      <c r="AD686" s="59">
        <v>0.20489901341987024</v>
      </c>
      <c r="AE686" s="59">
        <v>0.23800531997729713</v>
      </c>
      <c r="AF686" s="59">
        <v>0.49679402072519063</v>
      </c>
    </row>
    <row r="687" spans="1:32" x14ac:dyDescent="0.2">
      <c r="A687" s="60" t="s">
        <v>6126</v>
      </c>
      <c r="B687" s="44" t="s">
        <v>6115</v>
      </c>
      <c r="C687" s="44"/>
      <c r="D687" s="39">
        <v>672</v>
      </c>
      <c r="E687" s="44" t="s">
        <v>1911</v>
      </c>
      <c r="F687" s="44" t="s">
        <v>1912</v>
      </c>
      <c r="G687" s="39" t="s">
        <v>6115</v>
      </c>
      <c r="H687" s="64">
        <v>40451</v>
      </c>
      <c r="I687" s="44" t="s">
        <v>6129</v>
      </c>
      <c r="J687" s="58">
        <v>273</v>
      </c>
      <c r="K687" s="44" t="s">
        <v>6126</v>
      </c>
      <c r="L687" s="39" t="s">
        <v>6116</v>
      </c>
      <c r="M687" s="67">
        <v>0</v>
      </c>
      <c r="N687" s="67">
        <v>0</v>
      </c>
      <c r="O687" s="46">
        <v>1005437</v>
      </c>
      <c r="P687" s="45">
        <v>1005437</v>
      </c>
      <c r="Q687" s="45">
        <v>1395869</v>
      </c>
      <c r="R687" s="45">
        <v>116322.41666666667</v>
      </c>
      <c r="S687" s="45">
        <v>465289.66666666669</v>
      </c>
      <c r="T687" s="45">
        <v>621122</v>
      </c>
      <c r="U687" s="46">
        <v>540147.33333333326</v>
      </c>
      <c r="V687" s="38">
        <v>231406.69185805609</v>
      </c>
      <c r="W687" s="46">
        <v>231406.69185805609</v>
      </c>
      <c r="X687" s="38"/>
      <c r="Y687" s="38">
        <f t="shared" si="11"/>
        <v>268341.96551065642</v>
      </c>
      <c r="Z687" s="38">
        <v>268341.96551065642</v>
      </c>
      <c r="AA687" s="38">
        <v>0</v>
      </c>
      <c r="AB687" s="38">
        <v>268341.96551065642</v>
      </c>
      <c r="AC687" s="38" t="s">
        <v>6123</v>
      </c>
      <c r="AD687" s="59">
        <v>0.43202779085373955</v>
      </c>
      <c r="AE687" s="59">
        <v>0.26689087979719905</v>
      </c>
      <c r="AF687" s="59">
        <v>0.49679402072519063</v>
      </c>
    </row>
    <row r="688" spans="1:32" x14ac:dyDescent="0.2">
      <c r="A688" s="60" t="s">
        <v>6126</v>
      </c>
      <c r="B688" s="44" t="s">
        <v>6115</v>
      </c>
      <c r="C688" s="44"/>
      <c r="D688" s="39">
        <v>673</v>
      </c>
      <c r="E688" s="44" t="s">
        <v>3036</v>
      </c>
      <c r="F688" s="44" t="s">
        <v>3037</v>
      </c>
      <c r="G688" s="39" t="s">
        <v>6115</v>
      </c>
      <c r="H688" s="64">
        <v>40543</v>
      </c>
      <c r="I688" s="44" t="s">
        <v>6129</v>
      </c>
      <c r="J688" s="58">
        <v>273</v>
      </c>
      <c r="K688" s="44" t="s">
        <v>6126</v>
      </c>
      <c r="L688" s="39" t="s">
        <v>6116</v>
      </c>
      <c r="M688" s="67">
        <v>0</v>
      </c>
      <c r="N688" s="67">
        <v>0</v>
      </c>
      <c r="O688" s="46">
        <v>2312203</v>
      </c>
      <c r="P688" s="45">
        <v>2312203</v>
      </c>
      <c r="Q688" s="45">
        <v>1357713</v>
      </c>
      <c r="R688" s="45">
        <v>113142.75</v>
      </c>
      <c r="S688" s="45">
        <v>452571</v>
      </c>
      <c r="T688" s="45">
        <v>594062</v>
      </c>
      <c r="U688" s="46">
        <v>1859632</v>
      </c>
      <c r="V688" s="38">
        <v>796692.42563457496</v>
      </c>
      <c r="W688" s="46">
        <v>594062</v>
      </c>
      <c r="X688" s="38"/>
      <c r="Y688" s="38">
        <f t="shared" si="11"/>
        <v>923854.05834922777</v>
      </c>
      <c r="Z688" s="38">
        <v>594062</v>
      </c>
      <c r="AA688" s="38">
        <v>0</v>
      </c>
      <c r="AB688" s="38">
        <v>594062</v>
      </c>
      <c r="AC688" s="38" t="s">
        <v>6123</v>
      </c>
      <c r="AD688" s="59">
        <v>1</v>
      </c>
      <c r="AE688" s="59">
        <v>0.2569246731363985</v>
      </c>
      <c r="AF688" s="59">
        <v>0.31945137532587092</v>
      </c>
    </row>
    <row r="689" spans="1:32" x14ac:dyDescent="0.2">
      <c r="A689" s="60" t="s">
        <v>6126</v>
      </c>
      <c r="B689" s="44" t="s">
        <v>6115</v>
      </c>
      <c r="C689" s="44"/>
      <c r="D689" s="39">
        <v>674</v>
      </c>
      <c r="E689" s="44" t="s">
        <v>313</v>
      </c>
      <c r="F689" s="44" t="s">
        <v>6007</v>
      </c>
      <c r="G689" s="39" t="s">
        <v>6115</v>
      </c>
      <c r="H689" s="64">
        <v>40633</v>
      </c>
      <c r="I689" s="44" t="s">
        <v>6130</v>
      </c>
      <c r="J689" s="58">
        <v>270</v>
      </c>
      <c r="K689" s="44" t="s">
        <v>6126</v>
      </c>
      <c r="L689" s="39" t="s">
        <v>6116</v>
      </c>
      <c r="M689" s="67">
        <v>0</v>
      </c>
      <c r="N689" s="67">
        <v>0</v>
      </c>
      <c r="O689" s="46">
        <v>1511741</v>
      </c>
      <c r="P689" s="45">
        <v>1511741</v>
      </c>
      <c r="Q689" s="45">
        <v>1251574</v>
      </c>
      <c r="R689" s="45">
        <v>104297.83333333333</v>
      </c>
      <c r="S689" s="45">
        <v>417191.33333333331</v>
      </c>
      <c r="T689" s="45">
        <v>872387</v>
      </c>
      <c r="U689" s="46">
        <v>1094549.6666666667</v>
      </c>
      <c r="V689" s="38">
        <v>468920.42560796015</v>
      </c>
      <c r="W689" s="46">
        <v>468920.42560796015</v>
      </c>
      <c r="X689" s="38"/>
      <c r="Y689" s="38">
        <f t="shared" si="11"/>
        <v>543765.72978675051</v>
      </c>
      <c r="Z689" s="38">
        <v>543765.72978675051</v>
      </c>
      <c r="AA689" s="38">
        <v>0</v>
      </c>
      <c r="AB689" s="38">
        <v>543765.72978675051</v>
      </c>
      <c r="AC689" s="38" t="s">
        <v>6123</v>
      </c>
      <c r="AD689" s="59">
        <v>0.623307923876388</v>
      </c>
      <c r="AE689" s="59">
        <v>0.35969503359818283</v>
      </c>
      <c r="AF689" s="59">
        <v>0.49679402072519063</v>
      </c>
    </row>
    <row r="690" spans="1:32" x14ac:dyDescent="0.2">
      <c r="A690" s="60" t="s">
        <v>6126</v>
      </c>
      <c r="B690" s="44" t="s">
        <v>6115</v>
      </c>
      <c r="C690" s="44"/>
      <c r="D690" s="39">
        <v>675</v>
      </c>
      <c r="E690" s="44" t="s">
        <v>1670</v>
      </c>
      <c r="F690" s="44" t="s">
        <v>1671</v>
      </c>
      <c r="G690" s="39" t="s">
        <v>6115</v>
      </c>
      <c r="H690" s="64">
        <v>40359</v>
      </c>
      <c r="I690" s="44" t="s">
        <v>6129</v>
      </c>
      <c r="J690" s="58">
        <v>270</v>
      </c>
      <c r="K690" s="44" t="s">
        <v>6126</v>
      </c>
      <c r="L690" s="39" t="s">
        <v>6123</v>
      </c>
      <c r="M690" s="67">
        <v>160687</v>
      </c>
      <c r="N690" s="67">
        <v>0</v>
      </c>
      <c r="O690" s="46">
        <v>869228</v>
      </c>
      <c r="P690" s="45">
        <v>869228</v>
      </c>
      <c r="Q690" s="45">
        <v>1245726</v>
      </c>
      <c r="R690" s="45">
        <v>103810.5</v>
      </c>
      <c r="S690" s="45">
        <v>415242</v>
      </c>
      <c r="T690" s="45">
        <v>614700</v>
      </c>
      <c r="U690" s="46">
        <v>453986</v>
      </c>
      <c r="V690" s="38">
        <v>194493.96845404798</v>
      </c>
      <c r="W690" s="46">
        <v>194493.96845404798</v>
      </c>
      <c r="X690" s="38"/>
      <c r="Y690" s="38">
        <f t="shared" si="11"/>
        <v>225537.53029294641</v>
      </c>
      <c r="Z690" s="38">
        <v>225537.53029294641</v>
      </c>
      <c r="AA690" s="38">
        <v>0</v>
      </c>
      <c r="AB690" s="38">
        <v>225537.53029294641</v>
      </c>
      <c r="AC690" s="38" t="s">
        <v>6123</v>
      </c>
      <c r="AD690" s="59">
        <v>0.36690667039685443</v>
      </c>
      <c r="AE690" s="59">
        <v>0.25946878183048222</v>
      </c>
      <c r="AF690" s="59">
        <v>0.49679402072519069</v>
      </c>
    </row>
    <row r="691" spans="1:32" x14ac:dyDescent="0.2">
      <c r="A691" s="60" t="s">
        <v>6126</v>
      </c>
      <c r="B691" s="44" t="s">
        <v>6115</v>
      </c>
      <c r="C691" s="44"/>
      <c r="D691" s="39">
        <v>676</v>
      </c>
      <c r="E691" s="44" t="s">
        <v>4775</v>
      </c>
      <c r="F691" s="44" t="s">
        <v>4776</v>
      </c>
      <c r="G691" s="39" t="s">
        <v>6115</v>
      </c>
      <c r="H691" s="64">
        <v>40451</v>
      </c>
      <c r="I691" s="44" t="s">
        <v>6129</v>
      </c>
      <c r="J691" s="58">
        <v>270</v>
      </c>
      <c r="K691" s="44" t="s">
        <v>6126</v>
      </c>
      <c r="L691" s="39" t="s">
        <v>6116</v>
      </c>
      <c r="M691" s="67">
        <v>0</v>
      </c>
      <c r="N691" s="67">
        <v>0</v>
      </c>
      <c r="O691" s="46">
        <v>1157424</v>
      </c>
      <c r="P691" s="45">
        <v>1157424</v>
      </c>
      <c r="Q691" s="45">
        <v>1378483</v>
      </c>
      <c r="R691" s="45">
        <v>114873.58333333333</v>
      </c>
      <c r="S691" s="45">
        <v>459494.33333333331</v>
      </c>
      <c r="T691" s="45">
        <v>820546</v>
      </c>
      <c r="U691" s="46">
        <v>697929.66666666674</v>
      </c>
      <c r="V691" s="38">
        <v>299002.85597311566</v>
      </c>
      <c r="W691" s="46">
        <v>299002.85597311566</v>
      </c>
      <c r="X691" s="38"/>
      <c r="Y691" s="38">
        <f t="shared" si="11"/>
        <v>346727.28528672538</v>
      </c>
      <c r="Z691" s="38">
        <v>346727.28528672538</v>
      </c>
      <c r="AA691" s="38">
        <v>0</v>
      </c>
      <c r="AB691" s="38">
        <v>346727.28528672538</v>
      </c>
      <c r="AC691" s="38" t="s">
        <v>6123</v>
      </c>
      <c r="AD691" s="59">
        <v>0.42255679180292804</v>
      </c>
      <c r="AE691" s="59">
        <v>0.29956807987973755</v>
      </c>
      <c r="AF691" s="59">
        <v>0.49679402072519058</v>
      </c>
    </row>
    <row r="692" spans="1:32" x14ac:dyDescent="0.2">
      <c r="A692" s="60" t="s">
        <v>6126</v>
      </c>
      <c r="B692" s="44" t="s">
        <v>6115</v>
      </c>
      <c r="C692" s="44"/>
      <c r="D692" s="39">
        <v>677</v>
      </c>
      <c r="E692" s="44" t="s">
        <v>4968</v>
      </c>
      <c r="F692" s="44" t="s">
        <v>4969</v>
      </c>
      <c r="G692" s="39" t="s">
        <v>6115</v>
      </c>
      <c r="H692" s="64">
        <v>40359</v>
      </c>
      <c r="I692" s="44" t="s">
        <v>6129</v>
      </c>
      <c r="J692" s="58">
        <v>270</v>
      </c>
      <c r="K692" s="44" t="s">
        <v>6126</v>
      </c>
      <c r="L692" s="39" t="s">
        <v>6116</v>
      </c>
      <c r="M692" s="67">
        <v>0</v>
      </c>
      <c r="N692" s="67">
        <v>0</v>
      </c>
      <c r="O692" s="46">
        <v>1001007</v>
      </c>
      <c r="P692" s="45">
        <v>1001007</v>
      </c>
      <c r="Q692" s="45">
        <v>1366004</v>
      </c>
      <c r="R692" s="45">
        <v>113833.66666666667</v>
      </c>
      <c r="S692" s="45">
        <v>455334.66666666669</v>
      </c>
      <c r="T692" s="45">
        <v>901800</v>
      </c>
      <c r="U692" s="46">
        <v>545672.33333333326</v>
      </c>
      <c r="V692" s="38">
        <v>233773.67933279896</v>
      </c>
      <c r="W692" s="46">
        <v>233773.67933279896</v>
      </c>
      <c r="X692" s="38"/>
      <c r="Y692" s="38">
        <f t="shared" si="11"/>
        <v>271086.75247516308</v>
      </c>
      <c r="Z692" s="38">
        <v>271086.75247516308</v>
      </c>
      <c r="AA692" s="38">
        <v>0</v>
      </c>
      <c r="AB692" s="38">
        <v>271086.75247516308</v>
      </c>
      <c r="AC692" s="38" t="s">
        <v>6123</v>
      </c>
      <c r="AD692" s="59">
        <v>0.30060629016984153</v>
      </c>
      <c r="AE692" s="59">
        <v>0.27081404273412979</v>
      </c>
      <c r="AF692" s="59">
        <v>0.49679402072519063</v>
      </c>
    </row>
    <row r="693" spans="1:32" x14ac:dyDescent="0.2">
      <c r="A693" s="60" t="s">
        <v>6126</v>
      </c>
      <c r="B693" s="44" t="s">
        <v>6115</v>
      </c>
      <c r="C693" s="44"/>
      <c r="D693" s="39">
        <v>678</v>
      </c>
      <c r="E693" s="44" t="s">
        <v>5662</v>
      </c>
      <c r="F693" s="44" t="s">
        <v>5663</v>
      </c>
      <c r="G693" s="39" t="s">
        <v>6115</v>
      </c>
      <c r="H693" s="64">
        <v>40359</v>
      </c>
      <c r="I693" s="44" t="s">
        <v>6129</v>
      </c>
      <c r="J693" s="58">
        <v>270</v>
      </c>
      <c r="K693" s="44" t="s">
        <v>6126</v>
      </c>
      <c r="L693" s="39" t="s">
        <v>6116</v>
      </c>
      <c r="M693" s="67">
        <v>0</v>
      </c>
      <c r="N693" s="67">
        <v>0</v>
      </c>
      <c r="O693" s="46">
        <v>906300</v>
      </c>
      <c r="P693" s="45">
        <v>906300</v>
      </c>
      <c r="Q693" s="45">
        <v>1244706</v>
      </c>
      <c r="R693" s="45">
        <v>103725.5</v>
      </c>
      <c r="S693" s="45">
        <v>414902</v>
      </c>
      <c r="T693" s="45">
        <v>501056</v>
      </c>
      <c r="U693" s="46">
        <v>491398</v>
      </c>
      <c r="V693" s="38">
        <v>210521.79386673216</v>
      </c>
      <c r="W693" s="46">
        <v>210521.79386673216</v>
      </c>
      <c r="X693" s="38"/>
      <c r="Y693" s="38">
        <f t="shared" si="11"/>
        <v>244123.58819631723</v>
      </c>
      <c r="Z693" s="38">
        <v>244123.58819631723</v>
      </c>
      <c r="AA693" s="38">
        <v>0</v>
      </c>
      <c r="AB693" s="38">
        <v>244123.58819631723</v>
      </c>
      <c r="AC693" s="38" t="s">
        <v>6123</v>
      </c>
      <c r="AD693" s="59">
        <v>0.48721817161418529</v>
      </c>
      <c r="AE693" s="59">
        <v>0.26936289109160017</v>
      </c>
      <c r="AF693" s="59">
        <v>0.49679402072519063</v>
      </c>
    </row>
    <row r="694" spans="1:32" x14ac:dyDescent="0.2">
      <c r="A694" s="60" t="s">
        <v>6126</v>
      </c>
      <c r="B694" s="44" t="s">
        <v>6115</v>
      </c>
      <c r="C694" s="44"/>
      <c r="D694" s="39">
        <v>679</v>
      </c>
      <c r="E694" s="44" t="s">
        <v>586</v>
      </c>
      <c r="F694" s="44" t="s">
        <v>587</v>
      </c>
      <c r="G694" s="39" t="s">
        <v>6115</v>
      </c>
      <c r="H694" s="64">
        <v>40359</v>
      </c>
      <c r="I694" s="44" t="s">
        <v>6129</v>
      </c>
      <c r="J694" s="58">
        <v>269</v>
      </c>
      <c r="K694" s="44" t="s">
        <v>6126</v>
      </c>
      <c r="L694" s="39" t="s">
        <v>6116</v>
      </c>
      <c r="M694" s="67">
        <v>0</v>
      </c>
      <c r="N694" s="67">
        <v>0</v>
      </c>
      <c r="O694" s="46">
        <v>2749939</v>
      </c>
      <c r="P694" s="45">
        <v>2749939</v>
      </c>
      <c r="Q694" s="45">
        <v>1358925</v>
      </c>
      <c r="R694" s="45">
        <v>113243.75</v>
      </c>
      <c r="S694" s="45">
        <v>452975</v>
      </c>
      <c r="T694" s="45">
        <v>551831</v>
      </c>
      <c r="U694" s="46">
        <v>2296964</v>
      </c>
      <c r="V694" s="38">
        <v>984051.58695661067</v>
      </c>
      <c r="W694" s="46">
        <v>551831</v>
      </c>
      <c r="X694" s="38"/>
      <c r="Y694" s="38">
        <f t="shared" si="11"/>
        <v>1141117.9810210168</v>
      </c>
      <c r="Z694" s="38">
        <v>551831</v>
      </c>
      <c r="AA694" s="38">
        <v>0</v>
      </c>
      <c r="AB694" s="38">
        <v>551831</v>
      </c>
      <c r="AC694" s="38" t="s">
        <v>6123</v>
      </c>
      <c r="AD694" s="59">
        <v>1</v>
      </c>
      <c r="AE694" s="59">
        <v>0.20067026941324881</v>
      </c>
      <c r="AF694" s="59">
        <v>0.24024364334835024</v>
      </c>
    </row>
    <row r="695" spans="1:32" x14ac:dyDescent="0.2">
      <c r="A695" s="60" t="s">
        <v>6126</v>
      </c>
      <c r="B695" s="44" t="s">
        <v>6115</v>
      </c>
      <c r="C695" s="44"/>
      <c r="D695" s="39">
        <v>680</v>
      </c>
      <c r="E695" s="44" t="s">
        <v>332</v>
      </c>
      <c r="F695" s="44" t="s">
        <v>333</v>
      </c>
      <c r="G695" s="39" t="s">
        <v>6115</v>
      </c>
      <c r="H695" s="64">
        <v>40359</v>
      </c>
      <c r="I695" s="44" t="s">
        <v>6129</v>
      </c>
      <c r="J695" s="58">
        <v>268</v>
      </c>
      <c r="K695" s="44" t="s">
        <v>6126</v>
      </c>
      <c r="L695" s="39" t="s">
        <v>6116</v>
      </c>
      <c r="M695" s="67">
        <v>0</v>
      </c>
      <c r="N695" s="67">
        <v>0</v>
      </c>
      <c r="O695" s="46">
        <v>1278993</v>
      </c>
      <c r="P695" s="45">
        <v>1278993</v>
      </c>
      <c r="Q695" s="45">
        <v>1216190</v>
      </c>
      <c r="R695" s="45">
        <v>101349.16666666667</v>
      </c>
      <c r="S695" s="45">
        <v>405396.66666666669</v>
      </c>
      <c r="T695" s="45">
        <v>790474</v>
      </c>
      <c r="U695" s="46">
        <v>873596.33333333326</v>
      </c>
      <c r="V695" s="38">
        <v>374260.9192726324</v>
      </c>
      <c r="W695" s="46">
        <v>374260.9192726324</v>
      </c>
      <c r="X695" s="38"/>
      <c r="Y695" s="38">
        <f t="shared" si="11"/>
        <v>433997.43492745049</v>
      </c>
      <c r="Z695" s="38">
        <v>433997.43492745049</v>
      </c>
      <c r="AA695" s="38">
        <v>0</v>
      </c>
      <c r="AB695" s="38">
        <v>433997.43492745049</v>
      </c>
      <c r="AC695" s="38" t="s">
        <v>6123</v>
      </c>
      <c r="AD695" s="59">
        <v>0.5490344210277005</v>
      </c>
      <c r="AE695" s="59">
        <v>0.33932745130540237</v>
      </c>
      <c r="AF695" s="59">
        <v>0.49679402072519063</v>
      </c>
    </row>
    <row r="696" spans="1:32" x14ac:dyDescent="0.2">
      <c r="A696" s="60" t="s">
        <v>6126</v>
      </c>
      <c r="B696" s="44" t="s">
        <v>6115</v>
      </c>
      <c r="C696" s="44"/>
      <c r="D696" s="39">
        <v>681</v>
      </c>
      <c r="E696" s="44" t="s">
        <v>599</v>
      </c>
      <c r="F696" s="44" t="s">
        <v>600</v>
      </c>
      <c r="G696" s="39" t="s">
        <v>6115</v>
      </c>
      <c r="H696" s="64">
        <v>40359</v>
      </c>
      <c r="I696" s="44" t="s">
        <v>6129</v>
      </c>
      <c r="J696" s="58">
        <v>268</v>
      </c>
      <c r="K696" s="44" t="s">
        <v>6126</v>
      </c>
      <c r="L696" s="39" t="s">
        <v>6116</v>
      </c>
      <c r="M696" s="67">
        <v>0</v>
      </c>
      <c r="N696" s="67">
        <v>0</v>
      </c>
      <c r="O696" s="46">
        <v>710356</v>
      </c>
      <c r="P696" s="45">
        <v>710356</v>
      </c>
      <c r="Q696" s="45">
        <v>1489808</v>
      </c>
      <c r="R696" s="45">
        <v>124150.66666666667</v>
      </c>
      <c r="S696" s="45">
        <v>496602.66666666669</v>
      </c>
      <c r="T696" s="45">
        <v>600993</v>
      </c>
      <c r="U696" s="46">
        <v>213753.33333333331</v>
      </c>
      <c r="V696" s="38">
        <v>91574.92537276684</v>
      </c>
      <c r="W696" s="46">
        <v>91574.92537276684</v>
      </c>
      <c r="X696" s="38"/>
      <c r="Y696" s="38">
        <f t="shared" si="11"/>
        <v>106191.37791007856</v>
      </c>
      <c r="Z696" s="38">
        <v>106191.37791007856</v>
      </c>
      <c r="AA696" s="38">
        <v>0</v>
      </c>
      <c r="AB696" s="38">
        <v>106191.37791007856</v>
      </c>
      <c r="AC696" s="38" t="s">
        <v>6123</v>
      </c>
      <c r="AD696" s="59">
        <v>0.17669320259982821</v>
      </c>
      <c r="AE696" s="59">
        <v>0.14949036526766657</v>
      </c>
      <c r="AF696" s="59">
        <v>0.49679402072519058</v>
      </c>
    </row>
    <row r="697" spans="1:32" x14ac:dyDescent="0.2">
      <c r="A697" s="60" t="s">
        <v>6126</v>
      </c>
      <c r="B697" s="44" t="s">
        <v>6115</v>
      </c>
      <c r="C697" s="44"/>
      <c r="D697" s="39">
        <v>682</v>
      </c>
      <c r="E697" s="44" t="s">
        <v>3360</v>
      </c>
      <c r="F697" s="44" t="s">
        <v>2354</v>
      </c>
      <c r="G697" s="39" t="s">
        <v>6115</v>
      </c>
      <c r="H697" s="64">
        <v>40359</v>
      </c>
      <c r="I697" s="44" t="s">
        <v>6129</v>
      </c>
      <c r="J697" s="58">
        <v>268</v>
      </c>
      <c r="K697" s="44" t="s">
        <v>6126</v>
      </c>
      <c r="L697" s="39" t="s">
        <v>6116</v>
      </c>
      <c r="M697" s="67">
        <v>0</v>
      </c>
      <c r="N697" s="67">
        <v>0</v>
      </c>
      <c r="O697" s="46">
        <v>943133</v>
      </c>
      <c r="P697" s="45">
        <v>943133</v>
      </c>
      <c r="Q697" s="45">
        <v>1732759</v>
      </c>
      <c r="R697" s="45">
        <v>144396.58333333334</v>
      </c>
      <c r="S697" s="45">
        <v>577586.33333333337</v>
      </c>
      <c r="T697" s="45">
        <v>1207136</v>
      </c>
      <c r="U697" s="46">
        <v>365546.66666666663</v>
      </c>
      <c r="V697" s="38">
        <v>156605.31790660735</v>
      </c>
      <c r="W697" s="46">
        <v>156605.31790660735</v>
      </c>
      <c r="X697" s="38"/>
      <c r="Y697" s="38">
        <f t="shared" si="11"/>
        <v>181601.39829602433</v>
      </c>
      <c r="Z697" s="38">
        <v>181601.39829602433</v>
      </c>
      <c r="AA697" s="38">
        <v>0</v>
      </c>
      <c r="AB697" s="38">
        <v>181601.39829602433</v>
      </c>
      <c r="AC697" s="38" t="s">
        <v>6123</v>
      </c>
      <c r="AD697" s="59">
        <v>0.15043988274396947</v>
      </c>
      <c r="AE697" s="59">
        <v>0.19255120783179502</v>
      </c>
      <c r="AF697" s="59">
        <v>0.49679402072519063</v>
      </c>
    </row>
    <row r="698" spans="1:32" x14ac:dyDescent="0.2">
      <c r="A698" s="60" t="s">
        <v>6126</v>
      </c>
      <c r="B698" s="44" t="s">
        <v>6115</v>
      </c>
      <c r="C698" s="44"/>
      <c r="D698" s="39">
        <v>683</v>
      </c>
      <c r="E698" s="44" t="s">
        <v>3738</v>
      </c>
      <c r="F698" s="44" t="s">
        <v>3739</v>
      </c>
      <c r="G698" s="39" t="s">
        <v>6115</v>
      </c>
      <c r="H698" s="64">
        <v>40633</v>
      </c>
      <c r="I698" s="44" t="s">
        <v>6129</v>
      </c>
      <c r="J698" s="58">
        <v>268</v>
      </c>
      <c r="K698" s="44" t="s">
        <v>6126</v>
      </c>
      <c r="L698" s="39" t="s">
        <v>6123</v>
      </c>
      <c r="M698" s="67">
        <v>522758</v>
      </c>
      <c r="N698" s="67">
        <v>0</v>
      </c>
      <c r="O698" s="46">
        <v>832175</v>
      </c>
      <c r="P698" s="45">
        <v>832175</v>
      </c>
      <c r="Q698" s="45">
        <v>2217301</v>
      </c>
      <c r="R698" s="45">
        <v>184775.08333333334</v>
      </c>
      <c r="S698" s="45">
        <v>739100.33333333337</v>
      </c>
      <c r="T698" s="45">
        <v>766274</v>
      </c>
      <c r="U698" s="46">
        <v>93074.666666666628</v>
      </c>
      <c r="V698" s="38">
        <v>39874.492346763313</v>
      </c>
      <c r="W698" s="46">
        <v>39874.492346763313</v>
      </c>
      <c r="X698" s="38"/>
      <c r="Y698" s="38">
        <f t="shared" si="11"/>
        <v>46238.93788099019</v>
      </c>
      <c r="Z698" s="38">
        <v>46238.93788099019</v>
      </c>
      <c r="AA698" s="38">
        <v>0</v>
      </c>
      <c r="AB698" s="38">
        <v>46238.93788099019</v>
      </c>
      <c r="AC698" s="38" t="s">
        <v>6123</v>
      </c>
      <c r="AD698" s="59">
        <v>6.0342563992762631E-2</v>
      </c>
      <c r="AE698" s="59">
        <v>5.5563959360699598E-2</v>
      </c>
      <c r="AF698" s="59">
        <v>0.49679402072519063</v>
      </c>
    </row>
    <row r="699" spans="1:32" x14ac:dyDescent="0.2">
      <c r="A699" s="60" t="s">
        <v>6126</v>
      </c>
      <c r="B699" s="44" t="s">
        <v>6115</v>
      </c>
      <c r="C699" s="44"/>
      <c r="D699" s="39">
        <v>684</v>
      </c>
      <c r="E699" s="44" t="s">
        <v>3801</v>
      </c>
      <c r="F699" s="44" t="s">
        <v>3802</v>
      </c>
      <c r="G699" s="39" t="s">
        <v>6115</v>
      </c>
      <c r="H699" s="64">
        <v>40543</v>
      </c>
      <c r="I699" s="44" t="s">
        <v>6129</v>
      </c>
      <c r="J699" s="58">
        <v>268</v>
      </c>
      <c r="K699" s="44" t="s">
        <v>6126</v>
      </c>
      <c r="L699" s="39" t="s">
        <v>6116</v>
      </c>
      <c r="M699" s="67">
        <v>0</v>
      </c>
      <c r="N699" s="67">
        <v>0</v>
      </c>
      <c r="O699" s="46">
        <v>2740622</v>
      </c>
      <c r="P699" s="45">
        <v>2740622</v>
      </c>
      <c r="Q699" s="45">
        <v>2372960</v>
      </c>
      <c r="R699" s="45">
        <v>197746.66666666666</v>
      </c>
      <c r="S699" s="45">
        <v>790986.66666666663</v>
      </c>
      <c r="T699" s="45">
        <v>1340782</v>
      </c>
      <c r="U699" s="46">
        <v>1949635.3333333335</v>
      </c>
      <c r="V699" s="38">
        <v>835251.11571332742</v>
      </c>
      <c r="W699" s="46">
        <v>835251.11571332742</v>
      </c>
      <c r="X699" s="38"/>
      <c r="Y699" s="38">
        <f t="shared" si="11"/>
        <v>968567.17619456409</v>
      </c>
      <c r="Z699" s="38">
        <v>968567.17619456409</v>
      </c>
      <c r="AA699" s="38">
        <v>0</v>
      </c>
      <c r="AB699" s="38">
        <v>968567.17619456409</v>
      </c>
      <c r="AC699" s="38" t="s">
        <v>6123</v>
      </c>
      <c r="AD699" s="59">
        <v>0.72238975179750631</v>
      </c>
      <c r="AE699" s="59">
        <v>0.35341144316675704</v>
      </c>
      <c r="AF699" s="59">
        <v>0.49679402072519069</v>
      </c>
    </row>
    <row r="700" spans="1:32" x14ac:dyDescent="0.2">
      <c r="A700" s="60" t="s">
        <v>6126</v>
      </c>
      <c r="B700" s="44" t="s">
        <v>6115</v>
      </c>
      <c r="C700" s="44"/>
      <c r="D700" s="39">
        <v>685</v>
      </c>
      <c r="E700" s="44" t="s">
        <v>4759</v>
      </c>
      <c r="F700" s="44" t="s">
        <v>4760</v>
      </c>
      <c r="G700" s="39" t="s">
        <v>6115</v>
      </c>
      <c r="H700" s="64">
        <v>40451</v>
      </c>
      <c r="I700" s="44" t="s">
        <v>6129</v>
      </c>
      <c r="J700" s="58">
        <v>268</v>
      </c>
      <c r="K700" s="44" t="s">
        <v>6126</v>
      </c>
      <c r="L700" s="39" t="s">
        <v>6116</v>
      </c>
      <c r="M700" s="67">
        <v>0</v>
      </c>
      <c r="N700" s="67">
        <v>0</v>
      </c>
      <c r="O700" s="46">
        <v>588970</v>
      </c>
      <c r="P700" s="45">
        <v>588970</v>
      </c>
      <c r="Q700" s="45">
        <v>1348651</v>
      </c>
      <c r="R700" s="45">
        <v>112387.58333333333</v>
      </c>
      <c r="S700" s="45">
        <v>449550.33333333331</v>
      </c>
      <c r="T700" s="45">
        <v>862701</v>
      </c>
      <c r="U700" s="46">
        <v>139419.66666666669</v>
      </c>
      <c r="V700" s="38">
        <v>59729.340223135856</v>
      </c>
      <c r="W700" s="46">
        <v>59729.340223135856</v>
      </c>
      <c r="X700" s="38"/>
      <c r="Y700" s="38">
        <f t="shared" si="11"/>
        <v>69262.85677149918</v>
      </c>
      <c r="Z700" s="38">
        <v>69262.85677149918</v>
      </c>
      <c r="AA700" s="38">
        <v>0</v>
      </c>
      <c r="AB700" s="38">
        <v>69262.85677149918</v>
      </c>
      <c r="AC700" s="38" t="s">
        <v>6123</v>
      </c>
      <c r="AD700" s="59">
        <v>8.0286051333543343E-2</v>
      </c>
      <c r="AE700" s="59">
        <v>0.11759997414384295</v>
      </c>
      <c r="AF700" s="59">
        <v>0.49679402072519063</v>
      </c>
    </row>
    <row r="701" spans="1:32" x14ac:dyDescent="0.2">
      <c r="A701" s="60" t="s">
        <v>6126</v>
      </c>
      <c r="B701" s="44" t="s">
        <v>6115</v>
      </c>
      <c r="C701" s="44"/>
      <c r="D701" s="39">
        <v>686</v>
      </c>
      <c r="E701" s="44" t="s">
        <v>3867</v>
      </c>
      <c r="F701" s="44" t="s">
        <v>3868</v>
      </c>
      <c r="G701" s="39" t="s">
        <v>6115</v>
      </c>
      <c r="H701" s="64">
        <v>40359</v>
      </c>
      <c r="I701" s="44" t="s">
        <v>6129</v>
      </c>
      <c r="J701" s="58">
        <v>267</v>
      </c>
      <c r="K701" s="44" t="s">
        <v>6126</v>
      </c>
      <c r="L701" s="39" t="s">
        <v>6116</v>
      </c>
      <c r="M701" s="67">
        <v>0</v>
      </c>
      <c r="N701" s="67">
        <v>0</v>
      </c>
      <c r="O701" s="46">
        <v>117316</v>
      </c>
      <c r="P701" s="45">
        <v>117316</v>
      </c>
      <c r="Q701" s="45">
        <v>1428385</v>
      </c>
      <c r="R701" s="45">
        <v>119032.08333333333</v>
      </c>
      <c r="S701" s="45">
        <v>476128.33333333331</v>
      </c>
      <c r="T701" s="45">
        <v>929036</v>
      </c>
      <c r="U701" s="46">
        <v>0</v>
      </c>
      <c r="V701" s="38">
        <v>0</v>
      </c>
      <c r="W701" s="46">
        <v>0</v>
      </c>
      <c r="X701" s="38"/>
      <c r="Y701" s="38">
        <f t="shared" si="11"/>
        <v>0</v>
      </c>
      <c r="Z701" s="38">
        <v>0</v>
      </c>
      <c r="AA701" s="38">
        <v>0</v>
      </c>
      <c r="AB701" s="38">
        <v>0</v>
      </c>
      <c r="AC701" s="38" t="s">
        <v>6116</v>
      </c>
      <c r="AD701" s="59">
        <v>0</v>
      </c>
      <c r="AE701" s="59">
        <v>0</v>
      </c>
      <c r="AF701" s="59" t="s">
        <v>6138</v>
      </c>
    </row>
    <row r="702" spans="1:32" x14ac:dyDescent="0.2">
      <c r="A702" s="60" t="s">
        <v>6126</v>
      </c>
      <c r="B702" s="44" t="s">
        <v>6115</v>
      </c>
      <c r="C702" s="44"/>
      <c r="D702" s="39">
        <v>687</v>
      </c>
      <c r="E702" s="44" t="s">
        <v>1258</v>
      </c>
      <c r="F702" s="44" t="s">
        <v>1259</v>
      </c>
      <c r="G702" s="39" t="s">
        <v>6115</v>
      </c>
      <c r="H702" s="64">
        <v>40359</v>
      </c>
      <c r="I702" s="44" t="s">
        <v>6129</v>
      </c>
      <c r="J702" s="58">
        <v>266</v>
      </c>
      <c r="K702" s="44" t="s">
        <v>6126</v>
      </c>
      <c r="L702" s="39" t="s">
        <v>6116</v>
      </c>
      <c r="M702" s="67">
        <v>0</v>
      </c>
      <c r="N702" s="67">
        <v>0</v>
      </c>
      <c r="O702" s="46">
        <v>6519180</v>
      </c>
      <c r="P702" s="45">
        <v>6519180</v>
      </c>
      <c r="Q702" s="45">
        <v>1561092</v>
      </c>
      <c r="R702" s="45">
        <v>130091</v>
      </c>
      <c r="S702" s="45">
        <v>520364</v>
      </c>
      <c r="T702" s="45">
        <v>973673</v>
      </c>
      <c r="U702" s="46">
        <v>5998816</v>
      </c>
      <c r="V702" s="38">
        <v>2569976.8932646341</v>
      </c>
      <c r="W702" s="46">
        <v>973673</v>
      </c>
      <c r="X702" s="38"/>
      <c r="Y702" s="38">
        <f t="shared" si="11"/>
        <v>2980175.9202306052</v>
      </c>
      <c r="Z702" s="38">
        <v>973673</v>
      </c>
      <c r="AA702" s="38">
        <v>0</v>
      </c>
      <c r="AB702" s="38">
        <v>973673</v>
      </c>
      <c r="AC702" s="38" t="s">
        <v>6123</v>
      </c>
      <c r="AD702" s="59">
        <v>1</v>
      </c>
      <c r="AE702" s="59">
        <v>0.14935513362109959</v>
      </c>
      <c r="AF702" s="59">
        <v>0.16231086267690156</v>
      </c>
    </row>
    <row r="703" spans="1:32" x14ac:dyDescent="0.2">
      <c r="A703" s="60" t="s">
        <v>6126</v>
      </c>
      <c r="B703" s="44" t="s">
        <v>6115</v>
      </c>
      <c r="C703" s="44"/>
      <c r="D703" s="39">
        <v>688</v>
      </c>
      <c r="E703" s="44" t="s">
        <v>2289</v>
      </c>
      <c r="F703" s="44" t="s">
        <v>2290</v>
      </c>
      <c r="G703" s="39" t="s">
        <v>6115</v>
      </c>
      <c r="H703" s="64">
        <v>40451</v>
      </c>
      <c r="I703" s="44" t="s">
        <v>6129</v>
      </c>
      <c r="J703" s="58">
        <v>266</v>
      </c>
      <c r="K703" s="44" t="s">
        <v>6126</v>
      </c>
      <c r="L703" s="39" t="s">
        <v>6116</v>
      </c>
      <c r="M703" s="67">
        <v>0</v>
      </c>
      <c r="N703" s="67">
        <v>0</v>
      </c>
      <c r="O703" s="46">
        <v>752298</v>
      </c>
      <c r="P703" s="45">
        <v>752298</v>
      </c>
      <c r="Q703" s="45">
        <v>2167205</v>
      </c>
      <c r="R703" s="45">
        <v>180600.41666666666</v>
      </c>
      <c r="S703" s="45">
        <v>722401.66666666663</v>
      </c>
      <c r="T703" s="45">
        <v>1168967</v>
      </c>
      <c r="U703" s="46">
        <v>29896.333333333372</v>
      </c>
      <c r="V703" s="38">
        <v>12808.008423662941</v>
      </c>
      <c r="W703" s="46">
        <v>12808.008423662941</v>
      </c>
      <c r="X703" s="38"/>
      <c r="Y703" s="38">
        <f t="shared" si="11"/>
        <v>14852.319641607228</v>
      </c>
      <c r="Z703" s="38">
        <v>14852.319641607228</v>
      </c>
      <c r="AA703" s="38">
        <v>0</v>
      </c>
      <c r="AB703" s="38">
        <v>14852.319641607228</v>
      </c>
      <c r="AC703" s="38" t="s">
        <v>6123</v>
      </c>
      <c r="AD703" s="59">
        <v>1.2705508061054955E-2</v>
      </c>
      <c r="AE703" s="59">
        <v>1.9742601524405524E-2</v>
      </c>
      <c r="AF703" s="59">
        <v>0.49679402072519069</v>
      </c>
    </row>
    <row r="704" spans="1:32" x14ac:dyDescent="0.2">
      <c r="A704" s="60" t="s">
        <v>6126</v>
      </c>
      <c r="B704" s="44" t="s">
        <v>6115</v>
      </c>
      <c r="C704" s="44"/>
      <c r="D704" s="39">
        <v>689</v>
      </c>
      <c r="E704" s="44" t="s">
        <v>3821</v>
      </c>
      <c r="F704" s="44" t="s">
        <v>3822</v>
      </c>
      <c r="G704" s="39" t="s">
        <v>6115</v>
      </c>
      <c r="H704" s="64">
        <v>40359</v>
      </c>
      <c r="I704" s="44" t="s">
        <v>6129</v>
      </c>
      <c r="J704" s="58">
        <v>266</v>
      </c>
      <c r="K704" s="44" t="s">
        <v>6126</v>
      </c>
      <c r="L704" s="39" t="s">
        <v>6116</v>
      </c>
      <c r="M704" s="67">
        <v>0</v>
      </c>
      <c r="N704" s="67">
        <v>0</v>
      </c>
      <c r="O704" s="46">
        <v>1177011</v>
      </c>
      <c r="P704" s="45">
        <v>1177011</v>
      </c>
      <c r="Q704" s="45">
        <v>1854352</v>
      </c>
      <c r="R704" s="45">
        <v>154529.33333333334</v>
      </c>
      <c r="S704" s="45">
        <v>618117.33333333337</v>
      </c>
      <c r="T704" s="45">
        <v>930396</v>
      </c>
      <c r="U704" s="46">
        <v>558893.66666666663</v>
      </c>
      <c r="V704" s="38">
        <v>239437.88392997551</v>
      </c>
      <c r="W704" s="46">
        <v>239437.88392997551</v>
      </c>
      <c r="X704" s="38"/>
      <c r="Y704" s="38">
        <f t="shared" si="11"/>
        <v>277655.03182117775</v>
      </c>
      <c r="Z704" s="38">
        <v>277655.03182117775</v>
      </c>
      <c r="AA704" s="38">
        <v>0</v>
      </c>
      <c r="AB704" s="38">
        <v>277655.03182117775</v>
      </c>
      <c r="AC704" s="38" t="s">
        <v>6123</v>
      </c>
      <c r="AD704" s="59">
        <v>0.29842672563207251</v>
      </c>
      <c r="AE704" s="59">
        <v>0.23589841711010157</v>
      </c>
      <c r="AF704" s="59">
        <v>0.49679402072519058</v>
      </c>
    </row>
    <row r="705" spans="1:32" x14ac:dyDescent="0.2">
      <c r="A705" s="60" t="s">
        <v>6126</v>
      </c>
      <c r="B705" s="44" t="s">
        <v>6115</v>
      </c>
      <c r="C705" s="44"/>
      <c r="D705" s="39">
        <v>690</v>
      </c>
      <c r="E705" s="44" t="s">
        <v>3869</v>
      </c>
      <c r="F705" s="44" t="s">
        <v>3870</v>
      </c>
      <c r="G705" s="39" t="s">
        <v>6115</v>
      </c>
      <c r="H705" s="64">
        <v>40359</v>
      </c>
      <c r="I705" s="44" t="s">
        <v>6129</v>
      </c>
      <c r="J705" s="58">
        <v>266</v>
      </c>
      <c r="K705" s="44" t="s">
        <v>6126</v>
      </c>
      <c r="L705" s="39" t="s">
        <v>6116</v>
      </c>
      <c r="M705" s="67">
        <v>0</v>
      </c>
      <c r="N705" s="67">
        <v>0</v>
      </c>
      <c r="O705" s="46">
        <v>121692</v>
      </c>
      <c r="P705" s="45">
        <v>121692</v>
      </c>
      <c r="Q705" s="45">
        <v>1165702</v>
      </c>
      <c r="R705" s="45">
        <v>97141.833333333328</v>
      </c>
      <c r="S705" s="45">
        <v>388567.33333333331</v>
      </c>
      <c r="T705" s="45">
        <v>757254</v>
      </c>
      <c r="U705" s="46">
        <v>0</v>
      </c>
      <c r="V705" s="38">
        <v>0</v>
      </c>
      <c r="W705" s="46">
        <v>0</v>
      </c>
      <c r="X705" s="38"/>
      <c r="Y705" s="38">
        <f t="shared" si="11"/>
        <v>0</v>
      </c>
      <c r="Z705" s="38">
        <v>0</v>
      </c>
      <c r="AA705" s="38">
        <v>0</v>
      </c>
      <c r="AB705" s="38">
        <v>0</v>
      </c>
      <c r="AC705" s="38" t="s">
        <v>6116</v>
      </c>
      <c r="AD705" s="59">
        <v>0</v>
      </c>
      <c r="AE705" s="59">
        <v>0</v>
      </c>
      <c r="AF705" s="59" t="s">
        <v>6138</v>
      </c>
    </row>
    <row r="706" spans="1:32" x14ac:dyDescent="0.2">
      <c r="A706" s="60" t="s">
        <v>6126</v>
      </c>
      <c r="B706" s="44" t="s">
        <v>6115</v>
      </c>
      <c r="C706" s="44"/>
      <c r="D706" s="39">
        <v>691</v>
      </c>
      <c r="E706" s="44" t="s">
        <v>508</v>
      </c>
      <c r="F706" s="44" t="s">
        <v>509</v>
      </c>
      <c r="G706" s="39" t="s">
        <v>6115</v>
      </c>
      <c r="H706" s="64">
        <v>40359</v>
      </c>
      <c r="I706" s="44" t="s">
        <v>6129</v>
      </c>
      <c r="J706" s="58">
        <v>265</v>
      </c>
      <c r="K706" s="44" t="s">
        <v>6126</v>
      </c>
      <c r="L706" s="39" t="s">
        <v>6116</v>
      </c>
      <c r="M706" s="67">
        <v>0</v>
      </c>
      <c r="N706" s="67">
        <v>0</v>
      </c>
      <c r="O706" s="46">
        <v>584067</v>
      </c>
      <c r="P706" s="45">
        <v>584067</v>
      </c>
      <c r="Q706" s="45">
        <v>1755538</v>
      </c>
      <c r="R706" s="45">
        <v>146294.83333333334</v>
      </c>
      <c r="S706" s="45">
        <v>585179.33333333337</v>
      </c>
      <c r="T706" s="45">
        <v>624181</v>
      </c>
      <c r="U706" s="46">
        <v>0</v>
      </c>
      <c r="V706" s="38">
        <v>0</v>
      </c>
      <c r="W706" s="46">
        <v>0</v>
      </c>
      <c r="X706" s="38"/>
      <c r="Y706" s="38">
        <f t="shared" si="11"/>
        <v>0</v>
      </c>
      <c r="Z706" s="38">
        <v>0</v>
      </c>
      <c r="AA706" s="38">
        <v>0</v>
      </c>
      <c r="AB706" s="38">
        <v>0</v>
      </c>
      <c r="AC706" s="38" t="s">
        <v>6116</v>
      </c>
      <c r="AD706" s="59">
        <v>0</v>
      </c>
      <c r="AE706" s="59">
        <v>0</v>
      </c>
      <c r="AF706" s="59" t="s">
        <v>6138</v>
      </c>
    </row>
    <row r="707" spans="1:32" x14ac:dyDescent="0.2">
      <c r="A707" s="60" t="s">
        <v>6126</v>
      </c>
      <c r="B707" s="44" t="s">
        <v>6115</v>
      </c>
      <c r="C707" s="44"/>
      <c r="D707" s="39">
        <v>692</v>
      </c>
      <c r="E707" s="44" t="s">
        <v>1461</v>
      </c>
      <c r="F707" s="44" t="s">
        <v>1462</v>
      </c>
      <c r="G707" s="39" t="s">
        <v>6115</v>
      </c>
      <c r="H707" s="64">
        <v>40633</v>
      </c>
      <c r="I707" s="44" t="s">
        <v>6130</v>
      </c>
      <c r="J707" s="58">
        <v>265</v>
      </c>
      <c r="K707" s="44" t="s">
        <v>6126</v>
      </c>
      <c r="L707" s="39" t="s">
        <v>6116</v>
      </c>
      <c r="M707" s="67">
        <v>0</v>
      </c>
      <c r="N707" s="67">
        <v>0</v>
      </c>
      <c r="O707" s="46">
        <v>1509628</v>
      </c>
      <c r="P707" s="45">
        <v>1509628</v>
      </c>
      <c r="Q707" s="45">
        <v>1517477</v>
      </c>
      <c r="R707" s="45">
        <v>126456.41666666667</v>
      </c>
      <c r="S707" s="45">
        <v>505825.66666666669</v>
      </c>
      <c r="T707" s="45">
        <v>763500</v>
      </c>
      <c r="U707" s="46">
        <v>1003802.3333333333</v>
      </c>
      <c r="V707" s="38">
        <v>430042.99549640971</v>
      </c>
      <c r="W707" s="46">
        <v>430042.99549640971</v>
      </c>
      <c r="X707" s="38"/>
      <c r="Y707" s="38">
        <f t="shared" si="11"/>
        <v>498682.99718999467</v>
      </c>
      <c r="Z707" s="38">
        <v>498682.99718999467</v>
      </c>
      <c r="AA707" s="38">
        <v>0</v>
      </c>
      <c r="AB707" s="38">
        <v>498682.99718999467</v>
      </c>
      <c r="AC707" s="38" t="s">
        <v>6123</v>
      </c>
      <c r="AD707" s="59">
        <v>0.65315389284871606</v>
      </c>
      <c r="AE707" s="59">
        <v>0.33033502107141272</v>
      </c>
      <c r="AF707" s="59">
        <v>0.49679402072519063</v>
      </c>
    </row>
    <row r="708" spans="1:32" x14ac:dyDescent="0.2">
      <c r="A708" s="60" t="s">
        <v>6126</v>
      </c>
      <c r="B708" s="44" t="s">
        <v>6115</v>
      </c>
      <c r="C708" s="44"/>
      <c r="D708" s="39">
        <v>693</v>
      </c>
      <c r="E708" s="44" t="s">
        <v>1905</v>
      </c>
      <c r="F708" s="44" t="s">
        <v>1906</v>
      </c>
      <c r="G708" s="39" t="s">
        <v>6115</v>
      </c>
      <c r="H708" s="64">
        <v>40359</v>
      </c>
      <c r="I708" s="44" t="s">
        <v>6129</v>
      </c>
      <c r="J708" s="58">
        <v>265</v>
      </c>
      <c r="K708" s="44" t="s">
        <v>6126</v>
      </c>
      <c r="L708" s="39" t="s">
        <v>6116</v>
      </c>
      <c r="M708" s="67">
        <v>0</v>
      </c>
      <c r="N708" s="67">
        <v>0</v>
      </c>
      <c r="O708" s="46">
        <v>656955</v>
      </c>
      <c r="P708" s="45">
        <v>656955</v>
      </c>
      <c r="Q708" s="45">
        <v>1325201</v>
      </c>
      <c r="R708" s="45">
        <v>110433.41666666667</v>
      </c>
      <c r="S708" s="45">
        <v>441733.66666666669</v>
      </c>
      <c r="T708" s="45">
        <v>654078</v>
      </c>
      <c r="U708" s="46">
        <v>215221.33333333331</v>
      </c>
      <c r="V708" s="38">
        <v>92203.837157911199</v>
      </c>
      <c r="W708" s="46">
        <v>92203.837157911199</v>
      </c>
      <c r="X708" s="38"/>
      <c r="Y708" s="38">
        <f t="shared" si="11"/>
        <v>106920.67153250315</v>
      </c>
      <c r="Z708" s="38">
        <v>106920.67153250315</v>
      </c>
      <c r="AA708" s="38">
        <v>0</v>
      </c>
      <c r="AB708" s="38">
        <v>106920.67153250315</v>
      </c>
      <c r="AC708" s="38" t="s">
        <v>6123</v>
      </c>
      <c r="AD708" s="59">
        <v>0.16346776918426115</v>
      </c>
      <c r="AE708" s="59">
        <v>0.16275189553698982</v>
      </c>
      <c r="AF708" s="59">
        <v>0.49679402072519063</v>
      </c>
    </row>
    <row r="709" spans="1:32" x14ac:dyDescent="0.2">
      <c r="A709" s="60" t="s">
        <v>6126</v>
      </c>
      <c r="B709" s="44" t="s">
        <v>6115</v>
      </c>
      <c r="C709" s="44"/>
      <c r="D709" s="39">
        <v>694</v>
      </c>
      <c r="E709" s="44" t="s">
        <v>4025</v>
      </c>
      <c r="F709" s="44" t="s">
        <v>4026</v>
      </c>
      <c r="G709" s="39" t="s">
        <v>6115</v>
      </c>
      <c r="H709" s="64">
        <v>40543</v>
      </c>
      <c r="I709" s="44" t="s">
        <v>6130</v>
      </c>
      <c r="J709" s="58">
        <v>265</v>
      </c>
      <c r="K709" s="44" t="s">
        <v>6126</v>
      </c>
      <c r="L709" s="39" t="s">
        <v>6116</v>
      </c>
      <c r="M709" s="67">
        <v>0</v>
      </c>
      <c r="N709" s="67">
        <v>0</v>
      </c>
      <c r="O709" s="46">
        <v>2490503</v>
      </c>
      <c r="P709" s="45">
        <v>2490503</v>
      </c>
      <c r="Q709" s="45">
        <v>1710525</v>
      </c>
      <c r="R709" s="45">
        <v>142543.75</v>
      </c>
      <c r="S709" s="45">
        <v>570175</v>
      </c>
      <c r="T709" s="45">
        <v>889392</v>
      </c>
      <c r="U709" s="46">
        <v>1920328</v>
      </c>
      <c r="V709" s="38">
        <v>822695.4431489628</v>
      </c>
      <c r="W709" s="46">
        <v>822695.4431489628</v>
      </c>
      <c r="X709" s="38"/>
      <c r="Y709" s="38">
        <f t="shared" si="11"/>
        <v>954007.46823116392</v>
      </c>
      <c r="Z709" s="38">
        <v>889392</v>
      </c>
      <c r="AA709" s="38">
        <v>0</v>
      </c>
      <c r="AB709" s="38">
        <v>889392</v>
      </c>
      <c r="AC709" s="38" t="s">
        <v>6123</v>
      </c>
      <c r="AD709" s="59">
        <v>1</v>
      </c>
      <c r="AE709" s="59">
        <v>0.35711340239301059</v>
      </c>
      <c r="AF709" s="59">
        <v>0.46314587924562889</v>
      </c>
    </row>
    <row r="710" spans="1:32" x14ac:dyDescent="0.2">
      <c r="A710" s="60" t="s">
        <v>6126</v>
      </c>
      <c r="B710" s="44" t="s">
        <v>6115</v>
      </c>
      <c r="C710" s="44"/>
      <c r="D710" s="39">
        <v>695</v>
      </c>
      <c r="E710" s="44" t="s">
        <v>4834</v>
      </c>
      <c r="F710" s="44" t="s">
        <v>4835</v>
      </c>
      <c r="G710" s="39" t="s">
        <v>6115</v>
      </c>
      <c r="H710" s="64">
        <v>40543</v>
      </c>
      <c r="I710" s="44" t="s">
        <v>6129</v>
      </c>
      <c r="J710" s="58">
        <v>265</v>
      </c>
      <c r="K710" s="44" t="s">
        <v>6126</v>
      </c>
      <c r="L710" s="39" t="s">
        <v>6123</v>
      </c>
      <c r="M710" s="67">
        <v>765097</v>
      </c>
      <c r="N710" s="67">
        <v>765097</v>
      </c>
      <c r="O710" s="46">
        <v>1182049</v>
      </c>
      <c r="P710" s="45">
        <v>416952</v>
      </c>
      <c r="Q710" s="45">
        <v>1215432</v>
      </c>
      <c r="R710" s="45">
        <v>101286</v>
      </c>
      <c r="S710" s="45">
        <v>405144</v>
      </c>
      <c r="T710" s="45">
        <v>793859</v>
      </c>
      <c r="U710" s="46">
        <v>11808</v>
      </c>
      <c r="V710" s="38">
        <v>5058.7127785997773</v>
      </c>
      <c r="W710" s="46">
        <v>5058.7127785997773</v>
      </c>
      <c r="X710" s="38"/>
      <c r="Y710" s="38">
        <f t="shared" si="11"/>
        <v>5866.1437967230513</v>
      </c>
      <c r="Z710" s="38">
        <v>5866.1437967230513</v>
      </c>
      <c r="AA710" s="38">
        <v>0</v>
      </c>
      <c r="AB710" s="38">
        <v>5866.1437967230513</v>
      </c>
      <c r="AC710" s="38" t="s">
        <v>6123</v>
      </c>
      <c r="AD710" s="59">
        <v>7.3894026479803731E-3</v>
      </c>
      <c r="AE710" s="59">
        <v>1.4069110585206573E-2</v>
      </c>
      <c r="AF710" s="59">
        <v>0.49679402072519063</v>
      </c>
    </row>
    <row r="711" spans="1:32" x14ac:dyDescent="0.2">
      <c r="A711" s="60" t="s">
        <v>6126</v>
      </c>
      <c r="B711" s="44" t="s">
        <v>6115</v>
      </c>
      <c r="C711" s="44"/>
      <c r="D711" s="39">
        <v>696</v>
      </c>
      <c r="E711" s="44" t="s">
        <v>5849</v>
      </c>
      <c r="F711" s="44" t="s">
        <v>5850</v>
      </c>
      <c r="G711" s="39" t="s">
        <v>6115</v>
      </c>
      <c r="H711" s="64">
        <v>40451</v>
      </c>
      <c r="I711" s="44" t="s">
        <v>6129</v>
      </c>
      <c r="J711" s="58">
        <v>265</v>
      </c>
      <c r="K711" s="44" t="s">
        <v>6126</v>
      </c>
      <c r="L711" s="39" t="s">
        <v>6116</v>
      </c>
      <c r="M711" s="67">
        <v>0</v>
      </c>
      <c r="N711" s="67">
        <v>0</v>
      </c>
      <c r="O711" s="46">
        <v>528201</v>
      </c>
      <c r="P711" s="45">
        <v>528201</v>
      </c>
      <c r="Q711" s="45">
        <v>1234250</v>
      </c>
      <c r="R711" s="45">
        <v>102854.16666666667</v>
      </c>
      <c r="S711" s="45">
        <v>411416.66666666669</v>
      </c>
      <c r="T711" s="45">
        <v>311625</v>
      </c>
      <c r="U711" s="46">
        <v>116784.33333333331</v>
      </c>
      <c r="V711" s="38">
        <v>50032.046017411005</v>
      </c>
      <c r="W711" s="46">
        <v>50032.046017411005</v>
      </c>
      <c r="X711" s="38"/>
      <c r="Y711" s="38">
        <f t="shared" si="11"/>
        <v>58017.758514377565</v>
      </c>
      <c r="Z711" s="38">
        <v>58017.758514377565</v>
      </c>
      <c r="AA711" s="38">
        <v>0</v>
      </c>
      <c r="AB711" s="38">
        <v>58017.758514377565</v>
      </c>
      <c r="AC711" s="38" t="s">
        <v>6123</v>
      </c>
      <c r="AD711" s="59">
        <v>0.18617812599880487</v>
      </c>
      <c r="AE711" s="59">
        <v>0.109840304191733</v>
      </c>
      <c r="AF711" s="59">
        <v>0.49679402072519069</v>
      </c>
    </row>
    <row r="712" spans="1:32" x14ac:dyDescent="0.2">
      <c r="A712" s="60" t="s">
        <v>6126</v>
      </c>
      <c r="B712" s="44" t="s">
        <v>6115</v>
      </c>
      <c r="C712" s="44"/>
      <c r="D712" s="39">
        <v>697</v>
      </c>
      <c r="E712" s="44" t="s">
        <v>1254</v>
      </c>
      <c r="F712" s="44" t="s">
        <v>1255</v>
      </c>
      <c r="G712" s="39" t="s">
        <v>6115</v>
      </c>
      <c r="H712" s="64">
        <v>40359</v>
      </c>
      <c r="I712" s="44" t="s">
        <v>6129</v>
      </c>
      <c r="J712" s="58">
        <v>264</v>
      </c>
      <c r="K712" s="44" t="s">
        <v>6126</v>
      </c>
      <c r="L712" s="39" t="s">
        <v>6123</v>
      </c>
      <c r="M712" s="67">
        <v>1459928</v>
      </c>
      <c r="N712" s="67">
        <v>1459928</v>
      </c>
      <c r="O712" s="46">
        <v>2254980</v>
      </c>
      <c r="P712" s="45">
        <v>795052</v>
      </c>
      <c r="Q712" s="45">
        <v>1639996</v>
      </c>
      <c r="R712" s="45">
        <v>136666.33333333334</v>
      </c>
      <c r="S712" s="45">
        <v>546665.33333333337</v>
      </c>
      <c r="T712" s="45">
        <v>1023994</v>
      </c>
      <c r="U712" s="46">
        <v>248386.66666666663</v>
      </c>
      <c r="V712" s="38">
        <v>106412.33102138125</v>
      </c>
      <c r="W712" s="46">
        <v>106412.33102138125</v>
      </c>
      <c r="X712" s="38"/>
      <c r="Y712" s="38">
        <f t="shared" si="11"/>
        <v>123397.010827861</v>
      </c>
      <c r="Z712" s="38">
        <v>123397.010827861</v>
      </c>
      <c r="AA712" s="38">
        <v>0</v>
      </c>
      <c r="AB712" s="38">
        <v>123397.010827861</v>
      </c>
      <c r="AC712" s="38" t="s">
        <v>6123</v>
      </c>
      <c r="AD712" s="59">
        <v>0.12050559947407992</v>
      </c>
      <c r="AE712" s="59">
        <v>0.15520621396821968</v>
      </c>
      <c r="AF712" s="59">
        <v>0.49679402072519063</v>
      </c>
    </row>
    <row r="713" spans="1:32" x14ac:dyDescent="0.2">
      <c r="A713" s="60" t="s">
        <v>6126</v>
      </c>
      <c r="B713" s="44" t="s">
        <v>6115</v>
      </c>
      <c r="C713" s="44"/>
      <c r="D713" s="39">
        <v>698</v>
      </c>
      <c r="E713" s="44" t="s">
        <v>1897</v>
      </c>
      <c r="F713" s="44" t="s">
        <v>1898</v>
      </c>
      <c r="G713" s="39" t="s">
        <v>6115</v>
      </c>
      <c r="H713" s="64">
        <v>40543</v>
      </c>
      <c r="I713" s="44" t="s">
        <v>6129</v>
      </c>
      <c r="J713" s="58">
        <v>264</v>
      </c>
      <c r="K713" s="44" t="s">
        <v>6126</v>
      </c>
      <c r="L713" s="39" t="s">
        <v>6116</v>
      </c>
      <c r="M713" s="67">
        <v>0</v>
      </c>
      <c r="N713" s="67">
        <v>0</v>
      </c>
      <c r="O713" s="46">
        <v>949271</v>
      </c>
      <c r="P713" s="45">
        <v>949271</v>
      </c>
      <c r="Q713" s="45">
        <v>1196287</v>
      </c>
      <c r="R713" s="45">
        <v>99690.583333333328</v>
      </c>
      <c r="S713" s="45">
        <v>398762.33333333331</v>
      </c>
      <c r="T713" s="45">
        <v>673868</v>
      </c>
      <c r="U713" s="46">
        <v>550508.66666666674</v>
      </c>
      <c r="V713" s="38">
        <v>235845.6323506599</v>
      </c>
      <c r="W713" s="46">
        <v>235845.6323506599</v>
      </c>
      <c r="X713" s="38"/>
      <c r="Y713" s="38">
        <f t="shared" si="11"/>
        <v>273489.4139573971</v>
      </c>
      <c r="Z713" s="38">
        <v>273489.4139573971</v>
      </c>
      <c r="AA713" s="38">
        <v>0</v>
      </c>
      <c r="AB713" s="38">
        <v>273489.4139573971</v>
      </c>
      <c r="AC713" s="38" t="s">
        <v>6123</v>
      </c>
      <c r="AD713" s="59">
        <v>0.4058501278550059</v>
      </c>
      <c r="AE713" s="59">
        <v>0.28810467606973889</v>
      </c>
      <c r="AF713" s="59">
        <v>0.49679402072519063</v>
      </c>
    </row>
    <row r="714" spans="1:32" x14ac:dyDescent="0.2">
      <c r="A714" s="60" t="s">
        <v>6126</v>
      </c>
      <c r="B714" s="44" t="s">
        <v>6115</v>
      </c>
      <c r="C714" s="44"/>
      <c r="D714" s="39">
        <v>699</v>
      </c>
      <c r="E714" s="44" t="s">
        <v>2549</v>
      </c>
      <c r="F714" s="44" t="s">
        <v>2550</v>
      </c>
      <c r="G714" s="39" t="s">
        <v>6115</v>
      </c>
      <c r="H714" s="64">
        <v>40633</v>
      </c>
      <c r="I714" s="44" t="s">
        <v>6129</v>
      </c>
      <c r="J714" s="58">
        <v>264</v>
      </c>
      <c r="K714" s="44" t="s">
        <v>6126</v>
      </c>
      <c r="L714" s="39" t="s">
        <v>6116</v>
      </c>
      <c r="M714" s="67">
        <v>0</v>
      </c>
      <c r="N714" s="67">
        <v>0</v>
      </c>
      <c r="O714" s="46">
        <v>2071450</v>
      </c>
      <c r="P714" s="45">
        <v>2071450</v>
      </c>
      <c r="Q714" s="45">
        <v>1364098</v>
      </c>
      <c r="R714" s="45">
        <v>113674.83333333333</v>
      </c>
      <c r="S714" s="45">
        <v>454699.33333333331</v>
      </c>
      <c r="T714" s="45">
        <v>687124</v>
      </c>
      <c r="U714" s="46">
        <v>1616750.6666666667</v>
      </c>
      <c r="V714" s="38">
        <v>692638.65661215922</v>
      </c>
      <c r="W714" s="46">
        <v>687124</v>
      </c>
      <c r="X714" s="38"/>
      <c r="Y714" s="38">
        <f t="shared" si="11"/>
        <v>803192.06420346582</v>
      </c>
      <c r="Z714" s="38">
        <v>687124</v>
      </c>
      <c r="AA714" s="38">
        <v>0</v>
      </c>
      <c r="AB714" s="38">
        <v>687124</v>
      </c>
      <c r="AC714" s="38" t="s">
        <v>6123</v>
      </c>
      <c r="AD714" s="59">
        <v>1</v>
      </c>
      <c r="AE714" s="59">
        <v>0.3317116029834174</v>
      </c>
      <c r="AF714" s="59">
        <v>0.42500307200533083</v>
      </c>
    </row>
    <row r="715" spans="1:32" x14ac:dyDescent="0.2">
      <c r="A715" s="60" t="s">
        <v>6126</v>
      </c>
      <c r="B715" s="44" t="s">
        <v>6115</v>
      </c>
      <c r="C715" s="44"/>
      <c r="D715" s="39">
        <v>700</v>
      </c>
      <c r="E715" s="44" t="s">
        <v>2174</v>
      </c>
      <c r="F715" s="44" t="s">
        <v>2175</v>
      </c>
      <c r="G715" s="39" t="s">
        <v>6115</v>
      </c>
      <c r="H715" s="64">
        <v>40543</v>
      </c>
      <c r="I715" s="44" t="s">
        <v>6129</v>
      </c>
      <c r="J715" s="58">
        <v>262</v>
      </c>
      <c r="K715" s="44" t="s">
        <v>6126</v>
      </c>
      <c r="L715" s="39" t="s">
        <v>6116</v>
      </c>
      <c r="M715" s="67">
        <v>0</v>
      </c>
      <c r="N715" s="67">
        <v>0</v>
      </c>
      <c r="O715" s="46">
        <v>819142</v>
      </c>
      <c r="P715" s="45">
        <v>819142</v>
      </c>
      <c r="Q715" s="45">
        <v>519398</v>
      </c>
      <c r="R715" s="45">
        <v>43283.166666666664</v>
      </c>
      <c r="S715" s="45">
        <v>173132.66666666666</v>
      </c>
      <c r="T715" s="45">
        <v>159790</v>
      </c>
      <c r="U715" s="46">
        <v>646009.33333333337</v>
      </c>
      <c r="V715" s="38">
        <v>276759.45711619721</v>
      </c>
      <c r="W715" s="46">
        <v>159790</v>
      </c>
      <c r="X715" s="38"/>
      <c r="Y715" s="38">
        <f t="shared" si="11"/>
        <v>320933.57413266663</v>
      </c>
      <c r="Z715" s="38">
        <v>159790</v>
      </c>
      <c r="AA715" s="38">
        <v>0</v>
      </c>
      <c r="AB715" s="38">
        <v>159790</v>
      </c>
      <c r="AC715" s="38" t="s">
        <v>6123</v>
      </c>
      <c r="AD715" s="59">
        <v>1</v>
      </c>
      <c r="AE715" s="59">
        <v>0.19506996344956065</v>
      </c>
      <c r="AF715" s="59">
        <v>0.24734936750139833</v>
      </c>
    </row>
    <row r="716" spans="1:32" x14ac:dyDescent="0.2">
      <c r="A716" s="60" t="s">
        <v>6126</v>
      </c>
      <c r="B716" s="44" t="s">
        <v>6115</v>
      </c>
      <c r="C716" s="44"/>
      <c r="D716" s="39">
        <v>701</v>
      </c>
      <c r="E716" s="44" t="s">
        <v>2328</v>
      </c>
      <c r="F716" s="44" t="s">
        <v>1816</v>
      </c>
      <c r="G716" s="39" t="s">
        <v>6115</v>
      </c>
      <c r="H716" s="64">
        <v>40543</v>
      </c>
      <c r="I716" s="44" t="s">
        <v>6129</v>
      </c>
      <c r="J716" s="58">
        <v>262</v>
      </c>
      <c r="K716" s="44" t="s">
        <v>6126</v>
      </c>
      <c r="L716" s="39" t="s">
        <v>6116</v>
      </c>
      <c r="M716" s="67">
        <v>0</v>
      </c>
      <c r="N716" s="67">
        <v>0</v>
      </c>
      <c r="O716" s="46">
        <v>934510</v>
      </c>
      <c r="P716" s="45">
        <v>934510</v>
      </c>
      <c r="Q716" s="45">
        <v>2428957</v>
      </c>
      <c r="R716" s="45">
        <v>202413.08333333334</v>
      </c>
      <c r="S716" s="45">
        <v>809652.33333333337</v>
      </c>
      <c r="T716" s="45">
        <v>1330229</v>
      </c>
      <c r="U716" s="46">
        <v>124857.66666666663</v>
      </c>
      <c r="V716" s="38">
        <v>53490.775226356527</v>
      </c>
      <c r="W716" s="46">
        <v>53490.775226356527</v>
      </c>
      <c r="X716" s="38"/>
      <c r="Y716" s="38">
        <f t="shared" si="11"/>
        <v>62028.542241698924</v>
      </c>
      <c r="Z716" s="38">
        <v>62028.542241698924</v>
      </c>
      <c r="AA716" s="38">
        <v>0</v>
      </c>
      <c r="AB716" s="38">
        <v>62028.542241698924</v>
      </c>
      <c r="AC716" s="38" t="s">
        <v>6123</v>
      </c>
      <c r="AD716" s="59">
        <v>4.6629972915715204E-2</v>
      </c>
      <c r="AE716" s="59">
        <v>6.6375471896179733E-2</v>
      </c>
      <c r="AF716" s="59">
        <v>0.49679402072519063</v>
      </c>
    </row>
    <row r="717" spans="1:32" x14ac:dyDescent="0.2">
      <c r="A717" s="60" t="s">
        <v>6126</v>
      </c>
      <c r="B717" s="44" t="s">
        <v>6115</v>
      </c>
      <c r="C717" s="44"/>
      <c r="D717" s="39">
        <v>702</v>
      </c>
      <c r="E717" s="44" t="s">
        <v>3693</v>
      </c>
      <c r="F717" s="44" t="s">
        <v>2368</v>
      </c>
      <c r="G717" s="39" t="s">
        <v>6115</v>
      </c>
      <c r="H717" s="64">
        <v>40451</v>
      </c>
      <c r="I717" s="44" t="s">
        <v>6129</v>
      </c>
      <c r="J717" s="58">
        <v>262</v>
      </c>
      <c r="K717" s="44" t="s">
        <v>6126</v>
      </c>
      <c r="L717" s="39" t="s">
        <v>6116</v>
      </c>
      <c r="M717" s="67">
        <v>0</v>
      </c>
      <c r="N717" s="67">
        <v>0</v>
      </c>
      <c r="O717" s="46">
        <v>184528</v>
      </c>
      <c r="P717" s="45">
        <v>184528</v>
      </c>
      <c r="Q717" s="45">
        <v>1833751</v>
      </c>
      <c r="R717" s="45">
        <v>152812.58333333334</v>
      </c>
      <c r="S717" s="45">
        <v>611250.33333333337</v>
      </c>
      <c r="T717" s="45">
        <v>848704</v>
      </c>
      <c r="U717" s="46">
        <v>0</v>
      </c>
      <c r="V717" s="38">
        <v>0</v>
      </c>
      <c r="W717" s="46">
        <v>0</v>
      </c>
      <c r="X717" s="38"/>
      <c r="Y717" s="38">
        <f t="shared" si="11"/>
        <v>0</v>
      </c>
      <c r="Z717" s="38">
        <v>0</v>
      </c>
      <c r="AA717" s="38">
        <v>0</v>
      </c>
      <c r="AB717" s="38">
        <v>0</v>
      </c>
      <c r="AC717" s="38" t="s">
        <v>6116</v>
      </c>
      <c r="AD717" s="59">
        <v>0</v>
      </c>
      <c r="AE717" s="59">
        <v>0</v>
      </c>
      <c r="AF717" s="59" t="s">
        <v>6138</v>
      </c>
    </row>
    <row r="718" spans="1:32" x14ac:dyDescent="0.2">
      <c r="A718" s="60" t="s">
        <v>6126</v>
      </c>
      <c r="B718" s="44" t="s">
        <v>6115</v>
      </c>
      <c r="C718" s="44"/>
      <c r="D718" s="39">
        <v>703</v>
      </c>
      <c r="E718" s="44" t="s">
        <v>3855</v>
      </c>
      <c r="F718" s="44" t="s">
        <v>3856</v>
      </c>
      <c r="G718" s="39" t="s">
        <v>6115</v>
      </c>
      <c r="H718" s="64">
        <v>40543</v>
      </c>
      <c r="I718" s="44" t="s">
        <v>6129</v>
      </c>
      <c r="J718" s="58">
        <v>262</v>
      </c>
      <c r="K718" s="44" t="s">
        <v>6126</v>
      </c>
      <c r="L718" s="39" t="s">
        <v>6116</v>
      </c>
      <c r="M718" s="67">
        <v>0</v>
      </c>
      <c r="N718" s="67">
        <v>0</v>
      </c>
      <c r="O718" s="46">
        <v>1670123</v>
      </c>
      <c r="P718" s="45">
        <v>1670123</v>
      </c>
      <c r="Q718" s="45">
        <v>1765442</v>
      </c>
      <c r="R718" s="45">
        <v>147120.16666666666</v>
      </c>
      <c r="S718" s="45">
        <v>588480.66666666663</v>
      </c>
      <c r="T718" s="45">
        <v>922264</v>
      </c>
      <c r="U718" s="46">
        <v>1081642.3333333335</v>
      </c>
      <c r="V718" s="38">
        <v>463390.74301387311</v>
      </c>
      <c r="W718" s="46">
        <v>463390.74301387311</v>
      </c>
      <c r="X718" s="38"/>
      <c r="Y718" s="38">
        <f t="shared" si="11"/>
        <v>537353.44376324362</v>
      </c>
      <c r="Z718" s="38">
        <v>537353.44376324362</v>
      </c>
      <c r="AA718" s="38">
        <v>0</v>
      </c>
      <c r="AB718" s="38">
        <v>537353.44376324362</v>
      </c>
      <c r="AC718" s="38" t="s">
        <v>6123</v>
      </c>
      <c r="AD718" s="59">
        <v>0.5826460143334703</v>
      </c>
      <c r="AE718" s="59">
        <v>0.32174483182570601</v>
      </c>
      <c r="AF718" s="59">
        <v>0.49679402072519063</v>
      </c>
    </row>
    <row r="719" spans="1:32" x14ac:dyDescent="0.2">
      <c r="A719" s="60" t="s">
        <v>6126</v>
      </c>
      <c r="B719" s="44" t="s">
        <v>6115</v>
      </c>
      <c r="C719" s="44"/>
      <c r="D719" s="39">
        <v>704</v>
      </c>
      <c r="E719" s="44" t="s">
        <v>3488</v>
      </c>
      <c r="F719" s="44" t="s">
        <v>3489</v>
      </c>
      <c r="G719" s="39" t="s">
        <v>6115</v>
      </c>
      <c r="H719" s="64">
        <v>40543</v>
      </c>
      <c r="I719" s="44" t="s">
        <v>6129</v>
      </c>
      <c r="J719" s="58">
        <v>261</v>
      </c>
      <c r="K719" s="44" t="s">
        <v>6126</v>
      </c>
      <c r="L719" s="39" t="s">
        <v>6116</v>
      </c>
      <c r="M719" s="67">
        <v>0</v>
      </c>
      <c r="N719" s="67">
        <v>0</v>
      </c>
      <c r="O719" s="46">
        <v>1118798</v>
      </c>
      <c r="P719" s="45">
        <v>1118798</v>
      </c>
      <c r="Q719" s="45">
        <v>1163681</v>
      </c>
      <c r="R719" s="45">
        <v>96973.416666666672</v>
      </c>
      <c r="S719" s="45">
        <v>387893.66666666669</v>
      </c>
      <c r="T719" s="45">
        <v>502923</v>
      </c>
      <c r="U719" s="46">
        <v>730904.33333333326</v>
      </c>
      <c r="V719" s="38">
        <v>313129.66556294751</v>
      </c>
      <c r="W719" s="46">
        <v>313129.66556294751</v>
      </c>
      <c r="X719" s="38"/>
      <c r="Y719" s="38">
        <f t="shared" si="11"/>
        <v>363108.90252213163</v>
      </c>
      <c r="Z719" s="38">
        <v>363108.90252213163</v>
      </c>
      <c r="AA719" s="38">
        <v>0</v>
      </c>
      <c r="AB719" s="38">
        <v>363108.90252213163</v>
      </c>
      <c r="AC719" s="38" t="s">
        <v>6123</v>
      </c>
      <c r="AD719" s="59">
        <v>0.72199701052075893</v>
      </c>
      <c r="AE719" s="59">
        <v>0.32455269183725</v>
      </c>
      <c r="AF719" s="59">
        <v>0.49679402072519069</v>
      </c>
    </row>
    <row r="720" spans="1:32" x14ac:dyDescent="0.2">
      <c r="A720" s="60" t="s">
        <v>6126</v>
      </c>
      <c r="B720" s="44" t="s">
        <v>6115</v>
      </c>
      <c r="C720" s="44"/>
      <c r="D720" s="39">
        <v>705</v>
      </c>
      <c r="E720" s="44" t="s">
        <v>1049</v>
      </c>
      <c r="F720" s="44" t="s">
        <v>1050</v>
      </c>
      <c r="G720" s="39" t="s">
        <v>6115</v>
      </c>
      <c r="H720" s="64">
        <v>40543</v>
      </c>
      <c r="I720" s="44" t="s">
        <v>6129</v>
      </c>
      <c r="J720" s="58">
        <v>260</v>
      </c>
      <c r="K720" s="44" t="s">
        <v>6126</v>
      </c>
      <c r="L720" s="39" t="s">
        <v>6116</v>
      </c>
      <c r="M720" s="67">
        <v>0</v>
      </c>
      <c r="N720" s="67">
        <v>0</v>
      </c>
      <c r="O720" s="46">
        <v>1298654</v>
      </c>
      <c r="P720" s="45">
        <v>1298654</v>
      </c>
      <c r="Q720" s="45">
        <v>1049476</v>
      </c>
      <c r="R720" s="45">
        <v>87456.333333333328</v>
      </c>
      <c r="S720" s="45">
        <v>349825.33333333331</v>
      </c>
      <c r="T720" s="45">
        <v>756286</v>
      </c>
      <c r="U720" s="46">
        <v>948828.66666666674</v>
      </c>
      <c r="V720" s="38">
        <v>406491.50582388684</v>
      </c>
      <c r="W720" s="46">
        <v>406491.50582388684</v>
      </c>
      <c r="X720" s="38"/>
      <c r="Y720" s="38">
        <f t="shared" si="11"/>
        <v>471372.40829265508</v>
      </c>
      <c r="Z720" s="38">
        <v>471372.40829265508</v>
      </c>
      <c r="AA720" s="38">
        <v>0</v>
      </c>
      <c r="AB720" s="38">
        <v>471372.40829265508</v>
      </c>
      <c r="AC720" s="38" t="s">
        <v>6123</v>
      </c>
      <c r="AD720" s="59">
        <v>0.62327268823256687</v>
      </c>
      <c r="AE720" s="59">
        <v>0.36296997375178847</v>
      </c>
      <c r="AF720" s="59">
        <v>0.49679402072519069</v>
      </c>
    </row>
    <row r="721" spans="1:32" x14ac:dyDescent="0.2">
      <c r="A721" s="60" t="s">
        <v>6126</v>
      </c>
      <c r="B721" s="44" t="s">
        <v>6115</v>
      </c>
      <c r="C721" s="44"/>
      <c r="D721" s="39">
        <v>706</v>
      </c>
      <c r="E721" s="44" t="s">
        <v>3416</v>
      </c>
      <c r="F721" s="44" t="s">
        <v>3417</v>
      </c>
      <c r="G721" s="39" t="s">
        <v>6115</v>
      </c>
      <c r="H721" s="64">
        <v>40543</v>
      </c>
      <c r="I721" s="44" t="s">
        <v>6130</v>
      </c>
      <c r="J721" s="58">
        <v>260</v>
      </c>
      <c r="K721" s="44" t="s">
        <v>6126</v>
      </c>
      <c r="L721" s="39" t="s">
        <v>6116</v>
      </c>
      <c r="M721" s="67">
        <v>0</v>
      </c>
      <c r="N721" s="67">
        <v>0</v>
      </c>
      <c r="O721" s="46">
        <v>2218017</v>
      </c>
      <c r="P721" s="45">
        <v>2218017</v>
      </c>
      <c r="Q721" s="45">
        <v>1396651</v>
      </c>
      <c r="R721" s="45">
        <v>116387.58333333333</v>
      </c>
      <c r="S721" s="45">
        <v>465550.33333333331</v>
      </c>
      <c r="T721" s="45">
        <v>911768</v>
      </c>
      <c r="U721" s="46">
        <v>1752466.6666666667</v>
      </c>
      <c r="V721" s="38">
        <v>750781.29410034069</v>
      </c>
      <c r="W721" s="46">
        <v>750781.29410034069</v>
      </c>
      <c r="X721" s="38"/>
      <c r="Y721" s="38">
        <f t="shared" si="11"/>
        <v>870614.96152020583</v>
      </c>
      <c r="Z721" s="38">
        <v>870614.96152020583</v>
      </c>
      <c r="AA721" s="38">
        <v>0</v>
      </c>
      <c r="AB721" s="38">
        <v>870614.96152020583</v>
      </c>
      <c r="AC721" s="38" t="s">
        <v>6123</v>
      </c>
      <c r="AD721" s="59">
        <v>0.95486457247918965</v>
      </c>
      <c r="AE721" s="59">
        <v>0.39251951699207255</v>
      </c>
      <c r="AF721" s="59">
        <v>0.49679402072519069</v>
      </c>
    </row>
    <row r="722" spans="1:32" x14ac:dyDescent="0.2">
      <c r="A722" s="60" t="s">
        <v>6126</v>
      </c>
      <c r="B722" s="44" t="s">
        <v>6115</v>
      </c>
      <c r="C722" s="44"/>
      <c r="D722" s="39">
        <v>707</v>
      </c>
      <c r="E722" s="44" t="s">
        <v>4642</v>
      </c>
      <c r="F722" s="44" t="s">
        <v>4643</v>
      </c>
      <c r="G722" s="39" t="s">
        <v>6115</v>
      </c>
      <c r="H722" s="64">
        <v>40451</v>
      </c>
      <c r="I722" s="44" t="s">
        <v>6129</v>
      </c>
      <c r="J722" s="58">
        <v>260</v>
      </c>
      <c r="K722" s="44" t="s">
        <v>6126</v>
      </c>
      <c r="L722" s="39" t="s">
        <v>6116</v>
      </c>
      <c r="M722" s="67">
        <v>0</v>
      </c>
      <c r="N722" s="67">
        <v>0</v>
      </c>
      <c r="O722" s="46">
        <v>1237943</v>
      </c>
      <c r="P722" s="45">
        <v>1237943</v>
      </c>
      <c r="Q722" s="45">
        <v>1464408</v>
      </c>
      <c r="R722" s="45">
        <v>122034</v>
      </c>
      <c r="S722" s="45">
        <v>488136</v>
      </c>
      <c r="T722" s="45">
        <v>1161100</v>
      </c>
      <c r="U722" s="46">
        <v>749807</v>
      </c>
      <c r="V722" s="38">
        <v>321227.83302706329</v>
      </c>
      <c r="W722" s="46">
        <v>321227.83302706329</v>
      </c>
      <c r="X722" s="38"/>
      <c r="Y722" s="38">
        <f t="shared" si="11"/>
        <v>372499.63429789303</v>
      </c>
      <c r="Z722" s="38">
        <v>372499.63429789303</v>
      </c>
      <c r="AA722" s="38">
        <v>0</v>
      </c>
      <c r="AB722" s="38">
        <v>372499.63429789303</v>
      </c>
      <c r="AC722" s="38" t="s">
        <v>6123</v>
      </c>
      <c r="AD722" s="59">
        <v>0.32081615218145987</v>
      </c>
      <c r="AE722" s="59">
        <v>0.30090208862434947</v>
      </c>
      <c r="AF722" s="59">
        <v>0.49679402072519063</v>
      </c>
    </row>
    <row r="723" spans="1:32" x14ac:dyDescent="0.2">
      <c r="A723" s="60" t="s">
        <v>6126</v>
      </c>
      <c r="B723" s="44" t="s">
        <v>6115</v>
      </c>
      <c r="C723" s="44"/>
      <c r="D723" s="39">
        <v>708</v>
      </c>
      <c r="E723" s="44" t="s">
        <v>5149</v>
      </c>
      <c r="F723" s="44" t="s">
        <v>6012</v>
      </c>
      <c r="G723" s="39" t="s">
        <v>6115</v>
      </c>
      <c r="H723" s="64">
        <v>40633</v>
      </c>
      <c r="I723" s="44" t="s">
        <v>6129</v>
      </c>
      <c r="J723" s="58">
        <v>260</v>
      </c>
      <c r="K723" s="44" t="s">
        <v>6126</v>
      </c>
      <c r="L723" s="39" t="s">
        <v>6116</v>
      </c>
      <c r="M723" s="67">
        <v>0</v>
      </c>
      <c r="N723" s="67">
        <v>0</v>
      </c>
      <c r="O723" s="46">
        <v>797508</v>
      </c>
      <c r="P723" s="45">
        <v>797508</v>
      </c>
      <c r="Q723" s="45">
        <v>1225384</v>
      </c>
      <c r="R723" s="45">
        <v>102115.33333333333</v>
      </c>
      <c r="S723" s="45">
        <v>408461.33333333331</v>
      </c>
      <c r="T723" s="45">
        <v>945738</v>
      </c>
      <c r="U723" s="46">
        <v>389046.66666666669</v>
      </c>
      <c r="V723" s="38">
        <v>166673.0474371879</v>
      </c>
      <c r="W723" s="46">
        <v>166673.0474371879</v>
      </c>
      <c r="X723" s="38"/>
      <c r="Y723" s="38">
        <f t="shared" si="11"/>
        <v>193276.05778306635</v>
      </c>
      <c r="Z723" s="38">
        <v>193276.05778306635</v>
      </c>
      <c r="AA723" s="38">
        <v>0</v>
      </c>
      <c r="AB723" s="38">
        <v>193276.05778306635</v>
      </c>
      <c r="AC723" s="38" t="s">
        <v>6123</v>
      </c>
      <c r="AD723" s="59">
        <v>0.20436532928048398</v>
      </c>
      <c r="AE723" s="59">
        <v>0.24234999245533129</v>
      </c>
      <c r="AF723" s="59">
        <v>0.49679402072519069</v>
      </c>
    </row>
    <row r="724" spans="1:32" x14ac:dyDescent="0.2">
      <c r="A724" s="60" t="s">
        <v>6126</v>
      </c>
      <c r="B724" s="44" t="s">
        <v>6115</v>
      </c>
      <c r="C724" s="44"/>
      <c r="D724" s="39">
        <v>709</v>
      </c>
      <c r="E724" s="44" t="s">
        <v>2609</v>
      </c>
      <c r="F724" s="44" t="s">
        <v>2610</v>
      </c>
      <c r="G724" s="39" t="s">
        <v>6115</v>
      </c>
      <c r="H724" s="64">
        <v>40451</v>
      </c>
      <c r="I724" s="44" t="s">
        <v>6129</v>
      </c>
      <c r="J724" s="58">
        <v>257</v>
      </c>
      <c r="K724" s="44" t="s">
        <v>6126</v>
      </c>
      <c r="L724" s="39" t="s">
        <v>6116</v>
      </c>
      <c r="M724" s="67">
        <v>0</v>
      </c>
      <c r="N724" s="67">
        <v>0</v>
      </c>
      <c r="O724" s="46">
        <v>1216477</v>
      </c>
      <c r="P724" s="45">
        <v>1216477</v>
      </c>
      <c r="Q724" s="45">
        <v>1404708</v>
      </c>
      <c r="R724" s="45">
        <v>117059</v>
      </c>
      <c r="S724" s="45">
        <v>468236</v>
      </c>
      <c r="T724" s="45">
        <v>625834</v>
      </c>
      <c r="U724" s="46">
        <v>748241</v>
      </c>
      <c r="V724" s="38">
        <v>320556.93666770629</v>
      </c>
      <c r="W724" s="46">
        <v>320556.93666770629</v>
      </c>
      <c r="X724" s="38"/>
      <c r="Y724" s="38">
        <f t="shared" si="11"/>
        <v>371721.65486143739</v>
      </c>
      <c r="Z724" s="38">
        <v>371721.65486143739</v>
      </c>
      <c r="AA724" s="38">
        <v>0</v>
      </c>
      <c r="AB724" s="38">
        <v>371721.65486143739</v>
      </c>
      <c r="AC724" s="38" t="s">
        <v>6123</v>
      </c>
      <c r="AD724" s="59">
        <v>0.59396206479903202</v>
      </c>
      <c r="AE724" s="59">
        <v>0.30557228362018962</v>
      </c>
      <c r="AF724" s="59">
        <v>0.49679402072519069</v>
      </c>
    </row>
    <row r="725" spans="1:32" x14ac:dyDescent="0.2">
      <c r="A725" s="60" t="s">
        <v>6126</v>
      </c>
      <c r="B725" s="44" t="s">
        <v>6115</v>
      </c>
      <c r="C725" s="44"/>
      <c r="D725" s="39">
        <v>710</v>
      </c>
      <c r="E725" s="44" t="s">
        <v>3462</v>
      </c>
      <c r="F725" s="44" t="s">
        <v>3463</v>
      </c>
      <c r="G725" s="39" t="s">
        <v>6115</v>
      </c>
      <c r="H725" s="64">
        <v>40359</v>
      </c>
      <c r="I725" s="44" t="s">
        <v>6129</v>
      </c>
      <c r="J725" s="58">
        <v>257</v>
      </c>
      <c r="K725" s="44" t="s">
        <v>6126</v>
      </c>
      <c r="L725" s="39" t="s">
        <v>6123</v>
      </c>
      <c r="M725" s="67">
        <v>175623</v>
      </c>
      <c r="N725" s="67">
        <v>112623</v>
      </c>
      <c r="O725" s="46">
        <v>694462</v>
      </c>
      <c r="P725" s="45">
        <v>581839</v>
      </c>
      <c r="Q725" s="45">
        <v>1160305</v>
      </c>
      <c r="R725" s="45">
        <v>96692.083333333328</v>
      </c>
      <c r="S725" s="45">
        <v>386768.33333333331</v>
      </c>
      <c r="T725" s="45">
        <v>502530</v>
      </c>
      <c r="U725" s="46">
        <v>195070.66666666669</v>
      </c>
      <c r="V725" s="38">
        <v>83571.008993618248</v>
      </c>
      <c r="W725" s="46">
        <v>83571.008993618248</v>
      </c>
      <c r="X725" s="38"/>
      <c r="Y725" s="38">
        <f t="shared" si="11"/>
        <v>96909.940818876756</v>
      </c>
      <c r="Z725" s="38">
        <v>96909.940818876756</v>
      </c>
      <c r="AA725" s="38">
        <v>0</v>
      </c>
      <c r="AB725" s="38">
        <v>96909.940818876756</v>
      </c>
      <c r="AC725" s="38" t="s">
        <v>6123</v>
      </c>
      <c r="AD725" s="59">
        <v>0.19284409053962301</v>
      </c>
      <c r="AE725" s="59">
        <v>0.16655800112896652</v>
      </c>
      <c r="AF725" s="59">
        <v>0.49679402072519058</v>
      </c>
    </row>
    <row r="726" spans="1:32" x14ac:dyDescent="0.2">
      <c r="A726" s="60" t="s">
        <v>6126</v>
      </c>
      <c r="B726" s="44" t="s">
        <v>6115</v>
      </c>
      <c r="C726" s="44"/>
      <c r="D726" s="39">
        <v>711</v>
      </c>
      <c r="E726" s="44" t="s">
        <v>836</v>
      </c>
      <c r="F726" s="44" t="s">
        <v>837</v>
      </c>
      <c r="G726" s="39" t="s">
        <v>6115</v>
      </c>
      <c r="H726" s="64">
        <v>40633</v>
      </c>
      <c r="I726" s="44" t="s">
        <v>6130</v>
      </c>
      <c r="J726" s="58">
        <v>255</v>
      </c>
      <c r="K726" s="44" t="s">
        <v>6126</v>
      </c>
      <c r="L726" s="39" t="s">
        <v>6123</v>
      </c>
      <c r="M726" s="67">
        <v>1392809</v>
      </c>
      <c r="N726" s="67">
        <v>0</v>
      </c>
      <c r="O726" s="46">
        <v>775879</v>
      </c>
      <c r="P726" s="45">
        <v>775879</v>
      </c>
      <c r="Q726" s="45">
        <v>1452595</v>
      </c>
      <c r="R726" s="45">
        <v>121049.58333333333</v>
      </c>
      <c r="S726" s="45">
        <v>484198.33333333331</v>
      </c>
      <c r="T726" s="45">
        <v>837266</v>
      </c>
      <c r="U726" s="46">
        <v>291680.66666666669</v>
      </c>
      <c r="V726" s="38">
        <v>124960.08771486863</v>
      </c>
      <c r="W726" s="46">
        <v>124960.08771486863</v>
      </c>
      <c r="X726" s="38"/>
      <c r="Y726" s="38">
        <f t="shared" si="11"/>
        <v>144905.21116113741</v>
      </c>
      <c r="Z726" s="38">
        <v>144905.21116113741</v>
      </c>
      <c r="AA726" s="38">
        <v>0</v>
      </c>
      <c r="AB726" s="38">
        <v>144905.21116113741</v>
      </c>
      <c r="AC726" s="38" t="s">
        <v>6123</v>
      </c>
      <c r="AD726" s="59">
        <v>0.17306950379107405</v>
      </c>
      <c r="AE726" s="59">
        <v>0.18676264103183282</v>
      </c>
      <c r="AF726" s="59">
        <v>0.49679402072519058</v>
      </c>
    </row>
    <row r="727" spans="1:32" x14ac:dyDescent="0.2">
      <c r="A727" s="60" t="s">
        <v>6126</v>
      </c>
      <c r="B727" s="44" t="s">
        <v>6115</v>
      </c>
      <c r="C727" s="44"/>
      <c r="D727" s="39">
        <v>712</v>
      </c>
      <c r="E727" s="44" t="s">
        <v>1570</v>
      </c>
      <c r="F727" s="44" t="s">
        <v>1571</v>
      </c>
      <c r="G727" s="39" t="s">
        <v>6115</v>
      </c>
      <c r="H727" s="64">
        <v>40633</v>
      </c>
      <c r="I727" s="44" t="s">
        <v>6130</v>
      </c>
      <c r="J727" s="58">
        <v>255</v>
      </c>
      <c r="K727" s="44" t="s">
        <v>6126</v>
      </c>
      <c r="L727" s="39" t="s">
        <v>6116</v>
      </c>
      <c r="M727" s="67">
        <v>0</v>
      </c>
      <c r="N727" s="67">
        <v>0</v>
      </c>
      <c r="O727" s="46">
        <v>1640508</v>
      </c>
      <c r="P727" s="45">
        <v>1640508</v>
      </c>
      <c r="Q727" s="45">
        <v>1711198</v>
      </c>
      <c r="R727" s="45">
        <v>142599.83333333334</v>
      </c>
      <c r="S727" s="45">
        <v>570399.33333333337</v>
      </c>
      <c r="T727" s="45">
        <v>1097397</v>
      </c>
      <c r="U727" s="46">
        <v>1070108.6666666665</v>
      </c>
      <c r="V727" s="38">
        <v>458449.55848213373</v>
      </c>
      <c r="W727" s="46">
        <v>458449.55848213373</v>
      </c>
      <c r="X727" s="38"/>
      <c r="Y727" s="38">
        <f t="shared" si="11"/>
        <v>531623.58712620602</v>
      </c>
      <c r="Z727" s="38">
        <v>531623.58712620602</v>
      </c>
      <c r="AA727" s="38">
        <v>0</v>
      </c>
      <c r="AB727" s="38">
        <v>531623.58712620602</v>
      </c>
      <c r="AC727" s="38" t="s">
        <v>6123</v>
      </c>
      <c r="AD727" s="59">
        <v>0.48444053257499886</v>
      </c>
      <c r="AE727" s="59">
        <v>0.32406034418985219</v>
      </c>
      <c r="AF727" s="59">
        <v>0.49679402072519063</v>
      </c>
    </row>
    <row r="728" spans="1:32" x14ac:dyDescent="0.2">
      <c r="A728" s="60" t="s">
        <v>6126</v>
      </c>
      <c r="B728" s="44" t="s">
        <v>6115</v>
      </c>
      <c r="C728" s="44"/>
      <c r="D728" s="39">
        <v>713</v>
      </c>
      <c r="E728" s="44" t="s">
        <v>1558</v>
      </c>
      <c r="F728" s="44" t="s">
        <v>1559</v>
      </c>
      <c r="G728" s="39" t="s">
        <v>6115</v>
      </c>
      <c r="H728" s="64">
        <v>40633</v>
      </c>
      <c r="I728" s="44" t="s">
        <v>6130</v>
      </c>
      <c r="J728" s="58">
        <v>253</v>
      </c>
      <c r="K728" s="44" t="s">
        <v>6126</v>
      </c>
      <c r="L728" s="39" t="s">
        <v>6116</v>
      </c>
      <c r="M728" s="67">
        <v>0</v>
      </c>
      <c r="N728" s="67">
        <v>0</v>
      </c>
      <c r="O728" s="46">
        <v>1690205</v>
      </c>
      <c r="P728" s="45">
        <v>1690205</v>
      </c>
      <c r="Q728" s="45">
        <v>1116447</v>
      </c>
      <c r="R728" s="45">
        <v>93037.25</v>
      </c>
      <c r="S728" s="45">
        <v>372149</v>
      </c>
      <c r="T728" s="45">
        <v>387914</v>
      </c>
      <c r="U728" s="46">
        <v>1318056</v>
      </c>
      <c r="V728" s="38">
        <v>564673.6729429292</v>
      </c>
      <c r="W728" s="46">
        <v>387914</v>
      </c>
      <c r="X728" s="38"/>
      <c r="Y728" s="38">
        <f t="shared" si="11"/>
        <v>654802.33978096186</v>
      </c>
      <c r="Z728" s="38">
        <v>387914</v>
      </c>
      <c r="AA728" s="38">
        <v>0</v>
      </c>
      <c r="AB728" s="38">
        <v>387914</v>
      </c>
      <c r="AC728" s="38" t="s">
        <v>6123</v>
      </c>
      <c r="AD728" s="59">
        <v>1</v>
      </c>
      <c r="AE728" s="59">
        <v>0.22950707162740613</v>
      </c>
      <c r="AF728" s="59">
        <v>0.2943076773672742</v>
      </c>
    </row>
    <row r="729" spans="1:32" x14ac:dyDescent="0.2">
      <c r="A729" s="60" t="s">
        <v>6126</v>
      </c>
      <c r="B729" s="44" t="s">
        <v>6115</v>
      </c>
      <c r="C729" s="44"/>
      <c r="D729" s="39">
        <v>714</v>
      </c>
      <c r="E729" s="44" t="s">
        <v>1660</v>
      </c>
      <c r="F729" s="44" t="s">
        <v>1661</v>
      </c>
      <c r="G729" s="39" t="s">
        <v>6115</v>
      </c>
      <c r="H729" s="64">
        <v>40633</v>
      </c>
      <c r="I729" s="44" t="s">
        <v>6130</v>
      </c>
      <c r="J729" s="58">
        <v>253</v>
      </c>
      <c r="K729" s="44" t="s">
        <v>6126</v>
      </c>
      <c r="L729" s="39" t="s">
        <v>6123</v>
      </c>
      <c r="M729" s="67">
        <v>55201</v>
      </c>
      <c r="N729" s="67">
        <v>55201</v>
      </c>
      <c r="O729" s="46">
        <v>444182</v>
      </c>
      <c r="P729" s="45">
        <v>388981</v>
      </c>
      <c r="Q729" s="45">
        <v>1105256</v>
      </c>
      <c r="R729" s="45">
        <v>92104.666666666672</v>
      </c>
      <c r="S729" s="45">
        <v>368418.66666666669</v>
      </c>
      <c r="T729" s="45">
        <v>403170</v>
      </c>
      <c r="U729" s="46">
        <v>20562.333333333314</v>
      </c>
      <c r="V729" s="38">
        <v>8809.1919369208499</v>
      </c>
      <c r="W729" s="46">
        <v>8809.1919369208499</v>
      </c>
      <c r="X729" s="38"/>
      <c r="Y729" s="38">
        <f t="shared" si="11"/>
        <v>10215.244252158271</v>
      </c>
      <c r="Z729" s="38">
        <v>10215.244252158271</v>
      </c>
      <c r="AA729" s="38">
        <v>0</v>
      </c>
      <c r="AB729" s="38">
        <v>10215.244252158271</v>
      </c>
      <c r="AC729" s="38" t="s">
        <v>6123</v>
      </c>
      <c r="AD729" s="59">
        <v>2.5337312429392741E-2</v>
      </c>
      <c r="AE729" s="59">
        <v>2.6261550698255882E-2</v>
      </c>
      <c r="AF729" s="59">
        <v>0.49679402072519074</v>
      </c>
    </row>
    <row r="730" spans="1:32" x14ac:dyDescent="0.2">
      <c r="A730" s="60" t="s">
        <v>6126</v>
      </c>
      <c r="B730" s="44" t="s">
        <v>6115</v>
      </c>
      <c r="C730" s="44"/>
      <c r="D730" s="39">
        <v>715</v>
      </c>
      <c r="E730" s="44" t="s">
        <v>5700</v>
      </c>
      <c r="F730" s="44" t="s">
        <v>5701</v>
      </c>
      <c r="G730" s="39" t="s">
        <v>6115</v>
      </c>
      <c r="H730" s="64">
        <v>40359</v>
      </c>
      <c r="I730" s="44" t="s">
        <v>6129</v>
      </c>
      <c r="J730" s="58">
        <v>253</v>
      </c>
      <c r="K730" s="44" t="s">
        <v>6126</v>
      </c>
      <c r="L730" s="39" t="s">
        <v>6116</v>
      </c>
      <c r="M730" s="67">
        <v>0</v>
      </c>
      <c r="N730" s="67">
        <v>0</v>
      </c>
      <c r="O730" s="46">
        <v>923033</v>
      </c>
      <c r="P730" s="45">
        <v>923033</v>
      </c>
      <c r="Q730" s="45">
        <v>1241600</v>
      </c>
      <c r="R730" s="45">
        <v>103466.66666666667</v>
      </c>
      <c r="S730" s="45">
        <v>413866.66666666669</v>
      </c>
      <c r="T730" s="45">
        <v>544719</v>
      </c>
      <c r="U730" s="46">
        <v>509166.33333333331</v>
      </c>
      <c r="V730" s="38">
        <v>218133.99702457036</v>
      </c>
      <c r="W730" s="46">
        <v>218133.99702457036</v>
      </c>
      <c r="X730" s="38"/>
      <c r="Y730" s="38">
        <f t="shared" si="11"/>
        <v>252950.78995456931</v>
      </c>
      <c r="Z730" s="38">
        <v>252950.78995456931</v>
      </c>
      <c r="AA730" s="38">
        <v>0</v>
      </c>
      <c r="AB730" s="38">
        <v>252950.78995456931</v>
      </c>
      <c r="AC730" s="38" t="s">
        <v>6123</v>
      </c>
      <c r="AD730" s="59">
        <v>0.46436931694060479</v>
      </c>
      <c r="AE730" s="59">
        <v>0.27404306233316611</v>
      </c>
      <c r="AF730" s="59">
        <v>0.49679402072519063</v>
      </c>
    </row>
    <row r="731" spans="1:32" x14ac:dyDescent="0.2">
      <c r="A731" s="60" t="s">
        <v>6126</v>
      </c>
      <c r="B731" s="44" t="s">
        <v>6115</v>
      </c>
      <c r="C731" s="44"/>
      <c r="D731" s="39">
        <v>716</v>
      </c>
      <c r="E731" s="44" t="s">
        <v>454</v>
      </c>
      <c r="F731" s="44" t="s">
        <v>455</v>
      </c>
      <c r="G731" s="39" t="s">
        <v>6115</v>
      </c>
      <c r="H731" s="64">
        <v>40451</v>
      </c>
      <c r="I731" s="44" t="s">
        <v>6129</v>
      </c>
      <c r="J731" s="58">
        <v>252</v>
      </c>
      <c r="K731" s="44" t="s">
        <v>6126</v>
      </c>
      <c r="L731" s="39" t="s">
        <v>6116</v>
      </c>
      <c r="M731" s="67">
        <v>0</v>
      </c>
      <c r="N731" s="67">
        <v>0</v>
      </c>
      <c r="O731" s="46">
        <v>982223</v>
      </c>
      <c r="P731" s="45">
        <v>982223</v>
      </c>
      <c r="Q731" s="45">
        <v>1256367</v>
      </c>
      <c r="R731" s="45">
        <v>104697.25</v>
      </c>
      <c r="S731" s="45">
        <v>418789</v>
      </c>
      <c r="T731" s="45">
        <v>810737</v>
      </c>
      <c r="U731" s="46">
        <v>563434</v>
      </c>
      <c r="V731" s="38">
        <v>241383.02639715336</v>
      </c>
      <c r="W731" s="46">
        <v>241383.02639715336</v>
      </c>
      <c r="X731" s="38"/>
      <c r="Y731" s="38">
        <f t="shared" si="11"/>
        <v>279910.64227327704</v>
      </c>
      <c r="Z731" s="38">
        <v>279910.64227327704</v>
      </c>
      <c r="AA731" s="38">
        <v>0</v>
      </c>
      <c r="AB731" s="38">
        <v>279910.64227327704</v>
      </c>
      <c r="AC731" s="38" t="s">
        <v>6123</v>
      </c>
      <c r="AD731" s="59">
        <v>0.34525455514337822</v>
      </c>
      <c r="AE731" s="59">
        <v>0.28497667258176307</v>
      </c>
      <c r="AF731" s="59">
        <v>0.49679402072519063</v>
      </c>
    </row>
    <row r="732" spans="1:32" x14ac:dyDescent="0.2">
      <c r="A732" s="60" t="s">
        <v>6126</v>
      </c>
      <c r="B732" s="44" t="s">
        <v>6115</v>
      </c>
      <c r="C732" s="44"/>
      <c r="D732" s="39">
        <v>717</v>
      </c>
      <c r="E732" s="44" t="s">
        <v>2733</v>
      </c>
      <c r="F732" s="44" t="s">
        <v>2734</v>
      </c>
      <c r="G732" s="39" t="s">
        <v>6115</v>
      </c>
      <c r="H732" s="64">
        <v>40451</v>
      </c>
      <c r="I732" s="44" t="s">
        <v>6129</v>
      </c>
      <c r="J732" s="58">
        <v>252</v>
      </c>
      <c r="K732" s="44" t="s">
        <v>6126</v>
      </c>
      <c r="L732" s="39" t="s">
        <v>6116</v>
      </c>
      <c r="M732" s="67">
        <v>0</v>
      </c>
      <c r="N732" s="67">
        <v>0</v>
      </c>
      <c r="O732" s="46">
        <v>726778</v>
      </c>
      <c r="P732" s="45">
        <v>726778</v>
      </c>
      <c r="Q732" s="45">
        <v>1441305</v>
      </c>
      <c r="R732" s="45">
        <v>120108.75</v>
      </c>
      <c r="S732" s="45">
        <v>480435</v>
      </c>
      <c r="T732" s="45">
        <v>763562</v>
      </c>
      <c r="U732" s="46">
        <v>246343</v>
      </c>
      <c r="V732" s="38">
        <v>105536.79556390624</v>
      </c>
      <c r="W732" s="46">
        <v>105536.79556390624</v>
      </c>
      <c r="X732" s="38"/>
      <c r="Y732" s="38">
        <f t="shared" si="11"/>
        <v>122381.72944750564</v>
      </c>
      <c r="Z732" s="38">
        <v>122381.72944750564</v>
      </c>
      <c r="AA732" s="38">
        <v>0</v>
      </c>
      <c r="AB732" s="38">
        <v>122381.72944750564</v>
      </c>
      <c r="AC732" s="38" t="s">
        <v>6123</v>
      </c>
      <c r="AD732" s="59">
        <v>0.16027739652772877</v>
      </c>
      <c r="AE732" s="59">
        <v>0.16838942489660616</v>
      </c>
      <c r="AF732" s="59">
        <v>0.49679402072519063</v>
      </c>
    </row>
    <row r="733" spans="1:32" x14ac:dyDescent="0.2">
      <c r="A733" s="60" t="s">
        <v>6126</v>
      </c>
      <c r="B733" s="44" t="s">
        <v>6115</v>
      </c>
      <c r="C733" s="44"/>
      <c r="D733" s="39">
        <v>718</v>
      </c>
      <c r="E733" s="44" t="s">
        <v>3132</v>
      </c>
      <c r="F733" s="44" t="s">
        <v>3133</v>
      </c>
      <c r="G733" s="39" t="s">
        <v>6115</v>
      </c>
      <c r="H733" s="64">
        <v>40359</v>
      </c>
      <c r="I733" s="44" t="s">
        <v>6129</v>
      </c>
      <c r="J733" s="58">
        <v>252</v>
      </c>
      <c r="K733" s="44" t="s">
        <v>6126</v>
      </c>
      <c r="L733" s="39" t="s">
        <v>6116</v>
      </c>
      <c r="M733" s="67">
        <v>0</v>
      </c>
      <c r="N733" s="67">
        <v>0</v>
      </c>
      <c r="O733" s="46">
        <v>189399</v>
      </c>
      <c r="P733" s="45">
        <v>189399</v>
      </c>
      <c r="Q733" s="45">
        <v>1067804</v>
      </c>
      <c r="R733" s="45">
        <v>88983.666666666672</v>
      </c>
      <c r="S733" s="45">
        <v>355934.66666666669</v>
      </c>
      <c r="T733" s="45">
        <v>648182</v>
      </c>
      <c r="U733" s="46">
        <v>0</v>
      </c>
      <c r="V733" s="38">
        <v>0</v>
      </c>
      <c r="W733" s="46">
        <v>0</v>
      </c>
      <c r="X733" s="38"/>
      <c r="Y733" s="38">
        <f t="shared" si="11"/>
        <v>0</v>
      </c>
      <c r="Z733" s="38">
        <v>0</v>
      </c>
      <c r="AA733" s="38">
        <v>0</v>
      </c>
      <c r="AB733" s="38">
        <v>0</v>
      </c>
      <c r="AC733" s="38" t="s">
        <v>6116</v>
      </c>
      <c r="AD733" s="59">
        <v>0</v>
      </c>
      <c r="AE733" s="59">
        <v>0</v>
      </c>
      <c r="AF733" s="59" t="s">
        <v>6138</v>
      </c>
    </row>
    <row r="734" spans="1:32" x14ac:dyDescent="0.2">
      <c r="A734" s="60" t="s">
        <v>6126</v>
      </c>
      <c r="B734" s="44" t="s">
        <v>6115</v>
      </c>
      <c r="C734" s="44"/>
      <c r="D734" s="39">
        <v>719</v>
      </c>
      <c r="E734" s="44" t="s">
        <v>3787</v>
      </c>
      <c r="F734" s="44" t="s">
        <v>3788</v>
      </c>
      <c r="G734" s="39" t="s">
        <v>6115</v>
      </c>
      <c r="H734" s="64">
        <v>40543</v>
      </c>
      <c r="I734" s="44" t="s">
        <v>6129</v>
      </c>
      <c r="J734" s="58">
        <v>252</v>
      </c>
      <c r="K734" s="44" t="s">
        <v>6126</v>
      </c>
      <c r="L734" s="39" t="s">
        <v>6116</v>
      </c>
      <c r="M734" s="67">
        <v>0</v>
      </c>
      <c r="N734" s="67">
        <v>0</v>
      </c>
      <c r="O734" s="46">
        <v>860237</v>
      </c>
      <c r="P734" s="45">
        <v>860237</v>
      </c>
      <c r="Q734" s="45">
        <v>2116138</v>
      </c>
      <c r="R734" s="45">
        <v>176344.83333333334</v>
      </c>
      <c r="S734" s="45">
        <v>705379.33333333337</v>
      </c>
      <c r="T734" s="45">
        <v>1117741</v>
      </c>
      <c r="U734" s="46">
        <v>154857.66666666663</v>
      </c>
      <c r="V734" s="38">
        <v>66343.195903693369</v>
      </c>
      <c r="W734" s="46">
        <v>66343.195903693369</v>
      </c>
      <c r="X734" s="38"/>
      <c r="Y734" s="38">
        <f t="shared" si="11"/>
        <v>76932.362863454648</v>
      </c>
      <c r="Z734" s="38">
        <v>76932.362863454648</v>
      </c>
      <c r="AA734" s="38">
        <v>0</v>
      </c>
      <c r="AB734" s="38">
        <v>76932.362863454648</v>
      </c>
      <c r="AC734" s="38" t="s">
        <v>6123</v>
      </c>
      <c r="AD734" s="59">
        <v>6.8828434193122248E-2</v>
      </c>
      <c r="AE734" s="59">
        <v>8.9431590205320918E-2</v>
      </c>
      <c r="AF734" s="59">
        <v>0.49679402072519063</v>
      </c>
    </row>
    <row r="735" spans="1:32" x14ac:dyDescent="0.2">
      <c r="A735" s="60" t="s">
        <v>6126</v>
      </c>
      <c r="B735" s="44" t="s">
        <v>6115</v>
      </c>
      <c r="C735" s="44"/>
      <c r="D735" s="39">
        <v>720</v>
      </c>
      <c r="E735" s="44" t="s">
        <v>4594</v>
      </c>
      <c r="F735" s="44" t="s">
        <v>1851</v>
      </c>
      <c r="G735" s="39" t="s">
        <v>6115</v>
      </c>
      <c r="H735" s="64">
        <v>40451</v>
      </c>
      <c r="I735" s="44" t="s">
        <v>6129</v>
      </c>
      <c r="J735" s="58">
        <v>252</v>
      </c>
      <c r="K735" s="44" t="s">
        <v>6126</v>
      </c>
      <c r="L735" s="39" t="s">
        <v>6116</v>
      </c>
      <c r="M735" s="67">
        <v>0</v>
      </c>
      <c r="N735" s="67">
        <v>0</v>
      </c>
      <c r="O735" s="46">
        <v>1534490</v>
      </c>
      <c r="P735" s="45">
        <v>1534490</v>
      </c>
      <c r="Q735" s="45">
        <v>1550305</v>
      </c>
      <c r="R735" s="45">
        <v>129192.08333333333</v>
      </c>
      <c r="S735" s="45">
        <v>516768.33333333331</v>
      </c>
      <c r="T735" s="45">
        <v>368344</v>
      </c>
      <c r="U735" s="46">
        <v>1017721.6666666667</v>
      </c>
      <c r="V735" s="38">
        <v>436006.23308134568</v>
      </c>
      <c r="W735" s="46">
        <v>368344</v>
      </c>
      <c r="X735" s="38"/>
      <c r="Y735" s="38">
        <f t="shared" si="11"/>
        <v>505598.0387624756</v>
      </c>
      <c r="Z735" s="38">
        <v>368344</v>
      </c>
      <c r="AA735" s="38">
        <v>0</v>
      </c>
      <c r="AB735" s="38">
        <v>368344</v>
      </c>
      <c r="AC735" s="38" t="s">
        <v>6123</v>
      </c>
      <c r="AD735" s="59">
        <v>1</v>
      </c>
      <c r="AE735" s="59">
        <v>0.24004327170590881</v>
      </c>
      <c r="AF735" s="59">
        <v>0.36192999723238012</v>
      </c>
    </row>
    <row r="736" spans="1:32" x14ac:dyDescent="0.2">
      <c r="A736" s="60" t="s">
        <v>6126</v>
      </c>
      <c r="B736" s="44" t="s">
        <v>6115</v>
      </c>
      <c r="C736" s="44"/>
      <c r="D736" s="39">
        <v>721</v>
      </c>
      <c r="E736" s="44" t="s">
        <v>1552</v>
      </c>
      <c r="F736" s="44" t="s">
        <v>1553</v>
      </c>
      <c r="G736" s="39" t="s">
        <v>6115</v>
      </c>
      <c r="H736" s="64">
        <v>40633</v>
      </c>
      <c r="I736" s="44" t="s">
        <v>6130</v>
      </c>
      <c r="J736" s="58">
        <v>251</v>
      </c>
      <c r="K736" s="44" t="s">
        <v>6126</v>
      </c>
      <c r="L736" s="39" t="s">
        <v>6116</v>
      </c>
      <c r="M736" s="67">
        <v>0</v>
      </c>
      <c r="N736" s="67">
        <v>0</v>
      </c>
      <c r="O736" s="46">
        <v>289896</v>
      </c>
      <c r="P736" s="45">
        <v>289896</v>
      </c>
      <c r="Q736" s="45">
        <v>1210339</v>
      </c>
      <c r="R736" s="45">
        <v>100861.58333333333</v>
      </c>
      <c r="S736" s="45">
        <v>403446.33333333331</v>
      </c>
      <c r="T736" s="45">
        <v>508598</v>
      </c>
      <c r="U736" s="46">
        <v>0</v>
      </c>
      <c r="V736" s="38">
        <v>0</v>
      </c>
      <c r="W736" s="46">
        <v>0</v>
      </c>
      <c r="X736" s="38"/>
      <c r="Y736" s="38">
        <f t="shared" si="11"/>
        <v>0</v>
      </c>
      <c r="Z736" s="38">
        <v>0</v>
      </c>
      <c r="AA736" s="38">
        <v>0</v>
      </c>
      <c r="AB736" s="38">
        <v>0</v>
      </c>
      <c r="AC736" s="38" t="s">
        <v>6116</v>
      </c>
      <c r="AD736" s="59">
        <v>0</v>
      </c>
      <c r="AE736" s="59">
        <v>0</v>
      </c>
      <c r="AF736" s="59" t="s">
        <v>6138</v>
      </c>
    </row>
    <row r="737" spans="1:32" x14ac:dyDescent="0.2">
      <c r="A737" s="60" t="s">
        <v>6126</v>
      </c>
      <c r="B737" s="44" t="s">
        <v>6115</v>
      </c>
      <c r="C737" s="44"/>
      <c r="D737" s="39">
        <v>722</v>
      </c>
      <c r="E737" s="44" t="s">
        <v>3768</v>
      </c>
      <c r="F737" s="44" t="s">
        <v>3769</v>
      </c>
      <c r="G737" s="39" t="s">
        <v>6115</v>
      </c>
      <c r="H737" s="64">
        <v>40633</v>
      </c>
      <c r="I737" s="44" t="s">
        <v>6129</v>
      </c>
      <c r="J737" s="58">
        <v>251</v>
      </c>
      <c r="K737" s="44" t="s">
        <v>6126</v>
      </c>
      <c r="L737" s="39" t="s">
        <v>6123</v>
      </c>
      <c r="M737" s="67">
        <v>261627</v>
      </c>
      <c r="N737" s="67">
        <v>261627</v>
      </c>
      <c r="O737" s="46">
        <v>1403042</v>
      </c>
      <c r="P737" s="45">
        <v>1141415</v>
      </c>
      <c r="Q737" s="45">
        <v>2116000</v>
      </c>
      <c r="R737" s="45">
        <v>176333.33333333334</v>
      </c>
      <c r="S737" s="45">
        <v>705333.33333333337</v>
      </c>
      <c r="T737" s="45">
        <v>929274</v>
      </c>
      <c r="U737" s="46">
        <v>436081.66666666663</v>
      </c>
      <c r="V737" s="38">
        <v>186823.50098913914</v>
      </c>
      <c r="W737" s="46">
        <v>186823.50098913914</v>
      </c>
      <c r="X737" s="38"/>
      <c r="Y737" s="38">
        <f t="shared" si="11"/>
        <v>216642.76454787565</v>
      </c>
      <c r="Z737" s="38">
        <v>216642.76454787565</v>
      </c>
      <c r="AA737" s="38">
        <v>0</v>
      </c>
      <c r="AB737" s="38">
        <v>216642.76454787565</v>
      </c>
      <c r="AC737" s="38" t="s">
        <v>6123</v>
      </c>
      <c r="AD737" s="59">
        <v>0.23313120193600126</v>
      </c>
      <c r="AE737" s="59">
        <v>0.18980192528385875</v>
      </c>
      <c r="AF737" s="59">
        <v>0.49679402072519063</v>
      </c>
    </row>
    <row r="738" spans="1:32" x14ac:dyDescent="0.2">
      <c r="A738" s="60" t="s">
        <v>6126</v>
      </c>
      <c r="B738" s="44" t="s">
        <v>6115</v>
      </c>
      <c r="C738" s="44"/>
      <c r="D738" s="39">
        <v>723</v>
      </c>
      <c r="E738" s="44" t="s">
        <v>4117</v>
      </c>
      <c r="F738" s="44" t="s">
        <v>4118</v>
      </c>
      <c r="G738" s="39" t="s">
        <v>6115</v>
      </c>
      <c r="H738" s="64">
        <v>40451</v>
      </c>
      <c r="I738" s="44" t="s">
        <v>6129</v>
      </c>
      <c r="J738" s="58">
        <v>251</v>
      </c>
      <c r="K738" s="44" t="s">
        <v>6126</v>
      </c>
      <c r="L738" s="39" t="s">
        <v>6116</v>
      </c>
      <c r="M738" s="67">
        <v>0</v>
      </c>
      <c r="N738" s="67">
        <v>0</v>
      </c>
      <c r="O738" s="46">
        <v>1877671</v>
      </c>
      <c r="P738" s="45">
        <v>1877671</v>
      </c>
      <c r="Q738" s="45">
        <v>1342689</v>
      </c>
      <c r="R738" s="45">
        <v>111890.75</v>
      </c>
      <c r="S738" s="45">
        <v>447563</v>
      </c>
      <c r="T738" s="45">
        <v>598658</v>
      </c>
      <c r="U738" s="46">
        <v>1430108</v>
      </c>
      <c r="V738" s="38">
        <v>612678.32100082736</v>
      </c>
      <c r="W738" s="46">
        <v>598658</v>
      </c>
      <c r="X738" s="38"/>
      <c r="Y738" s="38">
        <f t="shared" si="11"/>
        <v>710469.10339126084</v>
      </c>
      <c r="Z738" s="38">
        <v>598658</v>
      </c>
      <c r="AA738" s="38">
        <v>0</v>
      </c>
      <c r="AB738" s="38">
        <v>598658</v>
      </c>
      <c r="AC738" s="38" t="s">
        <v>6123</v>
      </c>
      <c r="AD738" s="59">
        <v>1</v>
      </c>
      <c r="AE738" s="59">
        <v>0.31883008258635298</v>
      </c>
      <c r="AF738" s="59">
        <v>0.41861034271537534</v>
      </c>
    </row>
    <row r="739" spans="1:32" x14ac:dyDescent="0.2">
      <c r="A739" s="60" t="s">
        <v>6126</v>
      </c>
      <c r="B739" s="44" t="s">
        <v>6115</v>
      </c>
      <c r="C739" s="44"/>
      <c r="D739" s="39">
        <v>724</v>
      </c>
      <c r="E739" s="44" t="s">
        <v>738</v>
      </c>
      <c r="F739" s="44" t="s">
        <v>739</v>
      </c>
      <c r="G739" s="39" t="s">
        <v>6115</v>
      </c>
      <c r="H739" s="64">
        <v>40359</v>
      </c>
      <c r="I739" s="44" t="s">
        <v>6129</v>
      </c>
      <c r="J739" s="58">
        <v>250</v>
      </c>
      <c r="K739" s="44" t="s">
        <v>6126</v>
      </c>
      <c r="L739" s="39" t="s">
        <v>6116</v>
      </c>
      <c r="M739" s="67">
        <v>0</v>
      </c>
      <c r="N739" s="67">
        <v>0</v>
      </c>
      <c r="O739" s="46">
        <v>1799039</v>
      </c>
      <c r="P739" s="45">
        <v>1799039</v>
      </c>
      <c r="Q739" s="45">
        <v>1646633</v>
      </c>
      <c r="R739" s="45">
        <v>137219.41666666666</v>
      </c>
      <c r="S739" s="45">
        <v>548877.66666666663</v>
      </c>
      <c r="T739" s="45">
        <v>728419</v>
      </c>
      <c r="U739" s="46">
        <v>1250161.3333333335</v>
      </c>
      <c r="V739" s="38">
        <v>535586.64568467729</v>
      </c>
      <c r="W739" s="46">
        <v>535586.64568467729</v>
      </c>
      <c r="X739" s="38"/>
      <c r="Y739" s="38">
        <f t="shared" si="11"/>
        <v>621072.67534183199</v>
      </c>
      <c r="Z739" s="38">
        <v>621072.67534183199</v>
      </c>
      <c r="AA739" s="38">
        <v>0</v>
      </c>
      <c r="AB739" s="38">
        <v>621072.67534183199</v>
      </c>
      <c r="AC739" s="38" t="s">
        <v>6123</v>
      </c>
      <c r="AD739" s="59">
        <v>0.85263107544123917</v>
      </c>
      <c r="AE739" s="59">
        <v>0.34522468681436702</v>
      </c>
      <c r="AF739" s="59">
        <v>0.49679402072519058</v>
      </c>
    </row>
    <row r="740" spans="1:32" x14ac:dyDescent="0.2">
      <c r="A740" s="60" t="s">
        <v>6126</v>
      </c>
      <c r="B740" s="44" t="s">
        <v>6115</v>
      </c>
      <c r="C740" s="44"/>
      <c r="D740" s="39">
        <v>725</v>
      </c>
      <c r="E740" s="44" t="s">
        <v>972</v>
      </c>
      <c r="F740" s="44" t="s">
        <v>973</v>
      </c>
      <c r="G740" s="39" t="s">
        <v>6115</v>
      </c>
      <c r="H740" s="64">
        <v>40451</v>
      </c>
      <c r="I740" s="44" t="s">
        <v>6129</v>
      </c>
      <c r="J740" s="58">
        <v>250</v>
      </c>
      <c r="K740" s="44" t="s">
        <v>6126</v>
      </c>
      <c r="L740" s="39" t="s">
        <v>6123</v>
      </c>
      <c r="M740" s="67">
        <v>729227</v>
      </c>
      <c r="N740" s="67">
        <v>571000</v>
      </c>
      <c r="O740" s="46">
        <v>1164386</v>
      </c>
      <c r="P740" s="45">
        <v>593386</v>
      </c>
      <c r="Q740" s="45">
        <v>1420181</v>
      </c>
      <c r="R740" s="45">
        <v>118348.41666666667</v>
      </c>
      <c r="S740" s="45">
        <v>473393.66666666669</v>
      </c>
      <c r="T740" s="45">
        <v>1171536</v>
      </c>
      <c r="U740" s="46">
        <v>119992.33333333331</v>
      </c>
      <c r="V740" s="38">
        <v>51406.398201840893</v>
      </c>
      <c r="W740" s="46">
        <v>51406.398201840893</v>
      </c>
      <c r="X740" s="38"/>
      <c r="Y740" s="38">
        <f t="shared" si="11"/>
        <v>59611.473732863982</v>
      </c>
      <c r="Z740" s="38">
        <v>59611.473732863982</v>
      </c>
      <c r="AA740" s="38">
        <v>0</v>
      </c>
      <c r="AB740" s="38">
        <v>59611.473732863982</v>
      </c>
      <c r="AC740" s="38" t="s">
        <v>6123</v>
      </c>
      <c r="AD740" s="59">
        <v>5.0883177070840314E-2</v>
      </c>
      <c r="AE740" s="59">
        <v>0.1004598587308497</v>
      </c>
      <c r="AF740" s="59">
        <v>0.49679402072519069</v>
      </c>
    </row>
    <row r="741" spans="1:32" x14ac:dyDescent="0.2">
      <c r="A741" s="60" t="s">
        <v>6126</v>
      </c>
      <c r="B741" s="44" t="s">
        <v>6115</v>
      </c>
      <c r="C741" s="44"/>
      <c r="D741" s="39">
        <v>726</v>
      </c>
      <c r="E741" s="44" t="s">
        <v>1459</v>
      </c>
      <c r="F741" s="44" t="s">
        <v>1460</v>
      </c>
      <c r="G741" s="39" t="s">
        <v>6115</v>
      </c>
      <c r="H741" s="64">
        <v>40451</v>
      </c>
      <c r="I741" s="44" t="s">
        <v>6129</v>
      </c>
      <c r="J741" s="58">
        <v>250</v>
      </c>
      <c r="K741" s="44" t="s">
        <v>6126</v>
      </c>
      <c r="L741" s="39" t="s">
        <v>6116</v>
      </c>
      <c r="M741" s="67">
        <v>0</v>
      </c>
      <c r="N741" s="67">
        <v>0</v>
      </c>
      <c r="O741" s="46">
        <v>320337</v>
      </c>
      <c r="P741" s="45">
        <v>320337</v>
      </c>
      <c r="Q741" s="45">
        <v>982300</v>
      </c>
      <c r="R741" s="45">
        <v>81858.333333333328</v>
      </c>
      <c r="S741" s="45">
        <v>327433.33333333331</v>
      </c>
      <c r="T741" s="45">
        <v>442038</v>
      </c>
      <c r="U741" s="46">
        <v>0</v>
      </c>
      <c r="V741" s="38">
        <v>0</v>
      </c>
      <c r="W741" s="46">
        <v>0</v>
      </c>
      <c r="X741" s="38"/>
      <c r="Y741" s="38">
        <f t="shared" ref="Y741:Y804" si="12">V741*(1+$X$14)</f>
        <v>0</v>
      </c>
      <c r="Z741" s="38">
        <v>0</v>
      </c>
      <c r="AA741" s="38">
        <v>0</v>
      </c>
      <c r="AB741" s="38">
        <v>0</v>
      </c>
      <c r="AC741" s="38" t="s">
        <v>6116</v>
      </c>
      <c r="AD741" s="59">
        <v>0</v>
      </c>
      <c r="AE741" s="59">
        <v>0</v>
      </c>
      <c r="AF741" s="59" t="s">
        <v>6138</v>
      </c>
    </row>
    <row r="742" spans="1:32" x14ac:dyDescent="0.2">
      <c r="A742" s="60" t="s">
        <v>6126</v>
      </c>
      <c r="B742" s="44" t="s">
        <v>6115</v>
      </c>
      <c r="C742" s="44"/>
      <c r="D742" s="39">
        <v>727</v>
      </c>
      <c r="E742" s="44" t="s">
        <v>1647</v>
      </c>
      <c r="F742" s="44" t="s">
        <v>1648</v>
      </c>
      <c r="G742" s="39" t="s">
        <v>6115</v>
      </c>
      <c r="H742" s="64">
        <v>40451</v>
      </c>
      <c r="I742" s="44" t="s">
        <v>6129</v>
      </c>
      <c r="J742" s="58">
        <v>250</v>
      </c>
      <c r="K742" s="44" t="s">
        <v>6126</v>
      </c>
      <c r="L742" s="39" t="s">
        <v>6116</v>
      </c>
      <c r="M742" s="67">
        <v>0</v>
      </c>
      <c r="N742" s="67">
        <v>0</v>
      </c>
      <c r="O742" s="46">
        <v>1631216</v>
      </c>
      <c r="P742" s="45">
        <v>1631216</v>
      </c>
      <c r="Q742" s="45">
        <v>1258737</v>
      </c>
      <c r="R742" s="45">
        <v>104894.75</v>
      </c>
      <c r="S742" s="45">
        <v>419579</v>
      </c>
      <c r="T742" s="45">
        <v>449323</v>
      </c>
      <c r="U742" s="46">
        <v>1211637</v>
      </c>
      <c r="V742" s="38">
        <v>519082.28107421222</v>
      </c>
      <c r="W742" s="46">
        <v>449323</v>
      </c>
      <c r="X742" s="38"/>
      <c r="Y742" s="38">
        <f t="shared" si="12"/>
        <v>601934.01688940777</v>
      </c>
      <c r="Z742" s="38">
        <v>449323</v>
      </c>
      <c r="AA742" s="38">
        <v>0</v>
      </c>
      <c r="AB742" s="38">
        <v>449323</v>
      </c>
      <c r="AC742" s="38" t="s">
        <v>6123</v>
      </c>
      <c r="AD742" s="59">
        <v>1</v>
      </c>
      <c r="AE742" s="59">
        <v>0.2754527910466793</v>
      </c>
      <c r="AF742" s="59">
        <v>0.3708396161556638</v>
      </c>
    </row>
    <row r="743" spans="1:32" x14ac:dyDescent="0.2">
      <c r="A743" s="60" t="s">
        <v>6126</v>
      </c>
      <c r="B743" s="44" t="s">
        <v>6115</v>
      </c>
      <c r="C743" s="44"/>
      <c r="D743" s="39">
        <v>728</v>
      </c>
      <c r="E743" s="44" t="s">
        <v>2593</v>
      </c>
      <c r="F743" s="44" t="s">
        <v>2594</v>
      </c>
      <c r="G743" s="39" t="s">
        <v>6115</v>
      </c>
      <c r="H743" s="64">
        <v>40543</v>
      </c>
      <c r="I743" s="44" t="s">
        <v>6129</v>
      </c>
      <c r="J743" s="58">
        <v>250</v>
      </c>
      <c r="K743" s="44" t="s">
        <v>6126</v>
      </c>
      <c r="L743" s="39" t="s">
        <v>6116</v>
      </c>
      <c r="M743" s="67">
        <v>0</v>
      </c>
      <c r="N743" s="67">
        <v>0</v>
      </c>
      <c r="O743" s="46">
        <v>1416713</v>
      </c>
      <c r="P743" s="45">
        <v>1416713</v>
      </c>
      <c r="Q743" s="45">
        <v>1286881</v>
      </c>
      <c r="R743" s="45">
        <v>107240.08333333333</v>
      </c>
      <c r="S743" s="45">
        <v>428960.33333333331</v>
      </c>
      <c r="T743" s="45">
        <v>439351</v>
      </c>
      <c r="U743" s="46">
        <v>987752.66666666674</v>
      </c>
      <c r="V743" s="38">
        <v>423167.0932387088</v>
      </c>
      <c r="W743" s="46">
        <v>423167.0932387088</v>
      </c>
      <c r="X743" s="38"/>
      <c r="Y743" s="38">
        <f t="shared" si="12"/>
        <v>490709.6187553624</v>
      </c>
      <c r="Z743" s="38">
        <v>439351</v>
      </c>
      <c r="AA743" s="38">
        <v>0</v>
      </c>
      <c r="AB743" s="38">
        <v>439351</v>
      </c>
      <c r="AC743" s="38" t="s">
        <v>6123</v>
      </c>
      <c r="AD743" s="59">
        <v>1</v>
      </c>
      <c r="AE743" s="59">
        <v>0.31011997489964443</v>
      </c>
      <c r="AF743" s="59">
        <v>0.44479859667973559</v>
      </c>
    </row>
    <row r="744" spans="1:32" x14ac:dyDescent="0.2">
      <c r="A744" s="60" t="s">
        <v>6126</v>
      </c>
      <c r="B744" s="44" t="s">
        <v>6115</v>
      </c>
      <c r="C744" s="44"/>
      <c r="D744" s="39">
        <v>729</v>
      </c>
      <c r="E744" s="44" t="s">
        <v>2987</v>
      </c>
      <c r="F744" s="44" t="s">
        <v>2988</v>
      </c>
      <c r="G744" s="39" t="s">
        <v>6115</v>
      </c>
      <c r="H744" s="64">
        <v>40633</v>
      </c>
      <c r="I744" s="44" t="s">
        <v>6130</v>
      </c>
      <c r="J744" s="58">
        <v>250</v>
      </c>
      <c r="K744" s="44" t="s">
        <v>6126</v>
      </c>
      <c r="L744" s="39" t="s">
        <v>6116</v>
      </c>
      <c r="M744" s="67">
        <v>0</v>
      </c>
      <c r="N744" s="67">
        <v>0</v>
      </c>
      <c r="O744" s="46">
        <v>578885</v>
      </c>
      <c r="P744" s="45">
        <v>578885</v>
      </c>
      <c r="Q744" s="45">
        <v>1169645</v>
      </c>
      <c r="R744" s="45">
        <v>97470.416666666672</v>
      </c>
      <c r="S744" s="45">
        <v>389881.66666666669</v>
      </c>
      <c r="T744" s="45">
        <v>453485</v>
      </c>
      <c r="U744" s="46">
        <v>189003.33333333331</v>
      </c>
      <c r="V744" s="38">
        <v>80971.678313963959</v>
      </c>
      <c r="W744" s="46">
        <v>80971.678313963959</v>
      </c>
      <c r="X744" s="38"/>
      <c r="Y744" s="38">
        <f t="shared" si="12"/>
        <v>93895.725897130105</v>
      </c>
      <c r="Z744" s="38">
        <v>93895.725897130105</v>
      </c>
      <c r="AA744" s="38">
        <v>0</v>
      </c>
      <c r="AB744" s="38">
        <v>93895.725897130105</v>
      </c>
      <c r="AC744" s="38" t="s">
        <v>6123</v>
      </c>
      <c r="AD744" s="59">
        <v>0.20705365314647697</v>
      </c>
      <c r="AE744" s="59">
        <v>0.16220100002095425</v>
      </c>
      <c r="AF744" s="59">
        <v>0.49679402072519063</v>
      </c>
    </row>
    <row r="745" spans="1:32" x14ac:dyDescent="0.2">
      <c r="A745" s="60" t="s">
        <v>6126</v>
      </c>
      <c r="B745" s="44" t="s">
        <v>6115</v>
      </c>
      <c r="C745" s="44"/>
      <c r="D745" s="39">
        <v>730</v>
      </c>
      <c r="E745" s="44" t="s">
        <v>3374</v>
      </c>
      <c r="F745" s="44" t="s">
        <v>3375</v>
      </c>
      <c r="G745" s="39" t="s">
        <v>6115</v>
      </c>
      <c r="H745" s="64">
        <v>40543</v>
      </c>
      <c r="I745" s="44" t="s">
        <v>6129</v>
      </c>
      <c r="J745" s="58">
        <v>250</v>
      </c>
      <c r="K745" s="44" t="s">
        <v>6126</v>
      </c>
      <c r="L745" s="39" t="s">
        <v>6116</v>
      </c>
      <c r="M745" s="67">
        <v>0</v>
      </c>
      <c r="N745" s="67">
        <v>0</v>
      </c>
      <c r="O745" s="46">
        <v>3080649</v>
      </c>
      <c r="P745" s="45">
        <v>3080649</v>
      </c>
      <c r="Q745" s="45">
        <v>1659884</v>
      </c>
      <c r="R745" s="45">
        <v>138323.66666666666</v>
      </c>
      <c r="S745" s="45">
        <v>553294.66666666663</v>
      </c>
      <c r="T745" s="45">
        <v>1055827</v>
      </c>
      <c r="U745" s="46">
        <v>2527354.3333333335</v>
      </c>
      <c r="V745" s="38">
        <v>1082754.0364230061</v>
      </c>
      <c r="W745" s="46">
        <v>1055827</v>
      </c>
      <c r="X745" s="38"/>
      <c r="Y745" s="38">
        <f t="shared" si="12"/>
        <v>1255574.5210539005</v>
      </c>
      <c r="Z745" s="38">
        <v>1055827</v>
      </c>
      <c r="AA745" s="38">
        <v>0</v>
      </c>
      <c r="AB745" s="38">
        <v>1055827</v>
      </c>
      <c r="AC745" s="38" t="s">
        <v>6123</v>
      </c>
      <c r="AD745" s="59">
        <v>1</v>
      </c>
      <c r="AE745" s="59">
        <v>0.34272875618092163</v>
      </c>
      <c r="AF745" s="59">
        <v>0.41775978384774698</v>
      </c>
    </row>
    <row r="746" spans="1:32" x14ac:dyDescent="0.2">
      <c r="A746" s="60" t="s">
        <v>6126</v>
      </c>
      <c r="B746" s="44" t="s">
        <v>6115</v>
      </c>
      <c r="C746" s="44"/>
      <c r="D746" s="39">
        <v>731</v>
      </c>
      <c r="E746" s="44" t="s">
        <v>3676</v>
      </c>
      <c r="F746" s="44" t="s">
        <v>3677</v>
      </c>
      <c r="G746" s="39" t="s">
        <v>6115</v>
      </c>
      <c r="H746" s="64">
        <v>40543</v>
      </c>
      <c r="I746" s="44" t="s">
        <v>6129</v>
      </c>
      <c r="J746" s="58">
        <v>250</v>
      </c>
      <c r="K746" s="44" t="s">
        <v>6126</v>
      </c>
      <c r="L746" s="39" t="s">
        <v>6116</v>
      </c>
      <c r="M746" s="67">
        <v>0</v>
      </c>
      <c r="N746" s="67">
        <v>0</v>
      </c>
      <c r="O746" s="46">
        <v>2098223</v>
      </c>
      <c r="P746" s="45">
        <v>2098223</v>
      </c>
      <c r="Q746" s="45">
        <v>1109770</v>
      </c>
      <c r="R746" s="45">
        <v>92480.833333333328</v>
      </c>
      <c r="S746" s="45">
        <v>369923.33333333331</v>
      </c>
      <c r="T746" s="45">
        <v>531382</v>
      </c>
      <c r="U746" s="46">
        <v>1728299.6666666667</v>
      </c>
      <c r="V746" s="38">
        <v>740427.81241670076</v>
      </c>
      <c r="W746" s="46">
        <v>531382</v>
      </c>
      <c r="X746" s="38"/>
      <c r="Y746" s="38">
        <f t="shared" si="12"/>
        <v>858608.94042134017</v>
      </c>
      <c r="Z746" s="38">
        <v>531382</v>
      </c>
      <c r="AA746" s="38">
        <v>0</v>
      </c>
      <c r="AB746" s="38">
        <v>531382</v>
      </c>
      <c r="AC746" s="38" t="s">
        <v>6123</v>
      </c>
      <c r="AD746" s="59">
        <v>1</v>
      </c>
      <c r="AE746" s="59">
        <v>0.25325334819034967</v>
      </c>
      <c r="AF746" s="59">
        <v>0.30745941242056979</v>
      </c>
    </row>
    <row r="747" spans="1:32" x14ac:dyDescent="0.2">
      <c r="A747" s="60" t="s">
        <v>6126</v>
      </c>
      <c r="B747" s="44" t="s">
        <v>6115</v>
      </c>
      <c r="C747" s="44"/>
      <c r="D747" s="39">
        <v>732</v>
      </c>
      <c r="E747" s="44" t="s">
        <v>3863</v>
      </c>
      <c r="F747" s="44" t="s">
        <v>3864</v>
      </c>
      <c r="G747" s="39" t="s">
        <v>6115</v>
      </c>
      <c r="H747" s="64">
        <v>40359</v>
      </c>
      <c r="I747" s="44" t="s">
        <v>6129</v>
      </c>
      <c r="J747" s="58">
        <v>250</v>
      </c>
      <c r="K747" s="44" t="s">
        <v>6126</v>
      </c>
      <c r="L747" s="39" t="s">
        <v>6116</v>
      </c>
      <c r="M747" s="67">
        <v>0</v>
      </c>
      <c r="N747" s="67">
        <v>0</v>
      </c>
      <c r="O747" s="46">
        <v>1601476</v>
      </c>
      <c r="P747" s="45">
        <v>1601476</v>
      </c>
      <c r="Q747" s="45">
        <v>1127722</v>
      </c>
      <c r="R747" s="45">
        <v>93976.833333333328</v>
      </c>
      <c r="S747" s="45">
        <v>375907.33333333331</v>
      </c>
      <c r="T747" s="45">
        <v>727056</v>
      </c>
      <c r="U747" s="46">
        <v>1225568.6666666667</v>
      </c>
      <c r="V747" s="38">
        <v>525050.8024320933</v>
      </c>
      <c r="W747" s="46">
        <v>525050.8024320933</v>
      </c>
      <c r="X747" s="38"/>
      <c r="Y747" s="38">
        <f t="shared" si="12"/>
        <v>608855.18558814435</v>
      </c>
      <c r="Z747" s="38">
        <v>608855.18558814435</v>
      </c>
      <c r="AA747" s="38">
        <v>0</v>
      </c>
      <c r="AB747" s="38">
        <v>608855.18558814435</v>
      </c>
      <c r="AC747" s="38" t="s">
        <v>6123</v>
      </c>
      <c r="AD747" s="59">
        <v>0.83742543296272132</v>
      </c>
      <c r="AE747" s="59">
        <v>0.3801837714634152</v>
      </c>
      <c r="AF747" s="59">
        <v>0.49679402072519069</v>
      </c>
    </row>
    <row r="748" spans="1:32" x14ac:dyDescent="0.2">
      <c r="A748" s="60" t="s">
        <v>6126</v>
      </c>
      <c r="B748" s="44" t="s">
        <v>6115</v>
      </c>
      <c r="C748" s="44"/>
      <c r="D748" s="39">
        <v>733</v>
      </c>
      <c r="E748" s="44" t="s">
        <v>4040</v>
      </c>
      <c r="F748" s="44" t="s">
        <v>4041</v>
      </c>
      <c r="G748" s="39" t="s">
        <v>6115</v>
      </c>
      <c r="H748" s="64">
        <v>40633</v>
      </c>
      <c r="I748" s="44" t="s">
        <v>6130</v>
      </c>
      <c r="J748" s="58">
        <v>250</v>
      </c>
      <c r="K748" s="44" t="s">
        <v>6126</v>
      </c>
      <c r="L748" s="39" t="s">
        <v>6116</v>
      </c>
      <c r="M748" s="67">
        <v>0</v>
      </c>
      <c r="N748" s="67">
        <v>0</v>
      </c>
      <c r="O748" s="46">
        <v>412223</v>
      </c>
      <c r="P748" s="45">
        <v>412223</v>
      </c>
      <c r="Q748" s="45">
        <v>1593685</v>
      </c>
      <c r="R748" s="45">
        <v>132807.08333333334</v>
      </c>
      <c r="S748" s="45">
        <v>531228.33333333337</v>
      </c>
      <c r="T748" s="45">
        <v>536499</v>
      </c>
      <c r="U748" s="46">
        <v>0</v>
      </c>
      <c r="V748" s="38">
        <v>0</v>
      </c>
      <c r="W748" s="46">
        <v>0</v>
      </c>
      <c r="X748" s="38"/>
      <c r="Y748" s="38">
        <f t="shared" si="12"/>
        <v>0</v>
      </c>
      <c r="Z748" s="38">
        <v>0</v>
      </c>
      <c r="AA748" s="38">
        <v>0</v>
      </c>
      <c r="AB748" s="38">
        <v>0</v>
      </c>
      <c r="AC748" s="38" t="s">
        <v>6116</v>
      </c>
      <c r="AD748" s="59">
        <v>0</v>
      </c>
      <c r="AE748" s="59">
        <v>0</v>
      </c>
      <c r="AF748" s="59" t="s">
        <v>6138</v>
      </c>
    </row>
    <row r="749" spans="1:32" x14ac:dyDescent="0.2">
      <c r="A749" s="60" t="s">
        <v>6126</v>
      </c>
      <c r="B749" s="44" t="s">
        <v>6115</v>
      </c>
      <c r="C749" s="44"/>
      <c r="D749" s="39">
        <v>734</v>
      </c>
      <c r="E749" s="44" t="s">
        <v>4588</v>
      </c>
      <c r="F749" s="44" t="s">
        <v>4589</v>
      </c>
      <c r="G749" s="39" t="s">
        <v>6115</v>
      </c>
      <c r="H749" s="64">
        <v>40543</v>
      </c>
      <c r="I749" s="44" t="s">
        <v>6129</v>
      </c>
      <c r="J749" s="58">
        <v>250</v>
      </c>
      <c r="K749" s="44" t="s">
        <v>6126</v>
      </c>
      <c r="L749" s="39" t="s">
        <v>6116</v>
      </c>
      <c r="M749" s="67">
        <v>0</v>
      </c>
      <c r="N749" s="67">
        <v>0</v>
      </c>
      <c r="O749" s="46">
        <v>1610536</v>
      </c>
      <c r="P749" s="45">
        <v>1610536</v>
      </c>
      <c r="Q749" s="45">
        <v>1512658</v>
      </c>
      <c r="R749" s="45">
        <v>126054.83333333333</v>
      </c>
      <c r="S749" s="45">
        <v>504219.33333333331</v>
      </c>
      <c r="T749" s="45">
        <v>563149</v>
      </c>
      <c r="U749" s="46">
        <v>1106316.6666666667</v>
      </c>
      <c r="V749" s="38">
        <v>473961.57341163425</v>
      </c>
      <c r="W749" s="46">
        <v>473961.57341163425</v>
      </c>
      <c r="X749" s="38"/>
      <c r="Y749" s="38">
        <f t="shared" si="12"/>
        <v>549611.50502862385</v>
      </c>
      <c r="Z749" s="38">
        <v>549611.50502862385</v>
      </c>
      <c r="AA749" s="38">
        <v>0</v>
      </c>
      <c r="AB749" s="38">
        <v>549611.50502862385</v>
      </c>
      <c r="AC749" s="38" t="s">
        <v>6123</v>
      </c>
      <c r="AD749" s="59">
        <v>0.97596107784729058</v>
      </c>
      <c r="AE749" s="59">
        <v>0.34125999358513182</v>
      </c>
      <c r="AF749" s="59">
        <v>0.49679402072519063</v>
      </c>
    </row>
    <row r="750" spans="1:32" x14ac:dyDescent="0.2">
      <c r="A750" s="60" t="s">
        <v>6111</v>
      </c>
      <c r="B750" s="44" t="s">
        <v>6115</v>
      </c>
      <c r="C750" s="44"/>
      <c r="D750" s="39">
        <v>735</v>
      </c>
      <c r="E750" s="44" t="s">
        <v>1077</v>
      </c>
      <c r="F750" s="44" t="s">
        <v>1078</v>
      </c>
      <c r="G750" s="39" t="s">
        <v>6115</v>
      </c>
      <c r="H750" s="64">
        <v>40633</v>
      </c>
      <c r="I750" s="44" t="s">
        <v>6130</v>
      </c>
      <c r="J750" s="58">
        <v>249</v>
      </c>
      <c r="K750" s="44" t="s">
        <v>6111</v>
      </c>
      <c r="L750" s="39" t="s">
        <v>6116</v>
      </c>
      <c r="M750" s="67">
        <v>0</v>
      </c>
      <c r="N750" s="67">
        <v>0</v>
      </c>
      <c r="O750" s="46">
        <v>271592</v>
      </c>
      <c r="P750" s="45">
        <v>271592</v>
      </c>
      <c r="Q750" s="45">
        <v>1013298</v>
      </c>
      <c r="R750" s="45">
        <v>84441.5</v>
      </c>
      <c r="S750" s="45">
        <v>506649</v>
      </c>
      <c r="T750" s="45">
        <v>632089</v>
      </c>
      <c r="U750" s="46">
        <v>0</v>
      </c>
      <c r="V750" s="38">
        <v>0</v>
      </c>
      <c r="W750" s="46">
        <v>0</v>
      </c>
      <c r="X750" s="38"/>
      <c r="Y750" s="38">
        <f t="shared" si="12"/>
        <v>0</v>
      </c>
      <c r="Z750" s="38">
        <v>0</v>
      </c>
      <c r="AA750" s="38">
        <v>0</v>
      </c>
      <c r="AB750" s="38">
        <v>0</v>
      </c>
      <c r="AC750" s="38" t="s">
        <v>6116</v>
      </c>
      <c r="AD750" s="59">
        <v>0</v>
      </c>
      <c r="AE750" s="59">
        <v>0</v>
      </c>
      <c r="AF750" s="59" t="s">
        <v>6138</v>
      </c>
    </row>
    <row r="751" spans="1:32" x14ac:dyDescent="0.2">
      <c r="A751" s="60" t="s">
        <v>6111</v>
      </c>
      <c r="B751" s="44" t="s">
        <v>6115</v>
      </c>
      <c r="C751" s="44"/>
      <c r="D751" s="39">
        <v>736</v>
      </c>
      <c r="E751" s="44" t="s">
        <v>3404</v>
      </c>
      <c r="F751" s="44" t="s">
        <v>3405</v>
      </c>
      <c r="G751" s="39" t="s">
        <v>6115</v>
      </c>
      <c r="H751" s="64">
        <v>40451</v>
      </c>
      <c r="I751" s="44" t="s">
        <v>6129</v>
      </c>
      <c r="J751" s="58">
        <v>249</v>
      </c>
      <c r="K751" s="44" t="s">
        <v>6111</v>
      </c>
      <c r="L751" s="39" t="s">
        <v>6116</v>
      </c>
      <c r="M751" s="67">
        <v>0</v>
      </c>
      <c r="N751" s="67">
        <v>0</v>
      </c>
      <c r="O751" s="46">
        <v>1429800</v>
      </c>
      <c r="P751" s="45">
        <v>1429800</v>
      </c>
      <c r="Q751" s="45">
        <v>1307585</v>
      </c>
      <c r="R751" s="45">
        <v>108965.41666666667</v>
      </c>
      <c r="S751" s="45">
        <v>653792.5</v>
      </c>
      <c r="T751" s="45">
        <v>655813</v>
      </c>
      <c r="U751" s="46">
        <v>776007.5</v>
      </c>
      <c r="V751" s="38">
        <v>332452.49462561536</v>
      </c>
      <c r="W751" s="46">
        <v>332452.49462561536</v>
      </c>
      <c r="X751" s="38"/>
      <c r="Y751" s="38">
        <f t="shared" si="12"/>
        <v>385515.88603790337</v>
      </c>
      <c r="Z751" s="38">
        <v>385515.88603790337</v>
      </c>
      <c r="AA751" s="38">
        <v>0</v>
      </c>
      <c r="AB751" s="38">
        <v>385515.88603790337</v>
      </c>
      <c r="AC751" s="38" t="s">
        <v>6123</v>
      </c>
      <c r="AD751" s="59">
        <v>0.58784422699443806</v>
      </c>
      <c r="AE751" s="59">
        <v>0.26962923908092279</v>
      </c>
      <c r="AF751" s="59">
        <v>0.49679402072519063</v>
      </c>
    </row>
    <row r="752" spans="1:32" x14ac:dyDescent="0.2">
      <c r="A752" s="60" t="s">
        <v>6111</v>
      </c>
      <c r="B752" s="44" t="s">
        <v>6115</v>
      </c>
      <c r="C752" s="44"/>
      <c r="D752" s="39">
        <v>737</v>
      </c>
      <c r="E752" s="44" t="s">
        <v>3414</v>
      </c>
      <c r="F752" s="44" t="s">
        <v>3415</v>
      </c>
      <c r="G752" s="39" t="s">
        <v>6115</v>
      </c>
      <c r="H752" s="64">
        <v>40451</v>
      </c>
      <c r="I752" s="44" t="s">
        <v>6129</v>
      </c>
      <c r="J752" s="58">
        <v>249</v>
      </c>
      <c r="K752" s="44" t="s">
        <v>6111</v>
      </c>
      <c r="L752" s="39" t="s">
        <v>6116</v>
      </c>
      <c r="M752" s="67">
        <v>0</v>
      </c>
      <c r="N752" s="67">
        <v>0</v>
      </c>
      <c r="O752" s="46">
        <v>842970</v>
      </c>
      <c r="P752" s="45">
        <v>842970</v>
      </c>
      <c r="Q752" s="45">
        <v>1473782</v>
      </c>
      <c r="R752" s="45">
        <v>122815.16666666667</v>
      </c>
      <c r="S752" s="45">
        <v>736891</v>
      </c>
      <c r="T752" s="45">
        <v>895081</v>
      </c>
      <c r="U752" s="46">
        <v>106079</v>
      </c>
      <c r="V752" s="38">
        <v>45445.731101040459</v>
      </c>
      <c r="W752" s="46">
        <v>45445.731101040459</v>
      </c>
      <c r="X752" s="38"/>
      <c r="Y752" s="38">
        <f t="shared" si="12"/>
        <v>52699.412924507495</v>
      </c>
      <c r="Z752" s="38">
        <v>52699.412924507495</v>
      </c>
      <c r="AA752" s="38">
        <v>0</v>
      </c>
      <c r="AB752" s="38">
        <v>52699.412924507495</v>
      </c>
      <c r="AC752" s="38" t="s">
        <v>6123</v>
      </c>
      <c r="AD752" s="59">
        <v>5.8876697108426496E-2</v>
      </c>
      <c r="AE752" s="59">
        <v>6.2516356364410941E-2</v>
      </c>
      <c r="AF752" s="59">
        <v>0.49679402072519063</v>
      </c>
    </row>
    <row r="753" spans="1:32" x14ac:dyDescent="0.2">
      <c r="A753" s="60" t="s">
        <v>6111</v>
      </c>
      <c r="B753" s="44" t="s">
        <v>6115</v>
      </c>
      <c r="C753" s="44"/>
      <c r="D753" s="39">
        <v>738</v>
      </c>
      <c r="E753" s="44" t="s">
        <v>3649</v>
      </c>
      <c r="F753" s="44" t="s">
        <v>1680</v>
      </c>
      <c r="G753" s="39" t="s">
        <v>6115</v>
      </c>
      <c r="H753" s="64">
        <v>40451</v>
      </c>
      <c r="I753" s="44" t="s">
        <v>6129</v>
      </c>
      <c r="J753" s="58">
        <v>249</v>
      </c>
      <c r="K753" s="44" t="s">
        <v>6111</v>
      </c>
      <c r="L753" s="39" t="s">
        <v>6116</v>
      </c>
      <c r="M753" s="67">
        <v>0</v>
      </c>
      <c r="N753" s="67">
        <v>0</v>
      </c>
      <c r="O753" s="46">
        <v>1876302</v>
      </c>
      <c r="P753" s="45">
        <v>1876302</v>
      </c>
      <c r="Q753" s="45">
        <v>1122363</v>
      </c>
      <c r="R753" s="45">
        <v>93530.25</v>
      </c>
      <c r="S753" s="45">
        <v>561181.5</v>
      </c>
      <c r="T753" s="45">
        <v>328842</v>
      </c>
      <c r="U753" s="46">
        <v>1315120.5</v>
      </c>
      <c r="V753" s="38">
        <v>563416.06357965176</v>
      </c>
      <c r="W753" s="46">
        <v>328842</v>
      </c>
      <c r="X753" s="38"/>
      <c r="Y753" s="38">
        <f t="shared" si="12"/>
        <v>653344.00093312305</v>
      </c>
      <c r="Z753" s="38">
        <v>328842</v>
      </c>
      <c r="AA753" s="38">
        <v>0</v>
      </c>
      <c r="AB753" s="38">
        <v>328842</v>
      </c>
      <c r="AC753" s="38" t="s">
        <v>6123</v>
      </c>
      <c r="AD753" s="59">
        <v>1</v>
      </c>
      <c r="AE753" s="59">
        <v>0.17526069897063479</v>
      </c>
      <c r="AF753" s="59">
        <v>0.25004704892061219</v>
      </c>
    </row>
    <row r="754" spans="1:32" x14ac:dyDescent="0.2">
      <c r="A754" s="60" t="s">
        <v>6111</v>
      </c>
      <c r="B754" s="44" t="s">
        <v>6115</v>
      </c>
      <c r="C754" s="44"/>
      <c r="D754" s="39">
        <v>739</v>
      </c>
      <c r="E754" s="44" t="s">
        <v>5760</v>
      </c>
      <c r="F754" s="44" t="s">
        <v>5761</v>
      </c>
      <c r="G754" s="39" t="s">
        <v>6115</v>
      </c>
      <c r="H754" s="64">
        <v>40359</v>
      </c>
      <c r="I754" s="44" t="s">
        <v>6129</v>
      </c>
      <c r="J754" s="58">
        <v>249</v>
      </c>
      <c r="K754" s="44" t="s">
        <v>6111</v>
      </c>
      <c r="L754" s="39" t="s">
        <v>6116</v>
      </c>
      <c r="M754" s="67">
        <v>0</v>
      </c>
      <c r="N754" s="67">
        <v>0</v>
      </c>
      <c r="O754" s="46">
        <v>752865</v>
      </c>
      <c r="P754" s="45">
        <v>752865</v>
      </c>
      <c r="Q754" s="45">
        <v>1041716</v>
      </c>
      <c r="R754" s="45">
        <v>86809.666666666672</v>
      </c>
      <c r="S754" s="45">
        <v>520858</v>
      </c>
      <c r="T754" s="45">
        <v>366451</v>
      </c>
      <c r="U754" s="46">
        <v>232007</v>
      </c>
      <c r="V754" s="38">
        <v>99395.05213622954</v>
      </c>
      <c r="W754" s="46">
        <v>99395.05213622954</v>
      </c>
      <c r="X754" s="38"/>
      <c r="Y754" s="38">
        <f t="shared" si="12"/>
        <v>115259.6903663893</v>
      </c>
      <c r="Z754" s="38">
        <v>115259.6903663893</v>
      </c>
      <c r="AA754" s="38">
        <v>0</v>
      </c>
      <c r="AB754" s="38">
        <v>115259.6903663893</v>
      </c>
      <c r="AC754" s="38" t="s">
        <v>6123</v>
      </c>
      <c r="AD754" s="59">
        <v>0.31452961068843938</v>
      </c>
      <c r="AE754" s="59">
        <v>0.15309476515230394</v>
      </c>
      <c r="AF754" s="59">
        <v>0.49679402072519063</v>
      </c>
    </row>
    <row r="755" spans="1:32" x14ac:dyDescent="0.2">
      <c r="A755" s="60" t="s">
        <v>6111</v>
      </c>
      <c r="B755" s="44" t="s">
        <v>6115</v>
      </c>
      <c r="C755" s="44"/>
      <c r="D755" s="39">
        <v>740</v>
      </c>
      <c r="E755" s="44" t="s">
        <v>1503</v>
      </c>
      <c r="F755" s="44" t="s">
        <v>1504</v>
      </c>
      <c r="G755" s="39" t="s">
        <v>6115</v>
      </c>
      <c r="H755" s="64">
        <v>40633</v>
      </c>
      <c r="I755" s="44" t="s">
        <v>6129</v>
      </c>
      <c r="J755" s="58">
        <v>248</v>
      </c>
      <c r="K755" s="44" t="s">
        <v>6111</v>
      </c>
      <c r="L755" s="39" t="s">
        <v>6116</v>
      </c>
      <c r="M755" s="67">
        <v>0</v>
      </c>
      <c r="N755" s="67">
        <v>0</v>
      </c>
      <c r="O755" s="46">
        <v>976018</v>
      </c>
      <c r="P755" s="45">
        <v>976018</v>
      </c>
      <c r="Q755" s="45">
        <v>1297287</v>
      </c>
      <c r="R755" s="45">
        <v>108107.25</v>
      </c>
      <c r="S755" s="45">
        <v>648643.5</v>
      </c>
      <c r="T755" s="45">
        <v>860023</v>
      </c>
      <c r="U755" s="46">
        <v>327374.5</v>
      </c>
      <c r="V755" s="38">
        <v>140251.82643442688</v>
      </c>
      <c r="W755" s="46">
        <v>140251.82643442688</v>
      </c>
      <c r="X755" s="38"/>
      <c r="Y755" s="38">
        <f t="shared" si="12"/>
        <v>162637.69413789891</v>
      </c>
      <c r="Z755" s="38">
        <v>162637.69413789891</v>
      </c>
      <c r="AA755" s="38">
        <v>0</v>
      </c>
      <c r="AB755" s="38">
        <v>162637.69413789891</v>
      </c>
      <c r="AC755" s="38" t="s">
        <v>6123</v>
      </c>
      <c r="AD755" s="59">
        <v>0.18910854028078192</v>
      </c>
      <c r="AE755" s="59">
        <v>0.16663390853232105</v>
      </c>
      <c r="AF755" s="59">
        <v>0.49679402072519063</v>
      </c>
    </row>
    <row r="756" spans="1:32" x14ac:dyDescent="0.2">
      <c r="A756" s="60" t="s">
        <v>6111</v>
      </c>
      <c r="B756" s="44" t="s">
        <v>6115</v>
      </c>
      <c r="C756" s="44"/>
      <c r="D756" s="39">
        <v>741</v>
      </c>
      <c r="E756" s="44" t="s">
        <v>4160</v>
      </c>
      <c r="F756" s="44" t="s">
        <v>4161</v>
      </c>
      <c r="G756" s="39" t="s">
        <v>6115</v>
      </c>
      <c r="H756" s="64">
        <v>40359</v>
      </c>
      <c r="I756" s="44" t="s">
        <v>6129</v>
      </c>
      <c r="J756" s="58">
        <v>248</v>
      </c>
      <c r="K756" s="44" t="s">
        <v>6111</v>
      </c>
      <c r="L756" s="39" t="s">
        <v>6116</v>
      </c>
      <c r="M756" s="67">
        <v>0</v>
      </c>
      <c r="N756" s="67">
        <v>0</v>
      </c>
      <c r="O756" s="46">
        <v>1846215</v>
      </c>
      <c r="P756" s="45">
        <v>1846215</v>
      </c>
      <c r="Q756" s="45">
        <v>1252433</v>
      </c>
      <c r="R756" s="45">
        <v>104369.41666666667</v>
      </c>
      <c r="S756" s="45">
        <v>626216.5</v>
      </c>
      <c r="T756" s="45">
        <v>1125893</v>
      </c>
      <c r="U756" s="46">
        <v>1219998.5</v>
      </c>
      <c r="V756" s="38">
        <v>522664.46492399729</v>
      </c>
      <c r="W756" s="46">
        <v>522664.46492399729</v>
      </c>
      <c r="X756" s="38"/>
      <c r="Y756" s="38">
        <f t="shared" si="12"/>
        <v>606087.96009370149</v>
      </c>
      <c r="Z756" s="38">
        <v>606087.96009370149</v>
      </c>
      <c r="AA756" s="38">
        <v>0</v>
      </c>
      <c r="AB756" s="38">
        <v>606087.96009370149</v>
      </c>
      <c r="AC756" s="38" t="s">
        <v>6123</v>
      </c>
      <c r="AD756" s="59">
        <v>0.53831754890891181</v>
      </c>
      <c r="AE756" s="59">
        <v>0.32828677055148048</v>
      </c>
      <c r="AF756" s="59">
        <v>0.49679402072519063</v>
      </c>
    </row>
    <row r="757" spans="1:32" x14ac:dyDescent="0.2">
      <c r="A757" s="60" t="s">
        <v>6111</v>
      </c>
      <c r="B757" s="44" t="s">
        <v>6115</v>
      </c>
      <c r="C757" s="44"/>
      <c r="D757" s="39">
        <v>742</v>
      </c>
      <c r="E757" s="44" t="s">
        <v>4887</v>
      </c>
      <c r="F757" s="44" t="s">
        <v>5996</v>
      </c>
      <c r="G757" s="39" t="s">
        <v>6115</v>
      </c>
      <c r="H757" s="64">
        <v>40543</v>
      </c>
      <c r="I757" s="44" t="s">
        <v>6129</v>
      </c>
      <c r="J757" s="58">
        <v>248</v>
      </c>
      <c r="K757" s="44" t="s">
        <v>6111</v>
      </c>
      <c r="L757" s="39" t="s">
        <v>6116</v>
      </c>
      <c r="M757" s="67">
        <v>0</v>
      </c>
      <c r="N757" s="67">
        <v>0</v>
      </c>
      <c r="O757" s="46">
        <v>1118483</v>
      </c>
      <c r="P757" s="45">
        <v>1118483</v>
      </c>
      <c r="Q757" s="45">
        <v>1323816</v>
      </c>
      <c r="R757" s="45">
        <v>110318</v>
      </c>
      <c r="S757" s="45">
        <v>661908</v>
      </c>
      <c r="T757" s="45">
        <v>740905</v>
      </c>
      <c r="U757" s="46">
        <v>456575</v>
      </c>
      <c r="V757" s="38">
        <v>195603.13235850213</v>
      </c>
      <c r="W757" s="46">
        <v>195603.13235850213</v>
      </c>
      <c r="X757" s="38"/>
      <c r="Y757" s="38">
        <f t="shared" si="12"/>
        <v>226823.73001260392</v>
      </c>
      <c r="Z757" s="38">
        <v>226823.73001260392</v>
      </c>
      <c r="AA757" s="38">
        <v>0</v>
      </c>
      <c r="AB757" s="38">
        <v>226823.73001260392</v>
      </c>
      <c r="AC757" s="38" t="s">
        <v>6123</v>
      </c>
      <c r="AD757" s="59">
        <v>0.30614414805218471</v>
      </c>
      <c r="AE757" s="59">
        <v>0.20279586727076221</v>
      </c>
      <c r="AF757" s="59">
        <v>0.49679402072519063</v>
      </c>
    </row>
    <row r="758" spans="1:32" x14ac:dyDescent="0.2">
      <c r="A758" s="60" t="s">
        <v>6111</v>
      </c>
      <c r="B758" s="44" t="s">
        <v>6115</v>
      </c>
      <c r="C758" s="44"/>
      <c r="D758" s="39">
        <v>743</v>
      </c>
      <c r="E758" s="44" t="s">
        <v>5571</v>
      </c>
      <c r="F758" s="44" t="s">
        <v>5572</v>
      </c>
      <c r="G758" s="39" t="s">
        <v>6115</v>
      </c>
      <c r="H758" s="64">
        <v>40451</v>
      </c>
      <c r="I758" s="44" t="s">
        <v>6129</v>
      </c>
      <c r="J758" s="58">
        <v>248</v>
      </c>
      <c r="K758" s="44" t="s">
        <v>6111</v>
      </c>
      <c r="L758" s="39" t="s">
        <v>6116</v>
      </c>
      <c r="M758" s="67">
        <v>0</v>
      </c>
      <c r="N758" s="67">
        <v>0</v>
      </c>
      <c r="O758" s="46">
        <v>774458</v>
      </c>
      <c r="P758" s="45">
        <v>774458</v>
      </c>
      <c r="Q758" s="45">
        <v>1105990</v>
      </c>
      <c r="R758" s="45">
        <v>92165.833333333328</v>
      </c>
      <c r="S758" s="45">
        <v>552995</v>
      </c>
      <c r="T758" s="45">
        <v>483922</v>
      </c>
      <c r="U758" s="46">
        <v>221463</v>
      </c>
      <c r="V758" s="38">
        <v>94877.854682168225</v>
      </c>
      <c r="W758" s="46">
        <v>94877.854682168225</v>
      </c>
      <c r="X758" s="38"/>
      <c r="Y758" s="38">
        <f t="shared" si="12"/>
        <v>110021.4942118629</v>
      </c>
      <c r="Z758" s="38">
        <v>110021.4942118629</v>
      </c>
      <c r="AA758" s="38">
        <v>0</v>
      </c>
      <c r="AB758" s="38">
        <v>110021.4942118629</v>
      </c>
      <c r="AC758" s="38" t="s">
        <v>6123</v>
      </c>
      <c r="AD758" s="59">
        <v>0.2273537764595594</v>
      </c>
      <c r="AE758" s="59">
        <v>0.1420625704839551</v>
      </c>
      <c r="AF758" s="59">
        <v>0.49679402072519063</v>
      </c>
    </row>
    <row r="759" spans="1:32" x14ac:dyDescent="0.2">
      <c r="A759" s="60" t="s">
        <v>6111</v>
      </c>
      <c r="B759" s="44" t="s">
        <v>6115</v>
      </c>
      <c r="C759" s="44"/>
      <c r="D759" s="39">
        <v>744</v>
      </c>
      <c r="E759" s="44" t="s">
        <v>5895</v>
      </c>
      <c r="F759" s="44" t="s">
        <v>5896</v>
      </c>
      <c r="G759" s="39" t="s">
        <v>6115</v>
      </c>
      <c r="H759" s="64">
        <v>40451</v>
      </c>
      <c r="I759" s="44" t="s">
        <v>6129</v>
      </c>
      <c r="J759" s="58">
        <v>248</v>
      </c>
      <c r="K759" s="44" t="s">
        <v>6111</v>
      </c>
      <c r="L759" s="39" t="s">
        <v>6123</v>
      </c>
      <c r="M759" s="67">
        <v>497800</v>
      </c>
      <c r="N759" s="67">
        <v>67493</v>
      </c>
      <c r="O759" s="46">
        <v>1100120</v>
      </c>
      <c r="P759" s="45">
        <v>1032627</v>
      </c>
      <c r="Q759" s="45">
        <v>1090859</v>
      </c>
      <c r="R759" s="45">
        <v>90904.916666666672</v>
      </c>
      <c r="S759" s="45">
        <v>545429.5</v>
      </c>
      <c r="T759" s="45">
        <v>541694</v>
      </c>
      <c r="U759" s="46">
        <v>487197.5</v>
      </c>
      <c r="V759" s="38">
        <v>208722.24076489371</v>
      </c>
      <c r="W759" s="46">
        <v>208722.24076489371</v>
      </c>
      <c r="X759" s="38"/>
      <c r="Y759" s="38">
        <f t="shared" si="12"/>
        <v>242036.80491226108</v>
      </c>
      <c r="Z759" s="38">
        <v>242036.80491226108</v>
      </c>
      <c r="AA759" s="38">
        <v>0</v>
      </c>
      <c r="AB759" s="38">
        <v>242036.80491226108</v>
      </c>
      <c r="AC759" s="38" t="s">
        <v>6123</v>
      </c>
      <c r="AD759" s="59">
        <v>0.44681463134585409</v>
      </c>
      <c r="AE759" s="59">
        <v>0.23438938252850361</v>
      </c>
      <c r="AF759" s="59">
        <v>0.49679402072519069</v>
      </c>
    </row>
    <row r="760" spans="1:32" x14ac:dyDescent="0.2">
      <c r="A760" s="60" t="s">
        <v>6111</v>
      </c>
      <c r="B760" s="44" t="s">
        <v>6115</v>
      </c>
      <c r="C760" s="44"/>
      <c r="D760" s="39">
        <v>745</v>
      </c>
      <c r="E760" s="44" t="s">
        <v>5901</v>
      </c>
      <c r="F760" s="44" t="s">
        <v>5902</v>
      </c>
      <c r="G760" s="39" t="s">
        <v>6115</v>
      </c>
      <c r="H760" s="64">
        <v>40543</v>
      </c>
      <c r="I760" s="44" t="s">
        <v>6129</v>
      </c>
      <c r="J760" s="58">
        <v>248</v>
      </c>
      <c r="K760" s="44" t="s">
        <v>6111</v>
      </c>
      <c r="L760" s="39" t="s">
        <v>6116</v>
      </c>
      <c r="M760" s="67">
        <v>0</v>
      </c>
      <c r="N760" s="67">
        <v>0</v>
      </c>
      <c r="O760" s="46">
        <v>749148</v>
      </c>
      <c r="P760" s="45">
        <v>749148</v>
      </c>
      <c r="Q760" s="45">
        <v>1132420</v>
      </c>
      <c r="R760" s="45">
        <v>94368.333333333328</v>
      </c>
      <c r="S760" s="45">
        <v>566210</v>
      </c>
      <c r="T760" s="45">
        <v>386069</v>
      </c>
      <c r="U760" s="46">
        <v>182938</v>
      </c>
      <c r="V760" s="38">
        <v>78373.204462354843</v>
      </c>
      <c r="W760" s="46">
        <v>78373.204462354843</v>
      </c>
      <c r="X760" s="38"/>
      <c r="Y760" s="38">
        <f t="shared" si="12"/>
        <v>90882.504563424925</v>
      </c>
      <c r="Z760" s="38">
        <v>90882.504563424925</v>
      </c>
      <c r="AA760" s="38">
        <v>0</v>
      </c>
      <c r="AB760" s="38">
        <v>90882.504563424925</v>
      </c>
      <c r="AC760" s="38" t="s">
        <v>6123</v>
      </c>
      <c r="AD760" s="59">
        <v>0.23540482287732226</v>
      </c>
      <c r="AE760" s="59">
        <v>0.12131448600733757</v>
      </c>
      <c r="AF760" s="59">
        <v>0.49679402072519063</v>
      </c>
    </row>
    <row r="761" spans="1:32" x14ac:dyDescent="0.2">
      <c r="A761" s="60" t="s">
        <v>6111</v>
      </c>
      <c r="B761" s="44" t="s">
        <v>6115</v>
      </c>
      <c r="C761" s="44"/>
      <c r="D761" s="39">
        <v>746</v>
      </c>
      <c r="E761" s="44" t="s">
        <v>330</v>
      </c>
      <c r="F761" s="44" t="s">
        <v>331</v>
      </c>
      <c r="G761" s="39" t="s">
        <v>6115</v>
      </c>
      <c r="H761" s="64">
        <v>40633</v>
      </c>
      <c r="I761" s="44" t="s">
        <v>6129</v>
      </c>
      <c r="J761" s="58">
        <v>247</v>
      </c>
      <c r="K761" s="44" t="s">
        <v>6111</v>
      </c>
      <c r="L761" s="39" t="s">
        <v>6116</v>
      </c>
      <c r="M761" s="67">
        <v>0</v>
      </c>
      <c r="N761" s="67">
        <v>0</v>
      </c>
      <c r="O761" s="46">
        <v>1006435</v>
      </c>
      <c r="P761" s="45">
        <v>1006435</v>
      </c>
      <c r="Q761" s="45">
        <v>905959</v>
      </c>
      <c r="R761" s="45">
        <v>75496.583333333328</v>
      </c>
      <c r="S761" s="45">
        <v>452979.5</v>
      </c>
      <c r="T761" s="45">
        <v>514144</v>
      </c>
      <c r="U761" s="46">
        <v>553455.5</v>
      </c>
      <c r="V761" s="38">
        <v>237108.09707285985</v>
      </c>
      <c r="W761" s="46">
        <v>237108.09707285985</v>
      </c>
      <c r="X761" s="38"/>
      <c r="Y761" s="38">
        <f t="shared" si="12"/>
        <v>274953.38313747075</v>
      </c>
      <c r="Z761" s="38">
        <v>274953.38313747075</v>
      </c>
      <c r="AA761" s="38">
        <v>0</v>
      </c>
      <c r="AB761" s="38">
        <v>274953.38313747075</v>
      </c>
      <c r="AC761" s="38" t="s">
        <v>6123</v>
      </c>
      <c r="AD761" s="59">
        <v>0.53477893963066914</v>
      </c>
      <c r="AE761" s="59">
        <v>0.27319537092556473</v>
      </c>
      <c r="AF761" s="59">
        <v>0.49679402072519063</v>
      </c>
    </row>
    <row r="762" spans="1:32" x14ac:dyDescent="0.2">
      <c r="A762" s="60" t="s">
        <v>6111</v>
      </c>
      <c r="B762" s="44" t="s">
        <v>6115</v>
      </c>
      <c r="C762" s="44"/>
      <c r="D762" s="39">
        <v>747</v>
      </c>
      <c r="E762" s="44" t="s">
        <v>736</v>
      </c>
      <c r="F762" s="44" t="s">
        <v>737</v>
      </c>
      <c r="G762" s="39" t="s">
        <v>6115</v>
      </c>
      <c r="H762" s="64">
        <v>40633</v>
      </c>
      <c r="I762" s="44" t="s">
        <v>6129</v>
      </c>
      <c r="J762" s="58">
        <v>247</v>
      </c>
      <c r="K762" s="44" t="s">
        <v>6111</v>
      </c>
      <c r="L762" s="39" t="s">
        <v>6116</v>
      </c>
      <c r="M762" s="67">
        <v>0</v>
      </c>
      <c r="N762" s="67">
        <v>0</v>
      </c>
      <c r="O762" s="46">
        <v>3920696</v>
      </c>
      <c r="P762" s="45">
        <v>3920696</v>
      </c>
      <c r="Q762" s="45">
        <v>1916530</v>
      </c>
      <c r="R762" s="45">
        <v>159710.83333333334</v>
      </c>
      <c r="S762" s="45">
        <v>958265</v>
      </c>
      <c r="T762" s="45">
        <v>949318</v>
      </c>
      <c r="U762" s="46">
        <v>2962431</v>
      </c>
      <c r="V762" s="38">
        <v>1269146.9813194543</v>
      </c>
      <c r="W762" s="46">
        <v>949318</v>
      </c>
      <c r="X762" s="38"/>
      <c r="Y762" s="38">
        <f t="shared" si="12"/>
        <v>1471718.0076109471</v>
      </c>
      <c r="Z762" s="38">
        <v>949318</v>
      </c>
      <c r="AA762" s="38">
        <v>0</v>
      </c>
      <c r="AB762" s="38">
        <v>949318</v>
      </c>
      <c r="AC762" s="38" t="s">
        <v>6123</v>
      </c>
      <c r="AD762" s="59">
        <v>1</v>
      </c>
      <c r="AE762" s="59">
        <v>0.24212996876064863</v>
      </c>
      <c r="AF762" s="59">
        <v>0.32045235821526308</v>
      </c>
    </row>
    <row r="763" spans="1:32" x14ac:dyDescent="0.2">
      <c r="A763" s="60" t="s">
        <v>6111</v>
      </c>
      <c r="B763" s="44" t="s">
        <v>6115</v>
      </c>
      <c r="C763" s="44"/>
      <c r="D763" s="39">
        <v>748</v>
      </c>
      <c r="E763" s="44" t="s">
        <v>832</v>
      </c>
      <c r="F763" s="44" t="s">
        <v>833</v>
      </c>
      <c r="G763" s="39" t="s">
        <v>6115</v>
      </c>
      <c r="H763" s="64">
        <v>40633</v>
      </c>
      <c r="I763" s="44" t="s">
        <v>6130</v>
      </c>
      <c r="J763" s="58">
        <v>247</v>
      </c>
      <c r="K763" s="44" t="s">
        <v>6111</v>
      </c>
      <c r="L763" s="39" t="s">
        <v>6116</v>
      </c>
      <c r="M763" s="67">
        <v>0</v>
      </c>
      <c r="N763" s="67">
        <v>0</v>
      </c>
      <c r="O763" s="46">
        <v>673206</v>
      </c>
      <c r="P763" s="45">
        <v>673206</v>
      </c>
      <c r="Q763" s="45">
        <v>1561986</v>
      </c>
      <c r="R763" s="45">
        <v>130165.5</v>
      </c>
      <c r="S763" s="45">
        <v>780993</v>
      </c>
      <c r="T763" s="45">
        <v>933962</v>
      </c>
      <c r="U763" s="46">
        <v>0</v>
      </c>
      <c r="V763" s="38">
        <v>0</v>
      </c>
      <c r="W763" s="46">
        <v>0</v>
      </c>
      <c r="X763" s="38"/>
      <c r="Y763" s="38">
        <f t="shared" si="12"/>
        <v>0</v>
      </c>
      <c r="Z763" s="38">
        <v>0</v>
      </c>
      <c r="AA763" s="38">
        <v>0</v>
      </c>
      <c r="AB763" s="38">
        <v>0</v>
      </c>
      <c r="AC763" s="38" t="s">
        <v>6116</v>
      </c>
      <c r="AD763" s="59">
        <v>0</v>
      </c>
      <c r="AE763" s="59">
        <v>0</v>
      </c>
      <c r="AF763" s="59" t="s">
        <v>6138</v>
      </c>
    </row>
    <row r="764" spans="1:32" x14ac:dyDescent="0.2">
      <c r="A764" s="60" t="s">
        <v>6111</v>
      </c>
      <c r="B764" s="44" t="s">
        <v>6115</v>
      </c>
      <c r="C764" s="44"/>
      <c r="D764" s="39">
        <v>749</v>
      </c>
      <c r="E764" s="44" t="s">
        <v>2115</v>
      </c>
      <c r="F764" s="44" t="s">
        <v>2116</v>
      </c>
      <c r="G764" s="39" t="s">
        <v>6115</v>
      </c>
      <c r="H764" s="64">
        <v>40359</v>
      </c>
      <c r="I764" s="44" t="s">
        <v>6129</v>
      </c>
      <c r="J764" s="58">
        <v>247</v>
      </c>
      <c r="K764" s="44" t="s">
        <v>6111</v>
      </c>
      <c r="L764" s="39" t="s">
        <v>6116</v>
      </c>
      <c r="M764" s="67">
        <v>0</v>
      </c>
      <c r="N764" s="67">
        <v>0</v>
      </c>
      <c r="O764" s="46">
        <v>972973</v>
      </c>
      <c r="P764" s="45">
        <v>972973</v>
      </c>
      <c r="Q764" s="45">
        <v>1216489</v>
      </c>
      <c r="R764" s="45">
        <v>101374.08333333333</v>
      </c>
      <c r="S764" s="45">
        <v>608244.5</v>
      </c>
      <c r="T764" s="45">
        <v>791979</v>
      </c>
      <c r="U764" s="46">
        <v>364728.5</v>
      </c>
      <c r="V764" s="38">
        <v>156254.80383380156</v>
      </c>
      <c r="W764" s="46">
        <v>156254.80383380156</v>
      </c>
      <c r="X764" s="38"/>
      <c r="Y764" s="38">
        <f t="shared" si="12"/>
        <v>181194.93798806769</v>
      </c>
      <c r="Z764" s="38">
        <v>181194.93798806769</v>
      </c>
      <c r="AA764" s="38">
        <v>0</v>
      </c>
      <c r="AB764" s="38">
        <v>181194.93798806769</v>
      </c>
      <c r="AC764" s="38" t="s">
        <v>6123</v>
      </c>
      <c r="AD764" s="59">
        <v>0.22878755369532233</v>
      </c>
      <c r="AE764" s="59">
        <v>0.18622812553695497</v>
      </c>
      <c r="AF764" s="59">
        <v>0.49679402072519063</v>
      </c>
    </row>
    <row r="765" spans="1:32" x14ac:dyDescent="0.2">
      <c r="A765" s="60" t="s">
        <v>6111</v>
      </c>
      <c r="B765" s="44" t="s">
        <v>6115</v>
      </c>
      <c r="C765" s="44"/>
      <c r="D765" s="39">
        <v>750</v>
      </c>
      <c r="E765" s="44" t="s">
        <v>3955</v>
      </c>
      <c r="F765" s="44" t="s">
        <v>3956</v>
      </c>
      <c r="G765" s="39" t="s">
        <v>6115</v>
      </c>
      <c r="H765" s="64">
        <v>40543</v>
      </c>
      <c r="I765" s="44" t="s">
        <v>6129</v>
      </c>
      <c r="J765" s="58">
        <v>246</v>
      </c>
      <c r="K765" s="44" t="s">
        <v>6111</v>
      </c>
      <c r="L765" s="39" t="s">
        <v>6123</v>
      </c>
      <c r="M765" s="67">
        <v>786920</v>
      </c>
      <c r="N765" s="67">
        <v>0</v>
      </c>
      <c r="O765" s="46">
        <v>1392739</v>
      </c>
      <c r="P765" s="45">
        <v>1392739</v>
      </c>
      <c r="Q765" s="45">
        <v>1281747</v>
      </c>
      <c r="R765" s="45">
        <v>106812.25</v>
      </c>
      <c r="S765" s="45">
        <v>640873.5</v>
      </c>
      <c r="T765" s="45">
        <v>485734</v>
      </c>
      <c r="U765" s="46">
        <v>751865.5</v>
      </c>
      <c r="V765" s="38">
        <v>322109.72329253989</v>
      </c>
      <c r="W765" s="46">
        <v>322109.72329253989</v>
      </c>
      <c r="X765" s="38"/>
      <c r="Y765" s="38">
        <f t="shared" si="12"/>
        <v>373522.28478955588</v>
      </c>
      <c r="Z765" s="38">
        <v>373522.28478955588</v>
      </c>
      <c r="AA765" s="38">
        <v>0</v>
      </c>
      <c r="AB765" s="38">
        <v>373522.28478955588</v>
      </c>
      <c r="AC765" s="38" t="s">
        <v>6123</v>
      </c>
      <c r="AD765" s="59">
        <v>0.76898525692983377</v>
      </c>
      <c r="AE765" s="59">
        <v>0.26819259372327181</v>
      </c>
      <c r="AF765" s="59">
        <v>0.49679402072519074</v>
      </c>
    </row>
    <row r="766" spans="1:32" x14ac:dyDescent="0.2">
      <c r="A766" s="60" t="s">
        <v>6111</v>
      </c>
      <c r="B766" s="44" t="s">
        <v>6115</v>
      </c>
      <c r="C766" s="44"/>
      <c r="D766" s="39">
        <v>751</v>
      </c>
      <c r="E766" s="44" t="s">
        <v>2982</v>
      </c>
      <c r="F766" s="44" t="s">
        <v>2983</v>
      </c>
      <c r="G766" s="39" t="s">
        <v>6115</v>
      </c>
      <c r="H766" s="64">
        <v>40543</v>
      </c>
      <c r="I766" s="44" t="s">
        <v>6129</v>
      </c>
      <c r="J766" s="58">
        <v>245</v>
      </c>
      <c r="K766" s="44" t="s">
        <v>6111</v>
      </c>
      <c r="L766" s="39" t="s">
        <v>6116</v>
      </c>
      <c r="M766" s="67">
        <v>0</v>
      </c>
      <c r="N766" s="67">
        <v>0</v>
      </c>
      <c r="O766" s="46">
        <v>2727671</v>
      </c>
      <c r="P766" s="45">
        <v>2727671</v>
      </c>
      <c r="Q766" s="45">
        <v>1122659</v>
      </c>
      <c r="R766" s="45">
        <v>93554.916666666672</v>
      </c>
      <c r="S766" s="45">
        <v>561329.5</v>
      </c>
      <c r="T766" s="45">
        <v>545794</v>
      </c>
      <c r="U766" s="46">
        <v>2166341.5</v>
      </c>
      <c r="V766" s="38">
        <v>928091.07629242959</v>
      </c>
      <c r="W766" s="46">
        <v>545794</v>
      </c>
      <c r="X766" s="38"/>
      <c r="Y766" s="38">
        <f t="shared" si="12"/>
        <v>1076225.5040488406</v>
      </c>
      <c r="Z766" s="38">
        <v>545794</v>
      </c>
      <c r="AA766" s="38">
        <v>0</v>
      </c>
      <c r="AB766" s="38">
        <v>545794</v>
      </c>
      <c r="AC766" s="38" t="s">
        <v>6123</v>
      </c>
      <c r="AD766" s="59">
        <v>1</v>
      </c>
      <c r="AE766" s="59">
        <v>0.20009524609089585</v>
      </c>
      <c r="AF766" s="59">
        <v>0.25194273386721344</v>
      </c>
    </row>
    <row r="767" spans="1:32" x14ac:dyDescent="0.2">
      <c r="A767" s="60" t="s">
        <v>6111</v>
      </c>
      <c r="B767" s="44" t="s">
        <v>6115</v>
      </c>
      <c r="C767" s="44"/>
      <c r="D767" s="39">
        <v>752</v>
      </c>
      <c r="E767" s="44" t="s">
        <v>4005</v>
      </c>
      <c r="F767" s="44" t="s">
        <v>4006</v>
      </c>
      <c r="G767" s="39" t="s">
        <v>6115</v>
      </c>
      <c r="H767" s="64">
        <v>40451</v>
      </c>
      <c r="I767" s="44" t="s">
        <v>6129</v>
      </c>
      <c r="J767" s="58">
        <v>245</v>
      </c>
      <c r="K767" s="44" t="s">
        <v>6111</v>
      </c>
      <c r="L767" s="39" t="s">
        <v>6116</v>
      </c>
      <c r="M767" s="67">
        <v>0</v>
      </c>
      <c r="N767" s="67">
        <v>0</v>
      </c>
      <c r="O767" s="46">
        <v>1204757</v>
      </c>
      <c r="P767" s="45">
        <v>1204757</v>
      </c>
      <c r="Q767" s="45">
        <v>1535269</v>
      </c>
      <c r="R767" s="45">
        <v>127939.08333333333</v>
      </c>
      <c r="S767" s="45">
        <v>767634.5</v>
      </c>
      <c r="T767" s="45">
        <v>565410</v>
      </c>
      <c r="U767" s="46">
        <v>437122.5</v>
      </c>
      <c r="V767" s="38">
        <v>187269.40858430564</v>
      </c>
      <c r="W767" s="46">
        <v>187269.40858430564</v>
      </c>
      <c r="X767" s="38"/>
      <c r="Y767" s="38">
        <f t="shared" si="12"/>
        <v>217159.84432444713</v>
      </c>
      <c r="Z767" s="38">
        <v>217159.84432444713</v>
      </c>
      <c r="AA767" s="38">
        <v>0</v>
      </c>
      <c r="AB767" s="38">
        <v>217159.84432444713</v>
      </c>
      <c r="AC767" s="38" t="s">
        <v>6123</v>
      </c>
      <c r="AD767" s="59">
        <v>0.38407499747872714</v>
      </c>
      <c r="AE767" s="59">
        <v>0.18025198801455158</v>
      </c>
      <c r="AF767" s="59">
        <v>0.49679402072519058</v>
      </c>
    </row>
    <row r="768" spans="1:32" x14ac:dyDescent="0.2">
      <c r="A768" s="60" t="s">
        <v>6111</v>
      </c>
      <c r="B768" s="44" t="s">
        <v>6115</v>
      </c>
      <c r="C768" s="44"/>
      <c r="D768" s="39">
        <v>753</v>
      </c>
      <c r="E768" s="44" t="s">
        <v>4846</v>
      </c>
      <c r="F768" s="44" t="s">
        <v>4847</v>
      </c>
      <c r="G768" s="39" t="s">
        <v>6115</v>
      </c>
      <c r="H768" s="64">
        <v>40543</v>
      </c>
      <c r="I768" s="44" t="s">
        <v>6130</v>
      </c>
      <c r="J768" s="58">
        <v>245</v>
      </c>
      <c r="K768" s="44" t="s">
        <v>6111</v>
      </c>
      <c r="L768" s="39" t="s">
        <v>6116</v>
      </c>
      <c r="M768" s="67">
        <v>0</v>
      </c>
      <c r="N768" s="67">
        <v>0</v>
      </c>
      <c r="O768" s="46">
        <v>2030472</v>
      </c>
      <c r="P768" s="45">
        <v>2030472</v>
      </c>
      <c r="Q768" s="45">
        <v>1110836</v>
      </c>
      <c r="R768" s="45">
        <v>92569.666666666672</v>
      </c>
      <c r="S768" s="45">
        <v>555418</v>
      </c>
      <c r="T768" s="45">
        <v>543534</v>
      </c>
      <c r="U768" s="46">
        <v>1475054</v>
      </c>
      <c r="V768" s="38">
        <v>631933.81765961344</v>
      </c>
      <c r="W768" s="46">
        <v>543534</v>
      </c>
      <c r="X768" s="38"/>
      <c r="Y768" s="38">
        <f t="shared" si="12"/>
        <v>732798.00744677533</v>
      </c>
      <c r="Z768" s="38">
        <v>543534</v>
      </c>
      <c r="AA768" s="38">
        <v>0</v>
      </c>
      <c r="AB768" s="38">
        <v>543534</v>
      </c>
      <c r="AC768" s="38" t="s">
        <v>6123</v>
      </c>
      <c r="AD768" s="59">
        <v>1</v>
      </c>
      <c r="AE768" s="59">
        <v>0.26768849804380457</v>
      </c>
      <c r="AF768" s="59">
        <v>0.36848413685193898</v>
      </c>
    </row>
    <row r="769" spans="1:32" x14ac:dyDescent="0.2">
      <c r="A769" s="60" t="s">
        <v>6111</v>
      </c>
      <c r="B769" s="44" t="s">
        <v>6115</v>
      </c>
      <c r="C769" s="44"/>
      <c r="D769" s="39">
        <v>754</v>
      </c>
      <c r="E769" s="44" t="s">
        <v>387</v>
      </c>
      <c r="F769" s="44" t="s">
        <v>388</v>
      </c>
      <c r="G769" s="39" t="s">
        <v>6115</v>
      </c>
      <c r="H769" s="64">
        <v>40543</v>
      </c>
      <c r="I769" s="44" t="s">
        <v>6129</v>
      </c>
      <c r="J769" s="58">
        <v>244</v>
      </c>
      <c r="K769" s="44" t="s">
        <v>6111</v>
      </c>
      <c r="L769" s="39" t="s">
        <v>6116</v>
      </c>
      <c r="M769" s="67">
        <v>0</v>
      </c>
      <c r="N769" s="67">
        <v>0</v>
      </c>
      <c r="O769" s="46">
        <v>1911421</v>
      </c>
      <c r="P769" s="45">
        <v>1911421</v>
      </c>
      <c r="Q769" s="45">
        <v>970100</v>
      </c>
      <c r="R769" s="45">
        <v>80841.666666666672</v>
      </c>
      <c r="S769" s="45">
        <v>485050</v>
      </c>
      <c r="T769" s="45">
        <v>631379</v>
      </c>
      <c r="U769" s="46">
        <v>1426371</v>
      </c>
      <c r="V769" s="38">
        <v>611077.33779845387</v>
      </c>
      <c r="W769" s="46">
        <v>611077.33779845387</v>
      </c>
      <c r="X769" s="38"/>
      <c r="Y769" s="38">
        <f t="shared" si="12"/>
        <v>708612.58413581096</v>
      </c>
      <c r="Z769" s="38">
        <v>631379</v>
      </c>
      <c r="AA769" s="38">
        <v>0</v>
      </c>
      <c r="AB769" s="38">
        <v>631379</v>
      </c>
      <c r="AC769" s="38" t="s">
        <v>6123</v>
      </c>
      <c r="AD769" s="59">
        <v>1</v>
      </c>
      <c r="AE769" s="59">
        <v>0.33031917092048274</v>
      </c>
      <c r="AF769" s="59">
        <v>0.44264710934252027</v>
      </c>
    </row>
    <row r="770" spans="1:32" x14ac:dyDescent="0.2">
      <c r="A770" s="60" t="s">
        <v>6111</v>
      </c>
      <c r="B770" s="44" t="s">
        <v>6115</v>
      </c>
      <c r="C770" s="44"/>
      <c r="D770" s="39">
        <v>755</v>
      </c>
      <c r="E770" s="44" t="s">
        <v>612</v>
      </c>
      <c r="F770" s="44" t="s">
        <v>613</v>
      </c>
      <c r="G770" s="39" t="s">
        <v>6115</v>
      </c>
      <c r="H770" s="64">
        <v>40359</v>
      </c>
      <c r="I770" s="44" t="s">
        <v>6129</v>
      </c>
      <c r="J770" s="58">
        <v>244</v>
      </c>
      <c r="K770" s="44" t="s">
        <v>6111</v>
      </c>
      <c r="L770" s="39" t="s">
        <v>6116</v>
      </c>
      <c r="M770" s="67">
        <v>0</v>
      </c>
      <c r="N770" s="67">
        <v>0</v>
      </c>
      <c r="O770" s="46">
        <v>1448265</v>
      </c>
      <c r="P770" s="45">
        <v>1448265</v>
      </c>
      <c r="Q770" s="45">
        <v>1477069</v>
      </c>
      <c r="R770" s="45">
        <v>123089.08333333333</v>
      </c>
      <c r="S770" s="45">
        <v>738534.5</v>
      </c>
      <c r="T770" s="45">
        <v>578681</v>
      </c>
      <c r="U770" s="46">
        <v>709730.5</v>
      </c>
      <c r="V770" s="38">
        <v>304058.49845122028</v>
      </c>
      <c r="W770" s="46">
        <v>304058.49845122028</v>
      </c>
      <c r="X770" s="38"/>
      <c r="Y770" s="38">
        <f t="shared" si="12"/>
        <v>352589.8687262999</v>
      </c>
      <c r="Z770" s="38">
        <v>352589.8687262999</v>
      </c>
      <c r="AA770" s="38">
        <v>0</v>
      </c>
      <c r="AB770" s="38">
        <v>352589.8687262999</v>
      </c>
      <c r="AC770" s="38" t="s">
        <v>6123</v>
      </c>
      <c r="AD770" s="59">
        <v>0.60929919718515024</v>
      </c>
      <c r="AE770" s="59">
        <v>0.24345673528415027</v>
      </c>
      <c r="AF770" s="59">
        <v>0.49679402072519063</v>
      </c>
    </row>
    <row r="771" spans="1:32" x14ac:dyDescent="0.2">
      <c r="A771" s="60" t="s">
        <v>6111</v>
      </c>
      <c r="B771" s="44" t="s">
        <v>6115</v>
      </c>
      <c r="C771" s="44"/>
      <c r="D771" s="39">
        <v>756</v>
      </c>
      <c r="E771" s="44" t="s">
        <v>1095</v>
      </c>
      <c r="F771" s="44" t="s">
        <v>1096</v>
      </c>
      <c r="G771" s="39" t="s">
        <v>6115</v>
      </c>
      <c r="H771" s="64">
        <v>40633</v>
      </c>
      <c r="I771" s="44" t="s">
        <v>6130</v>
      </c>
      <c r="J771" s="58">
        <v>244</v>
      </c>
      <c r="K771" s="44" t="s">
        <v>6111</v>
      </c>
      <c r="L771" s="39" t="s">
        <v>6116</v>
      </c>
      <c r="M771" s="67">
        <v>0</v>
      </c>
      <c r="N771" s="67">
        <v>0</v>
      </c>
      <c r="O771" s="46">
        <v>2557315</v>
      </c>
      <c r="P771" s="45">
        <v>2557315</v>
      </c>
      <c r="Q771" s="45">
        <v>1170946</v>
      </c>
      <c r="R771" s="45">
        <v>97578.833333333328</v>
      </c>
      <c r="S771" s="45">
        <v>585473</v>
      </c>
      <c r="T771" s="45">
        <v>808284</v>
      </c>
      <c r="U771" s="46">
        <v>1971842</v>
      </c>
      <c r="V771" s="38">
        <v>844764.76310804044</v>
      </c>
      <c r="W771" s="46">
        <v>808284</v>
      </c>
      <c r="X771" s="38"/>
      <c r="Y771" s="38">
        <f t="shared" si="12"/>
        <v>979599.31541480136</v>
      </c>
      <c r="Z771" s="38">
        <v>808284</v>
      </c>
      <c r="AA771" s="38">
        <v>0</v>
      </c>
      <c r="AB771" s="38">
        <v>808284</v>
      </c>
      <c r="AC771" s="38" t="s">
        <v>6123</v>
      </c>
      <c r="AD771" s="59">
        <v>1</v>
      </c>
      <c r="AE771" s="59">
        <v>0.3160674379182854</v>
      </c>
      <c r="AF771" s="59">
        <v>0.4099131674850216</v>
      </c>
    </row>
    <row r="772" spans="1:32" x14ac:dyDescent="0.2">
      <c r="A772" s="60" t="s">
        <v>6111</v>
      </c>
      <c r="B772" s="44" t="s">
        <v>6115</v>
      </c>
      <c r="C772" s="44"/>
      <c r="D772" s="39">
        <v>757</v>
      </c>
      <c r="E772" s="44" t="s">
        <v>3192</v>
      </c>
      <c r="F772" s="44" t="s">
        <v>3193</v>
      </c>
      <c r="G772" s="39" t="s">
        <v>6115</v>
      </c>
      <c r="H772" s="64">
        <v>40359</v>
      </c>
      <c r="I772" s="44" t="s">
        <v>6129</v>
      </c>
      <c r="J772" s="58">
        <v>244</v>
      </c>
      <c r="K772" s="44" t="s">
        <v>6111</v>
      </c>
      <c r="L772" s="39" t="s">
        <v>6116</v>
      </c>
      <c r="M772" s="67">
        <v>0</v>
      </c>
      <c r="N772" s="67">
        <v>0</v>
      </c>
      <c r="O772" s="46">
        <v>601951</v>
      </c>
      <c r="P772" s="45">
        <v>601951</v>
      </c>
      <c r="Q772" s="45">
        <v>1066754</v>
      </c>
      <c r="R772" s="45">
        <v>88896.166666666672</v>
      </c>
      <c r="S772" s="45">
        <v>533377</v>
      </c>
      <c r="T772" s="45">
        <v>561615</v>
      </c>
      <c r="U772" s="46">
        <v>68574</v>
      </c>
      <c r="V772" s="38">
        <v>29378.063184256531</v>
      </c>
      <c r="W772" s="46">
        <v>29378.063184256531</v>
      </c>
      <c r="X772" s="38"/>
      <c r="Y772" s="38">
        <f t="shared" si="12"/>
        <v>34067.15317720922</v>
      </c>
      <c r="Z772" s="38">
        <v>34067.15317720922</v>
      </c>
      <c r="AA772" s="38">
        <v>0</v>
      </c>
      <c r="AB772" s="38">
        <v>34067.15317720922</v>
      </c>
      <c r="AC772" s="38" t="s">
        <v>6123</v>
      </c>
      <c r="AD772" s="59">
        <v>6.0659265114374118E-2</v>
      </c>
      <c r="AE772" s="59">
        <v>5.6594561977983626E-2</v>
      </c>
      <c r="AF772" s="59">
        <v>0.49679402072519058</v>
      </c>
    </row>
    <row r="773" spans="1:32" x14ac:dyDescent="0.2">
      <c r="A773" s="60" t="s">
        <v>6111</v>
      </c>
      <c r="B773" s="44" t="s">
        <v>6115</v>
      </c>
      <c r="C773" s="44"/>
      <c r="D773" s="39">
        <v>758</v>
      </c>
      <c r="E773" s="44" t="s">
        <v>3793</v>
      </c>
      <c r="F773" s="44" t="s">
        <v>3794</v>
      </c>
      <c r="G773" s="39" t="s">
        <v>6115</v>
      </c>
      <c r="H773" s="64">
        <v>40543</v>
      </c>
      <c r="I773" s="44" t="s">
        <v>6129</v>
      </c>
      <c r="J773" s="58">
        <v>244</v>
      </c>
      <c r="K773" s="44" t="s">
        <v>6111</v>
      </c>
      <c r="L773" s="39" t="s">
        <v>6116</v>
      </c>
      <c r="M773" s="67">
        <v>0</v>
      </c>
      <c r="N773" s="67">
        <v>0</v>
      </c>
      <c r="O773" s="46">
        <v>960406</v>
      </c>
      <c r="P773" s="45">
        <v>960406</v>
      </c>
      <c r="Q773" s="45">
        <v>1933231</v>
      </c>
      <c r="R773" s="45">
        <v>161102.58333333334</v>
      </c>
      <c r="S773" s="45">
        <v>966615.5</v>
      </c>
      <c r="T773" s="45">
        <v>1188314</v>
      </c>
      <c r="U773" s="46">
        <v>0</v>
      </c>
      <c r="V773" s="38">
        <v>0</v>
      </c>
      <c r="W773" s="46">
        <v>0</v>
      </c>
      <c r="X773" s="38"/>
      <c r="Y773" s="38">
        <f t="shared" si="12"/>
        <v>0</v>
      </c>
      <c r="Z773" s="38">
        <v>0</v>
      </c>
      <c r="AA773" s="38">
        <v>0</v>
      </c>
      <c r="AB773" s="38">
        <v>0</v>
      </c>
      <c r="AC773" s="38" t="s">
        <v>6116</v>
      </c>
      <c r="AD773" s="59">
        <v>0</v>
      </c>
      <c r="AE773" s="59">
        <v>0</v>
      </c>
      <c r="AF773" s="59" t="s">
        <v>6138</v>
      </c>
    </row>
    <row r="774" spans="1:32" x14ac:dyDescent="0.2">
      <c r="A774" s="60" t="s">
        <v>6111</v>
      </c>
      <c r="B774" s="44" t="s">
        <v>6115</v>
      </c>
      <c r="C774" s="44"/>
      <c r="D774" s="39">
        <v>759</v>
      </c>
      <c r="E774" s="44" t="s">
        <v>4614</v>
      </c>
      <c r="F774" s="44" t="s">
        <v>4615</v>
      </c>
      <c r="G774" s="39" t="s">
        <v>6115</v>
      </c>
      <c r="H774" s="64">
        <v>40451</v>
      </c>
      <c r="I774" s="44" t="s">
        <v>6129</v>
      </c>
      <c r="J774" s="58">
        <v>244</v>
      </c>
      <c r="K774" s="44" t="s">
        <v>6111</v>
      </c>
      <c r="L774" s="39" t="s">
        <v>6116</v>
      </c>
      <c r="M774" s="67">
        <v>0</v>
      </c>
      <c r="N774" s="67">
        <v>0</v>
      </c>
      <c r="O774" s="46">
        <v>423316</v>
      </c>
      <c r="P774" s="45">
        <v>423316</v>
      </c>
      <c r="Q774" s="45">
        <v>1280462</v>
      </c>
      <c r="R774" s="45">
        <v>106705.16666666667</v>
      </c>
      <c r="S774" s="45">
        <v>640231</v>
      </c>
      <c r="T774" s="45">
        <v>995996</v>
      </c>
      <c r="U774" s="46">
        <v>0</v>
      </c>
      <c r="V774" s="38">
        <v>0</v>
      </c>
      <c r="W774" s="46">
        <v>0</v>
      </c>
      <c r="X774" s="38"/>
      <c r="Y774" s="38">
        <f t="shared" si="12"/>
        <v>0</v>
      </c>
      <c r="Z774" s="38">
        <v>0</v>
      </c>
      <c r="AA774" s="38">
        <v>0</v>
      </c>
      <c r="AB774" s="38">
        <v>0</v>
      </c>
      <c r="AC774" s="38" t="s">
        <v>6116</v>
      </c>
      <c r="AD774" s="59">
        <v>0</v>
      </c>
      <c r="AE774" s="59">
        <v>0</v>
      </c>
      <c r="AF774" s="59" t="s">
        <v>6138</v>
      </c>
    </row>
    <row r="775" spans="1:32" x14ac:dyDescent="0.2">
      <c r="A775" s="60" t="s">
        <v>6111</v>
      </c>
      <c r="B775" s="44" t="s">
        <v>6115</v>
      </c>
      <c r="C775" s="44"/>
      <c r="D775" s="39">
        <v>760</v>
      </c>
      <c r="E775" s="44" t="s">
        <v>4802</v>
      </c>
      <c r="F775" s="44" t="s">
        <v>4803</v>
      </c>
      <c r="G775" s="39" t="s">
        <v>6115</v>
      </c>
      <c r="H775" s="64">
        <v>40359</v>
      </c>
      <c r="I775" s="44" t="s">
        <v>6129</v>
      </c>
      <c r="J775" s="58">
        <v>244</v>
      </c>
      <c r="K775" s="44" t="s">
        <v>6111</v>
      </c>
      <c r="L775" s="39" t="s">
        <v>6116</v>
      </c>
      <c r="M775" s="67">
        <v>0</v>
      </c>
      <c r="N775" s="67">
        <v>0</v>
      </c>
      <c r="O775" s="46">
        <v>1260147</v>
      </c>
      <c r="P775" s="45">
        <v>1260147</v>
      </c>
      <c r="Q775" s="45">
        <v>1302602</v>
      </c>
      <c r="R775" s="45">
        <v>108550.16666666667</v>
      </c>
      <c r="S775" s="45">
        <v>651301</v>
      </c>
      <c r="T775" s="45">
        <v>828237</v>
      </c>
      <c r="U775" s="46">
        <v>608846</v>
      </c>
      <c r="V775" s="38">
        <v>260838.16399046069</v>
      </c>
      <c r="W775" s="46">
        <v>260838.16399046069</v>
      </c>
      <c r="X775" s="38"/>
      <c r="Y775" s="38">
        <f t="shared" si="12"/>
        <v>302471.05234244943</v>
      </c>
      <c r="Z775" s="38">
        <v>302471.05234244943</v>
      </c>
      <c r="AA775" s="38">
        <v>0</v>
      </c>
      <c r="AB775" s="38">
        <v>302471.05234244943</v>
      </c>
      <c r="AC775" s="38" t="s">
        <v>6123</v>
      </c>
      <c r="AD775" s="59">
        <v>0.36519867180824983</v>
      </c>
      <c r="AE775" s="59">
        <v>0.24002838743610819</v>
      </c>
      <c r="AF775" s="59">
        <v>0.49679402072519063</v>
      </c>
    </row>
    <row r="776" spans="1:32" x14ac:dyDescent="0.2">
      <c r="A776" s="60" t="s">
        <v>6111</v>
      </c>
      <c r="B776" s="44" t="s">
        <v>6115</v>
      </c>
      <c r="C776" s="44"/>
      <c r="D776" s="39">
        <v>761</v>
      </c>
      <c r="E776" s="44" t="s">
        <v>744</v>
      </c>
      <c r="F776" s="44" t="s">
        <v>745</v>
      </c>
      <c r="G776" s="39" t="s">
        <v>6115</v>
      </c>
      <c r="H776" s="64">
        <v>40543</v>
      </c>
      <c r="I776" s="44" t="s">
        <v>6130</v>
      </c>
      <c r="J776" s="58">
        <v>243</v>
      </c>
      <c r="K776" s="44" t="s">
        <v>6111</v>
      </c>
      <c r="L776" s="39" t="s">
        <v>6116</v>
      </c>
      <c r="M776" s="67">
        <v>0</v>
      </c>
      <c r="N776" s="67">
        <v>0</v>
      </c>
      <c r="O776" s="46">
        <v>860742</v>
      </c>
      <c r="P776" s="45">
        <v>860742</v>
      </c>
      <c r="Q776" s="45">
        <v>1860697</v>
      </c>
      <c r="R776" s="45">
        <v>155058.08333333334</v>
      </c>
      <c r="S776" s="45">
        <v>930348.5</v>
      </c>
      <c r="T776" s="45">
        <v>1333607</v>
      </c>
      <c r="U776" s="46">
        <v>0</v>
      </c>
      <c r="V776" s="38">
        <v>0</v>
      </c>
      <c r="W776" s="46">
        <v>0</v>
      </c>
      <c r="X776" s="38"/>
      <c r="Y776" s="38">
        <f t="shared" si="12"/>
        <v>0</v>
      </c>
      <c r="Z776" s="38">
        <v>0</v>
      </c>
      <c r="AA776" s="38">
        <v>0</v>
      </c>
      <c r="AB776" s="38">
        <v>0</v>
      </c>
      <c r="AC776" s="38" t="s">
        <v>6116</v>
      </c>
      <c r="AD776" s="59">
        <v>0</v>
      </c>
      <c r="AE776" s="59">
        <v>0</v>
      </c>
      <c r="AF776" s="59" t="s">
        <v>6138</v>
      </c>
    </row>
    <row r="777" spans="1:32" x14ac:dyDescent="0.2">
      <c r="A777" s="60" t="s">
        <v>6111</v>
      </c>
      <c r="B777" s="44" t="s">
        <v>6115</v>
      </c>
      <c r="C777" s="44"/>
      <c r="D777" s="39">
        <v>762</v>
      </c>
      <c r="E777" s="44" t="s">
        <v>3461</v>
      </c>
      <c r="F777" s="44" t="s">
        <v>2380</v>
      </c>
      <c r="G777" s="39" t="s">
        <v>6115</v>
      </c>
      <c r="H777" s="64">
        <v>40543</v>
      </c>
      <c r="I777" s="44" t="s">
        <v>6129</v>
      </c>
      <c r="J777" s="58">
        <v>243</v>
      </c>
      <c r="K777" s="44" t="s">
        <v>6111</v>
      </c>
      <c r="L777" s="39" t="s">
        <v>6123</v>
      </c>
      <c r="M777" s="67">
        <v>205138</v>
      </c>
      <c r="N777" s="67">
        <v>205138</v>
      </c>
      <c r="O777" s="46">
        <v>899367</v>
      </c>
      <c r="P777" s="45">
        <v>694229</v>
      </c>
      <c r="Q777" s="45">
        <v>1458887</v>
      </c>
      <c r="R777" s="45">
        <v>121573.91666666667</v>
      </c>
      <c r="S777" s="45">
        <v>729443.5</v>
      </c>
      <c r="T777" s="45">
        <v>1027494</v>
      </c>
      <c r="U777" s="46">
        <v>0</v>
      </c>
      <c r="V777" s="38">
        <v>0</v>
      </c>
      <c r="W777" s="46">
        <v>0</v>
      </c>
      <c r="X777" s="38"/>
      <c r="Y777" s="38">
        <f t="shared" si="12"/>
        <v>0</v>
      </c>
      <c r="Z777" s="38">
        <v>0</v>
      </c>
      <c r="AA777" s="38">
        <v>0</v>
      </c>
      <c r="AB777" s="38">
        <v>0</v>
      </c>
      <c r="AC777" s="38" t="s">
        <v>6116</v>
      </c>
      <c r="AD777" s="59">
        <v>0</v>
      </c>
      <c r="AE777" s="59">
        <v>0</v>
      </c>
      <c r="AF777" s="59" t="s">
        <v>6138</v>
      </c>
    </row>
    <row r="778" spans="1:32" x14ac:dyDescent="0.2">
      <c r="A778" s="60" t="s">
        <v>6111</v>
      </c>
      <c r="B778" s="44" t="s">
        <v>6115</v>
      </c>
      <c r="C778" s="44"/>
      <c r="D778" s="39">
        <v>763</v>
      </c>
      <c r="E778" s="44" t="s">
        <v>4156</v>
      </c>
      <c r="F778" s="44" t="s">
        <v>4157</v>
      </c>
      <c r="G778" s="39" t="s">
        <v>6115</v>
      </c>
      <c r="H778" s="64">
        <v>40543</v>
      </c>
      <c r="I778" s="44" t="s">
        <v>6129</v>
      </c>
      <c r="J778" s="58">
        <v>243</v>
      </c>
      <c r="K778" s="44" t="s">
        <v>6111</v>
      </c>
      <c r="L778" s="39" t="s">
        <v>6116</v>
      </c>
      <c r="M778" s="67">
        <v>0</v>
      </c>
      <c r="N778" s="67">
        <v>0</v>
      </c>
      <c r="O778" s="46">
        <v>1101625</v>
      </c>
      <c r="P778" s="45">
        <v>1101625</v>
      </c>
      <c r="Q778" s="45">
        <v>1299871</v>
      </c>
      <c r="R778" s="45">
        <v>108322.58333333333</v>
      </c>
      <c r="S778" s="45">
        <v>649935.5</v>
      </c>
      <c r="T778" s="45">
        <v>657506</v>
      </c>
      <c r="U778" s="46">
        <v>451689.5</v>
      </c>
      <c r="V778" s="38">
        <v>193510.11565119785</v>
      </c>
      <c r="W778" s="46">
        <v>193510.11565119785</v>
      </c>
      <c r="X778" s="38"/>
      <c r="Y778" s="38">
        <f t="shared" si="12"/>
        <v>224396.642824351</v>
      </c>
      <c r="Z778" s="38">
        <v>224396.642824351</v>
      </c>
      <c r="AA778" s="38">
        <v>0</v>
      </c>
      <c r="AB778" s="38">
        <v>224396.642824351</v>
      </c>
      <c r="AC778" s="38" t="s">
        <v>6123</v>
      </c>
      <c r="AD778" s="59">
        <v>0.34128455531105573</v>
      </c>
      <c r="AE778" s="59">
        <v>0.2036960334273015</v>
      </c>
      <c r="AF778" s="59">
        <v>0.49679402072519063</v>
      </c>
    </row>
    <row r="779" spans="1:32" x14ac:dyDescent="0.2">
      <c r="A779" s="60" t="s">
        <v>6111</v>
      </c>
      <c r="B779" s="44" t="s">
        <v>6115</v>
      </c>
      <c r="C779" s="44"/>
      <c r="D779" s="39">
        <v>764</v>
      </c>
      <c r="E779" s="44" t="s">
        <v>4416</v>
      </c>
      <c r="F779" s="44" t="s">
        <v>2445</v>
      </c>
      <c r="G779" s="39" t="s">
        <v>6115</v>
      </c>
      <c r="H779" s="64">
        <v>40359</v>
      </c>
      <c r="I779" s="44" t="s">
        <v>6129</v>
      </c>
      <c r="J779" s="58">
        <v>243</v>
      </c>
      <c r="K779" s="44" t="s">
        <v>6111</v>
      </c>
      <c r="L779" s="39" t="s">
        <v>6116</v>
      </c>
      <c r="M779" s="67">
        <v>0</v>
      </c>
      <c r="N779" s="67">
        <v>0</v>
      </c>
      <c r="O779" s="46">
        <v>2070056</v>
      </c>
      <c r="P779" s="45">
        <v>2070056</v>
      </c>
      <c r="Q779" s="45">
        <v>1461496</v>
      </c>
      <c r="R779" s="45">
        <v>121791.33333333333</v>
      </c>
      <c r="S779" s="45">
        <v>730748</v>
      </c>
      <c r="T779" s="45">
        <v>945801</v>
      </c>
      <c r="U779" s="46">
        <v>1339308</v>
      </c>
      <c r="V779" s="38">
        <v>573778.32775075454</v>
      </c>
      <c r="W779" s="46">
        <v>573778.32775075454</v>
      </c>
      <c r="X779" s="38"/>
      <c r="Y779" s="38">
        <f t="shared" si="12"/>
        <v>665360.20630941354</v>
      </c>
      <c r="Z779" s="38">
        <v>665360.20630941354</v>
      </c>
      <c r="AA779" s="38">
        <v>0</v>
      </c>
      <c r="AB779" s="38">
        <v>665360.20630941354</v>
      </c>
      <c r="AC779" s="38" t="s">
        <v>6123</v>
      </c>
      <c r="AD779" s="59">
        <v>0.70348858407784887</v>
      </c>
      <c r="AE779" s="59">
        <v>0.32142135590023341</v>
      </c>
      <c r="AF779" s="59">
        <v>0.49679402072519058</v>
      </c>
    </row>
    <row r="780" spans="1:32" x14ac:dyDescent="0.2">
      <c r="A780" s="60" t="s">
        <v>6111</v>
      </c>
      <c r="B780" s="44" t="s">
        <v>6115</v>
      </c>
      <c r="C780" s="44"/>
      <c r="D780" s="39">
        <v>765</v>
      </c>
      <c r="E780" s="44" t="s">
        <v>5176</v>
      </c>
      <c r="F780" s="44" t="s">
        <v>5177</v>
      </c>
      <c r="G780" s="39" t="s">
        <v>6115</v>
      </c>
      <c r="H780" s="64">
        <v>40633</v>
      </c>
      <c r="I780" s="44" t="s">
        <v>6130</v>
      </c>
      <c r="J780" s="58">
        <v>243</v>
      </c>
      <c r="K780" s="44" t="s">
        <v>6111</v>
      </c>
      <c r="L780" s="39" t="s">
        <v>6123</v>
      </c>
      <c r="M780" s="67">
        <v>200000</v>
      </c>
      <c r="N780" s="67">
        <v>0</v>
      </c>
      <c r="O780" s="46">
        <v>841379</v>
      </c>
      <c r="P780" s="45">
        <v>841379</v>
      </c>
      <c r="Q780" s="45">
        <v>1069163</v>
      </c>
      <c r="R780" s="45">
        <v>89096.916666666672</v>
      </c>
      <c r="S780" s="45">
        <v>534581.5</v>
      </c>
      <c r="T780" s="45">
        <v>584507</v>
      </c>
      <c r="U780" s="46">
        <v>306797.5</v>
      </c>
      <c r="V780" s="38">
        <v>131436.35109184156</v>
      </c>
      <c r="W780" s="46">
        <v>131436.35109184156</v>
      </c>
      <c r="X780" s="38"/>
      <c r="Y780" s="38">
        <f t="shared" si="12"/>
        <v>152415.16357343667</v>
      </c>
      <c r="Z780" s="38">
        <v>152415.16357343667</v>
      </c>
      <c r="AA780" s="38">
        <v>0</v>
      </c>
      <c r="AB780" s="38">
        <v>152415.16357343667</v>
      </c>
      <c r="AC780" s="38" t="s">
        <v>6123</v>
      </c>
      <c r="AD780" s="59">
        <v>0.26075849146962599</v>
      </c>
      <c r="AE780" s="59">
        <v>0.18114923663822924</v>
      </c>
      <c r="AF780" s="59">
        <v>0.49679402072519063</v>
      </c>
    </row>
    <row r="781" spans="1:32" x14ac:dyDescent="0.2">
      <c r="A781" s="60" t="s">
        <v>6111</v>
      </c>
      <c r="B781" s="44" t="s">
        <v>6115</v>
      </c>
      <c r="C781" s="44"/>
      <c r="D781" s="39">
        <v>766</v>
      </c>
      <c r="E781" s="44" t="s">
        <v>4780</v>
      </c>
      <c r="F781" s="44" t="s">
        <v>1796</v>
      </c>
      <c r="G781" s="39" t="s">
        <v>6115</v>
      </c>
      <c r="H781" s="64">
        <v>40543</v>
      </c>
      <c r="I781" s="44" t="s">
        <v>6129</v>
      </c>
      <c r="J781" s="58">
        <v>242</v>
      </c>
      <c r="K781" s="44" t="s">
        <v>6111</v>
      </c>
      <c r="L781" s="39" t="s">
        <v>6116</v>
      </c>
      <c r="M781" s="67">
        <v>0</v>
      </c>
      <c r="N781" s="67">
        <v>0</v>
      </c>
      <c r="O781" s="46">
        <v>1487509</v>
      </c>
      <c r="P781" s="45">
        <v>1487509</v>
      </c>
      <c r="Q781" s="45">
        <v>977195</v>
      </c>
      <c r="R781" s="45">
        <v>81432.916666666672</v>
      </c>
      <c r="S781" s="45">
        <v>488597.5</v>
      </c>
      <c r="T781" s="45">
        <v>623661</v>
      </c>
      <c r="U781" s="46">
        <v>998911.5</v>
      </c>
      <c r="V781" s="38">
        <v>427947.69391431834</v>
      </c>
      <c r="W781" s="46">
        <v>427947.69391431834</v>
      </c>
      <c r="X781" s="38"/>
      <c r="Y781" s="38">
        <f t="shared" si="12"/>
        <v>496253.26043363125</v>
      </c>
      <c r="Z781" s="38">
        <v>496253.26043363125</v>
      </c>
      <c r="AA781" s="38">
        <v>0</v>
      </c>
      <c r="AB781" s="38">
        <v>496253.26043363125</v>
      </c>
      <c r="AC781" s="38" t="s">
        <v>6123</v>
      </c>
      <c r="AD781" s="59">
        <v>0.79570994568143794</v>
      </c>
      <c r="AE781" s="59">
        <v>0.33361361876373941</v>
      </c>
      <c r="AF781" s="59">
        <v>0.49679402072519063</v>
      </c>
    </row>
    <row r="782" spans="1:32" x14ac:dyDescent="0.2">
      <c r="A782" s="60" t="s">
        <v>6111</v>
      </c>
      <c r="B782" s="44" t="s">
        <v>6115</v>
      </c>
      <c r="C782" s="44"/>
      <c r="D782" s="39">
        <v>767</v>
      </c>
      <c r="E782" s="44" t="s">
        <v>53</v>
      </c>
      <c r="F782" s="44" t="s">
        <v>54</v>
      </c>
      <c r="G782" s="39" t="s">
        <v>6115</v>
      </c>
      <c r="H782" s="64">
        <v>40633</v>
      </c>
      <c r="I782" s="44" t="s">
        <v>6130</v>
      </c>
      <c r="J782" s="58">
        <v>241</v>
      </c>
      <c r="K782" s="44" t="s">
        <v>6111</v>
      </c>
      <c r="L782" s="39" t="s">
        <v>6116</v>
      </c>
      <c r="M782" s="67">
        <v>0</v>
      </c>
      <c r="N782" s="67">
        <v>0</v>
      </c>
      <c r="O782" s="46">
        <v>218356</v>
      </c>
      <c r="P782" s="45">
        <v>218356</v>
      </c>
      <c r="Q782" s="45">
        <v>1059872</v>
      </c>
      <c r="R782" s="45">
        <v>88322.666666666672</v>
      </c>
      <c r="S782" s="45">
        <v>529936</v>
      </c>
      <c r="T782" s="45">
        <v>638671</v>
      </c>
      <c r="U782" s="46">
        <v>0</v>
      </c>
      <c r="V782" s="38">
        <v>0</v>
      </c>
      <c r="W782" s="46">
        <v>0</v>
      </c>
      <c r="X782" s="38"/>
      <c r="Y782" s="38">
        <f t="shared" si="12"/>
        <v>0</v>
      </c>
      <c r="Z782" s="38">
        <v>0</v>
      </c>
      <c r="AA782" s="38">
        <v>0</v>
      </c>
      <c r="AB782" s="38">
        <v>0</v>
      </c>
      <c r="AC782" s="38" t="s">
        <v>6116</v>
      </c>
      <c r="AD782" s="59">
        <v>0</v>
      </c>
      <c r="AE782" s="59">
        <v>0</v>
      </c>
      <c r="AF782" s="59" t="s">
        <v>6138</v>
      </c>
    </row>
    <row r="783" spans="1:32" x14ac:dyDescent="0.2">
      <c r="A783" s="60" t="s">
        <v>6111</v>
      </c>
      <c r="B783" s="44" t="s">
        <v>6115</v>
      </c>
      <c r="C783" s="44"/>
      <c r="D783" s="39">
        <v>768</v>
      </c>
      <c r="E783" s="44" t="s">
        <v>3979</v>
      </c>
      <c r="F783" s="44" t="s">
        <v>3980</v>
      </c>
      <c r="G783" s="39" t="s">
        <v>6115</v>
      </c>
      <c r="H783" s="64">
        <v>40359</v>
      </c>
      <c r="I783" s="44" t="s">
        <v>6129</v>
      </c>
      <c r="J783" s="58">
        <v>241</v>
      </c>
      <c r="K783" s="44" t="s">
        <v>6111</v>
      </c>
      <c r="L783" s="39" t="s">
        <v>6116</v>
      </c>
      <c r="M783" s="67">
        <v>0</v>
      </c>
      <c r="N783" s="67">
        <v>0</v>
      </c>
      <c r="O783" s="46">
        <v>1195774</v>
      </c>
      <c r="P783" s="45">
        <v>1195774</v>
      </c>
      <c r="Q783" s="45">
        <v>1168803</v>
      </c>
      <c r="R783" s="45">
        <v>97400.25</v>
      </c>
      <c r="S783" s="45">
        <v>584401.5</v>
      </c>
      <c r="T783" s="45">
        <v>449889</v>
      </c>
      <c r="U783" s="46">
        <v>611372.5</v>
      </c>
      <c r="V783" s="38">
        <v>261920.55201850375</v>
      </c>
      <c r="W783" s="46">
        <v>261920.55201850375</v>
      </c>
      <c r="X783" s="38"/>
      <c r="Y783" s="38">
        <f t="shared" si="12"/>
        <v>303726.20243581163</v>
      </c>
      <c r="Z783" s="38">
        <v>303726.20243581163</v>
      </c>
      <c r="AA783" s="38">
        <v>0</v>
      </c>
      <c r="AB783" s="38">
        <v>303726.20243581163</v>
      </c>
      <c r="AC783" s="38" t="s">
        <v>6123</v>
      </c>
      <c r="AD783" s="59">
        <v>0.6751136445563497</v>
      </c>
      <c r="AE783" s="59">
        <v>0.25399967087075953</v>
      </c>
      <c r="AF783" s="59">
        <v>0.49679402072519069</v>
      </c>
    </row>
    <row r="784" spans="1:32" x14ac:dyDescent="0.2">
      <c r="A784" s="60" t="s">
        <v>6111</v>
      </c>
      <c r="B784" s="44" t="s">
        <v>6115</v>
      </c>
      <c r="C784" s="44"/>
      <c r="D784" s="39">
        <v>769</v>
      </c>
      <c r="E784" s="44" t="s">
        <v>4129</v>
      </c>
      <c r="F784" s="44" t="s">
        <v>4130</v>
      </c>
      <c r="G784" s="39" t="s">
        <v>6115</v>
      </c>
      <c r="H784" s="64">
        <v>40359</v>
      </c>
      <c r="I784" s="44" t="s">
        <v>6129</v>
      </c>
      <c r="J784" s="58">
        <v>241</v>
      </c>
      <c r="K784" s="44" t="s">
        <v>6111</v>
      </c>
      <c r="L784" s="39" t="s">
        <v>6116</v>
      </c>
      <c r="M784" s="67">
        <v>0</v>
      </c>
      <c r="N784" s="67">
        <v>0</v>
      </c>
      <c r="O784" s="46">
        <v>600750</v>
      </c>
      <c r="P784" s="45">
        <v>600750</v>
      </c>
      <c r="Q784" s="45">
        <v>1250756</v>
      </c>
      <c r="R784" s="45">
        <v>104229.66666666667</v>
      </c>
      <c r="S784" s="45">
        <v>625378</v>
      </c>
      <c r="T784" s="45">
        <v>655258</v>
      </c>
      <c r="U784" s="46">
        <v>0</v>
      </c>
      <c r="V784" s="38">
        <v>0</v>
      </c>
      <c r="W784" s="46">
        <v>0</v>
      </c>
      <c r="X784" s="38"/>
      <c r="Y784" s="38">
        <f t="shared" si="12"/>
        <v>0</v>
      </c>
      <c r="Z784" s="38">
        <v>0</v>
      </c>
      <c r="AA784" s="38">
        <v>0</v>
      </c>
      <c r="AB784" s="38">
        <v>0</v>
      </c>
      <c r="AC784" s="38" t="s">
        <v>6116</v>
      </c>
      <c r="AD784" s="59">
        <v>0</v>
      </c>
      <c r="AE784" s="59">
        <v>0</v>
      </c>
      <c r="AF784" s="59" t="s">
        <v>6138</v>
      </c>
    </row>
    <row r="785" spans="1:32" x14ac:dyDescent="0.2">
      <c r="A785" s="60" t="s">
        <v>6111</v>
      </c>
      <c r="B785" s="44" t="s">
        <v>6115</v>
      </c>
      <c r="C785" s="44"/>
      <c r="D785" s="39">
        <v>770</v>
      </c>
      <c r="E785" s="44" t="s">
        <v>69</v>
      </c>
      <c r="F785" s="44" t="s">
        <v>6045</v>
      </c>
      <c r="G785" s="39" t="s">
        <v>6115</v>
      </c>
      <c r="H785" s="64">
        <v>40543</v>
      </c>
      <c r="I785" s="44" t="s">
        <v>6129</v>
      </c>
      <c r="J785" s="58">
        <v>240</v>
      </c>
      <c r="K785" s="44" t="s">
        <v>6111</v>
      </c>
      <c r="L785" s="39" t="s">
        <v>6116</v>
      </c>
      <c r="M785" s="67">
        <v>0</v>
      </c>
      <c r="N785" s="67">
        <v>0</v>
      </c>
      <c r="O785" s="46">
        <v>491250</v>
      </c>
      <c r="P785" s="45">
        <v>491250</v>
      </c>
      <c r="Q785" s="45">
        <v>1165719</v>
      </c>
      <c r="R785" s="45">
        <v>97143.25</v>
      </c>
      <c r="S785" s="45">
        <v>582859.5</v>
      </c>
      <c r="T785" s="45">
        <v>780359</v>
      </c>
      <c r="U785" s="46">
        <v>0</v>
      </c>
      <c r="V785" s="38">
        <v>0</v>
      </c>
      <c r="W785" s="46">
        <v>0</v>
      </c>
      <c r="X785" s="38"/>
      <c r="Y785" s="38">
        <f t="shared" si="12"/>
        <v>0</v>
      </c>
      <c r="Z785" s="38">
        <v>0</v>
      </c>
      <c r="AA785" s="38">
        <v>0</v>
      </c>
      <c r="AB785" s="38">
        <v>0</v>
      </c>
      <c r="AC785" s="38" t="s">
        <v>6116</v>
      </c>
      <c r="AD785" s="59">
        <v>0</v>
      </c>
      <c r="AE785" s="59">
        <v>0</v>
      </c>
      <c r="AF785" s="59" t="s">
        <v>6138</v>
      </c>
    </row>
    <row r="786" spans="1:32" x14ac:dyDescent="0.2">
      <c r="A786" s="60" t="s">
        <v>6111</v>
      </c>
      <c r="B786" s="44" t="s">
        <v>6115</v>
      </c>
      <c r="C786" s="44"/>
      <c r="D786" s="39">
        <v>771</v>
      </c>
      <c r="E786" s="44" t="s">
        <v>5633</v>
      </c>
      <c r="F786" s="44" t="s">
        <v>5634</v>
      </c>
      <c r="G786" s="39" t="s">
        <v>6115</v>
      </c>
      <c r="H786" s="64">
        <v>40633</v>
      </c>
      <c r="I786" s="44" t="s">
        <v>6129</v>
      </c>
      <c r="J786" s="58">
        <v>238</v>
      </c>
      <c r="K786" s="44" t="s">
        <v>6111</v>
      </c>
      <c r="L786" s="39" t="s">
        <v>6116</v>
      </c>
      <c r="M786" s="67">
        <v>0</v>
      </c>
      <c r="N786" s="67">
        <v>0</v>
      </c>
      <c r="O786" s="46">
        <v>302283</v>
      </c>
      <c r="P786" s="45">
        <v>302283</v>
      </c>
      <c r="Q786" s="45">
        <v>1164514</v>
      </c>
      <c r="R786" s="45">
        <v>97042.833333333328</v>
      </c>
      <c r="S786" s="45">
        <v>582257</v>
      </c>
      <c r="T786" s="45">
        <v>613512</v>
      </c>
      <c r="U786" s="46">
        <v>0</v>
      </c>
      <c r="V786" s="38">
        <v>0</v>
      </c>
      <c r="W786" s="46">
        <v>0</v>
      </c>
      <c r="X786" s="38"/>
      <c r="Y786" s="38">
        <f t="shared" si="12"/>
        <v>0</v>
      </c>
      <c r="Z786" s="38">
        <v>0</v>
      </c>
      <c r="AA786" s="38">
        <v>0</v>
      </c>
      <c r="AB786" s="38">
        <v>0</v>
      </c>
      <c r="AC786" s="38" t="s">
        <v>6116</v>
      </c>
      <c r="AD786" s="59">
        <v>0</v>
      </c>
      <c r="AE786" s="59">
        <v>0</v>
      </c>
      <c r="AF786" s="59" t="s">
        <v>6138</v>
      </c>
    </row>
    <row r="787" spans="1:32" x14ac:dyDescent="0.2">
      <c r="A787" s="60" t="s">
        <v>6111</v>
      </c>
      <c r="B787" s="44" t="s">
        <v>6115</v>
      </c>
      <c r="C787" s="44"/>
      <c r="D787" s="39">
        <v>772</v>
      </c>
      <c r="E787" s="44" t="s">
        <v>5651</v>
      </c>
      <c r="F787" s="44" t="s">
        <v>5652</v>
      </c>
      <c r="G787" s="39" t="s">
        <v>6115</v>
      </c>
      <c r="H787" s="64">
        <v>40633</v>
      </c>
      <c r="I787" s="44" t="s">
        <v>6130</v>
      </c>
      <c r="J787" s="58">
        <v>238</v>
      </c>
      <c r="K787" s="44" t="s">
        <v>6111</v>
      </c>
      <c r="L787" s="39" t="s">
        <v>6116</v>
      </c>
      <c r="M787" s="67">
        <v>0</v>
      </c>
      <c r="N787" s="67">
        <v>0</v>
      </c>
      <c r="O787" s="46">
        <v>563107</v>
      </c>
      <c r="P787" s="45">
        <v>563107</v>
      </c>
      <c r="Q787" s="45">
        <v>1754635</v>
      </c>
      <c r="R787" s="45">
        <v>146219.58333333334</v>
      </c>
      <c r="S787" s="45">
        <v>877317.5</v>
      </c>
      <c r="T787" s="45">
        <v>634283</v>
      </c>
      <c r="U787" s="46">
        <v>0</v>
      </c>
      <c r="V787" s="38">
        <v>0</v>
      </c>
      <c r="W787" s="46">
        <v>0</v>
      </c>
      <c r="X787" s="38"/>
      <c r="Y787" s="38">
        <f t="shared" si="12"/>
        <v>0</v>
      </c>
      <c r="Z787" s="38">
        <v>0</v>
      </c>
      <c r="AA787" s="38">
        <v>0</v>
      </c>
      <c r="AB787" s="38">
        <v>0</v>
      </c>
      <c r="AC787" s="38" t="s">
        <v>6116</v>
      </c>
      <c r="AD787" s="59">
        <v>0</v>
      </c>
      <c r="AE787" s="59">
        <v>0</v>
      </c>
      <c r="AF787" s="59" t="s">
        <v>6138</v>
      </c>
    </row>
    <row r="788" spans="1:32" x14ac:dyDescent="0.2">
      <c r="A788" s="60" t="s">
        <v>6111</v>
      </c>
      <c r="B788" s="44" t="s">
        <v>6115</v>
      </c>
      <c r="C788" s="44"/>
      <c r="D788" s="39">
        <v>773</v>
      </c>
      <c r="E788" s="44" t="s">
        <v>5674</v>
      </c>
      <c r="F788" s="44" t="s">
        <v>5675</v>
      </c>
      <c r="G788" s="39" t="s">
        <v>6115</v>
      </c>
      <c r="H788" s="64">
        <v>40543</v>
      </c>
      <c r="I788" s="44" t="s">
        <v>6129</v>
      </c>
      <c r="J788" s="58">
        <v>238</v>
      </c>
      <c r="K788" s="44" t="s">
        <v>6111</v>
      </c>
      <c r="L788" s="39" t="s">
        <v>6116</v>
      </c>
      <c r="M788" s="67">
        <v>0</v>
      </c>
      <c r="N788" s="67">
        <v>0</v>
      </c>
      <c r="O788" s="46">
        <v>2234572</v>
      </c>
      <c r="P788" s="45">
        <v>2234572</v>
      </c>
      <c r="Q788" s="45">
        <v>1358205</v>
      </c>
      <c r="R788" s="45">
        <v>113183.75</v>
      </c>
      <c r="S788" s="45">
        <v>679102.5</v>
      </c>
      <c r="T788" s="45">
        <v>693358</v>
      </c>
      <c r="U788" s="46">
        <v>1555469.5</v>
      </c>
      <c r="V788" s="38">
        <v>666384.94549222616</v>
      </c>
      <c r="W788" s="46">
        <v>666384.94549222616</v>
      </c>
      <c r="X788" s="38"/>
      <c r="Y788" s="38">
        <f t="shared" si="12"/>
        <v>772747.94702040195</v>
      </c>
      <c r="Z788" s="38">
        <v>693358</v>
      </c>
      <c r="AA788" s="38">
        <v>0</v>
      </c>
      <c r="AB788" s="38">
        <v>693358</v>
      </c>
      <c r="AC788" s="38" t="s">
        <v>6123</v>
      </c>
      <c r="AD788" s="59">
        <v>1</v>
      </c>
      <c r="AE788" s="59">
        <v>0.31028671262326746</v>
      </c>
      <c r="AF788" s="59">
        <v>0.44575480264961803</v>
      </c>
    </row>
    <row r="789" spans="1:32" x14ac:dyDescent="0.2">
      <c r="A789" s="60" t="s">
        <v>6111</v>
      </c>
      <c r="B789" s="44" t="s">
        <v>6115</v>
      </c>
      <c r="C789" s="44"/>
      <c r="D789" s="39">
        <v>774</v>
      </c>
      <c r="E789" s="44" t="s">
        <v>1574</v>
      </c>
      <c r="F789" s="44" t="s">
        <v>1575</v>
      </c>
      <c r="G789" s="39" t="s">
        <v>6115</v>
      </c>
      <c r="H789" s="64">
        <v>40451</v>
      </c>
      <c r="I789" s="44" t="s">
        <v>6129</v>
      </c>
      <c r="J789" s="58">
        <v>237</v>
      </c>
      <c r="K789" s="44" t="s">
        <v>6111</v>
      </c>
      <c r="L789" s="39" t="s">
        <v>6116</v>
      </c>
      <c r="M789" s="67">
        <v>0</v>
      </c>
      <c r="N789" s="67">
        <v>0</v>
      </c>
      <c r="O789" s="46">
        <v>747414</v>
      </c>
      <c r="P789" s="45">
        <v>747414</v>
      </c>
      <c r="Q789" s="45">
        <v>1178295</v>
      </c>
      <c r="R789" s="45">
        <v>98191.25</v>
      </c>
      <c r="S789" s="45">
        <v>589147.5</v>
      </c>
      <c r="T789" s="45">
        <v>770225</v>
      </c>
      <c r="U789" s="46">
        <v>158266.5</v>
      </c>
      <c r="V789" s="38">
        <v>67803.587904324319</v>
      </c>
      <c r="W789" s="46">
        <v>67803.587904324319</v>
      </c>
      <c r="X789" s="38"/>
      <c r="Y789" s="38">
        <f t="shared" si="12"/>
        <v>78625.850881103383</v>
      </c>
      <c r="Z789" s="38">
        <v>78625.850881103383</v>
      </c>
      <c r="AA789" s="38">
        <v>0</v>
      </c>
      <c r="AB789" s="38">
        <v>78625.850881103383</v>
      </c>
      <c r="AC789" s="38" t="s">
        <v>6123</v>
      </c>
      <c r="AD789" s="59">
        <v>0.10208166559265588</v>
      </c>
      <c r="AE789" s="59">
        <v>0.1051971877448153</v>
      </c>
      <c r="AF789" s="59">
        <v>0.49679402072519063</v>
      </c>
    </row>
    <row r="790" spans="1:32" x14ac:dyDescent="0.2">
      <c r="A790" s="60" t="s">
        <v>6111</v>
      </c>
      <c r="B790" s="44" t="s">
        <v>6115</v>
      </c>
      <c r="C790" s="44"/>
      <c r="D790" s="39">
        <v>775</v>
      </c>
      <c r="E790" s="44" t="s">
        <v>1925</v>
      </c>
      <c r="F790" s="44" t="s">
        <v>1926</v>
      </c>
      <c r="G790" s="39" t="s">
        <v>6115</v>
      </c>
      <c r="H790" s="64">
        <v>40451</v>
      </c>
      <c r="I790" s="44" t="s">
        <v>6129</v>
      </c>
      <c r="J790" s="58">
        <v>237</v>
      </c>
      <c r="K790" s="44" t="s">
        <v>6111</v>
      </c>
      <c r="L790" s="39" t="s">
        <v>6116</v>
      </c>
      <c r="M790" s="67">
        <v>0</v>
      </c>
      <c r="N790" s="67">
        <v>0</v>
      </c>
      <c r="O790" s="46">
        <v>732669</v>
      </c>
      <c r="P790" s="45">
        <v>732669</v>
      </c>
      <c r="Q790" s="45">
        <v>949439</v>
      </c>
      <c r="R790" s="45">
        <v>79119.916666666672</v>
      </c>
      <c r="S790" s="45">
        <v>474719.5</v>
      </c>
      <c r="T790" s="45">
        <v>525543</v>
      </c>
      <c r="U790" s="46">
        <v>257949.5</v>
      </c>
      <c r="V790" s="38">
        <v>110509.18291695658</v>
      </c>
      <c r="W790" s="46">
        <v>110509.18291695658</v>
      </c>
      <c r="X790" s="38"/>
      <c r="Y790" s="38">
        <f t="shared" si="12"/>
        <v>128147.76924905257</v>
      </c>
      <c r="Z790" s="38">
        <v>128147.76924905257</v>
      </c>
      <c r="AA790" s="38">
        <v>0</v>
      </c>
      <c r="AB790" s="38">
        <v>128147.76924905257</v>
      </c>
      <c r="AC790" s="38" t="s">
        <v>6123</v>
      </c>
      <c r="AD790" s="59">
        <v>0.24383879006865769</v>
      </c>
      <c r="AE790" s="59">
        <v>0.17490540646465536</v>
      </c>
      <c r="AF790" s="59">
        <v>0.49679402072519063</v>
      </c>
    </row>
    <row r="791" spans="1:32" x14ac:dyDescent="0.2">
      <c r="A791" s="60" t="s">
        <v>6111</v>
      </c>
      <c r="B791" s="44" t="s">
        <v>6115</v>
      </c>
      <c r="C791" s="44"/>
      <c r="D791" s="39">
        <v>776</v>
      </c>
      <c r="E791" s="44" t="s">
        <v>4547</v>
      </c>
      <c r="F791" s="44" t="s">
        <v>4548</v>
      </c>
      <c r="G791" s="39" t="s">
        <v>6115</v>
      </c>
      <c r="H791" s="64">
        <v>40543</v>
      </c>
      <c r="I791" s="44" t="s">
        <v>6129</v>
      </c>
      <c r="J791" s="58">
        <v>237</v>
      </c>
      <c r="K791" s="44" t="s">
        <v>6111</v>
      </c>
      <c r="L791" s="39" t="s">
        <v>6116</v>
      </c>
      <c r="M791" s="67">
        <v>0</v>
      </c>
      <c r="N791" s="67">
        <v>0</v>
      </c>
      <c r="O791" s="46">
        <v>2349525</v>
      </c>
      <c r="P791" s="45">
        <v>2349525</v>
      </c>
      <c r="Q791" s="45">
        <v>1139424</v>
      </c>
      <c r="R791" s="45">
        <v>94952</v>
      </c>
      <c r="S791" s="45">
        <v>569712</v>
      </c>
      <c r="T791" s="45">
        <v>428586</v>
      </c>
      <c r="U791" s="46">
        <v>1779813</v>
      </c>
      <c r="V791" s="38">
        <v>762496.84676642995</v>
      </c>
      <c r="W791" s="46">
        <v>428586</v>
      </c>
      <c r="X791" s="38"/>
      <c r="Y791" s="38">
        <f t="shared" si="12"/>
        <v>884200.45640896377</v>
      </c>
      <c r="Z791" s="38">
        <v>428586</v>
      </c>
      <c r="AA791" s="38">
        <v>0</v>
      </c>
      <c r="AB791" s="38">
        <v>428586</v>
      </c>
      <c r="AC791" s="38" t="s">
        <v>6123</v>
      </c>
      <c r="AD791" s="59">
        <v>1</v>
      </c>
      <c r="AE791" s="59">
        <v>0.18241389216969386</v>
      </c>
      <c r="AF791" s="59">
        <v>0.24080394962841603</v>
      </c>
    </row>
    <row r="792" spans="1:32" x14ac:dyDescent="0.2">
      <c r="A792" s="60" t="s">
        <v>6111</v>
      </c>
      <c r="B792" s="44" t="s">
        <v>6115</v>
      </c>
      <c r="C792" s="44"/>
      <c r="D792" s="39">
        <v>777</v>
      </c>
      <c r="E792" s="44" t="s">
        <v>4922</v>
      </c>
      <c r="F792" s="44" t="s">
        <v>6044</v>
      </c>
      <c r="G792" s="39" t="s">
        <v>6115</v>
      </c>
      <c r="H792" s="64">
        <v>40359</v>
      </c>
      <c r="I792" s="44" t="s">
        <v>6129</v>
      </c>
      <c r="J792" s="58">
        <v>236</v>
      </c>
      <c r="K792" s="44" t="s">
        <v>6111</v>
      </c>
      <c r="L792" s="39" t="s">
        <v>6116</v>
      </c>
      <c r="M792" s="67">
        <v>0</v>
      </c>
      <c r="N792" s="67">
        <v>0</v>
      </c>
      <c r="O792" s="46">
        <v>389919</v>
      </c>
      <c r="P792" s="45">
        <v>389919</v>
      </c>
      <c r="Q792" s="45">
        <v>1146505</v>
      </c>
      <c r="R792" s="45">
        <v>95542.083333333328</v>
      </c>
      <c r="S792" s="45">
        <v>573252.5</v>
      </c>
      <c r="T792" s="45">
        <v>556218</v>
      </c>
      <c r="U792" s="46">
        <v>0</v>
      </c>
      <c r="V792" s="38">
        <v>0</v>
      </c>
      <c r="W792" s="46">
        <v>0</v>
      </c>
      <c r="X792" s="38"/>
      <c r="Y792" s="38">
        <f t="shared" si="12"/>
        <v>0</v>
      </c>
      <c r="Z792" s="38">
        <v>0</v>
      </c>
      <c r="AA792" s="38">
        <v>0</v>
      </c>
      <c r="AB792" s="38">
        <v>0</v>
      </c>
      <c r="AC792" s="38" t="s">
        <v>6116</v>
      </c>
      <c r="AD792" s="59">
        <v>0</v>
      </c>
      <c r="AE792" s="59">
        <v>0</v>
      </c>
      <c r="AF792" s="59" t="s">
        <v>6138</v>
      </c>
    </row>
    <row r="793" spans="1:32" x14ac:dyDescent="0.2">
      <c r="A793" s="60" t="s">
        <v>6111</v>
      </c>
      <c r="B793" s="44" t="s">
        <v>6115</v>
      </c>
      <c r="C793" s="44"/>
      <c r="D793" s="39">
        <v>778</v>
      </c>
      <c r="E793" s="44" t="s">
        <v>526</v>
      </c>
      <c r="F793" s="44" t="s">
        <v>527</v>
      </c>
      <c r="G793" s="39" t="s">
        <v>6115</v>
      </c>
      <c r="H793" s="64">
        <v>40359</v>
      </c>
      <c r="I793" s="44" t="s">
        <v>6129</v>
      </c>
      <c r="J793" s="58">
        <v>235</v>
      </c>
      <c r="K793" s="44" t="s">
        <v>6111</v>
      </c>
      <c r="L793" s="39" t="s">
        <v>6123</v>
      </c>
      <c r="M793" s="67">
        <v>836847</v>
      </c>
      <c r="N793" s="67">
        <v>836847</v>
      </c>
      <c r="O793" s="46">
        <v>1456650</v>
      </c>
      <c r="P793" s="45">
        <v>619803</v>
      </c>
      <c r="Q793" s="45">
        <v>1400693</v>
      </c>
      <c r="R793" s="45">
        <v>116724.41666666667</v>
      </c>
      <c r="S793" s="45">
        <v>700346.5</v>
      </c>
      <c r="T793" s="45">
        <v>896759</v>
      </c>
      <c r="U793" s="46">
        <v>0</v>
      </c>
      <c r="V793" s="38">
        <v>0</v>
      </c>
      <c r="W793" s="46">
        <v>0</v>
      </c>
      <c r="X793" s="38"/>
      <c r="Y793" s="38">
        <f t="shared" si="12"/>
        <v>0</v>
      </c>
      <c r="Z793" s="38">
        <v>0</v>
      </c>
      <c r="AA793" s="38">
        <v>0</v>
      </c>
      <c r="AB793" s="38">
        <v>0</v>
      </c>
      <c r="AC793" s="38" t="s">
        <v>6116</v>
      </c>
      <c r="AD793" s="59">
        <v>0</v>
      </c>
      <c r="AE793" s="59">
        <v>0</v>
      </c>
      <c r="AF793" s="59" t="s">
        <v>6138</v>
      </c>
    </row>
    <row r="794" spans="1:32" x14ac:dyDescent="0.2">
      <c r="A794" s="60" t="s">
        <v>6111</v>
      </c>
      <c r="B794" s="44" t="s">
        <v>6115</v>
      </c>
      <c r="C794" s="44"/>
      <c r="D794" s="39">
        <v>779</v>
      </c>
      <c r="E794" s="44" t="s">
        <v>2314</v>
      </c>
      <c r="F794" s="44" t="s">
        <v>2315</v>
      </c>
      <c r="G794" s="39" t="s">
        <v>6115</v>
      </c>
      <c r="H794" s="64">
        <v>40543</v>
      </c>
      <c r="I794" s="44" t="s">
        <v>6129</v>
      </c>
      <c r="J794" s="58">
        <v>235</v>
      </c>
      <c r="K794" s="44" t="s">
        <v>6111</v>
      </c>
      <c r="L794" s="39" t="s">
        <v>6116</v>
      </c>
      <c r="M794" s="67">
        <v>0</v>
      </c>
      <c r="N794" s="67">
        <v>0</v>
      </c>
      <c r="O794" s="46">
        <v>939321</v>
      </c>
      <c r="P794" s="45">
        <v>939321</v>
      </c>
      <c r="Q794" s="45">
        <v>2022466</v>
      </c>
      <c r="R794" s="45">
        <v>168538.83333333334</v>
      </c>
      <c r="S794" s="45">
        <v>1011233</v>
      </c>
      <c r="T794" s="45">
        <v>970098</v>
      </c>
      <c r="U794" s="46">
        <v>0</v>
      </c>
      <c r="V794" s="38">
        <v>0</v>
      </c>
      <c r="W794" s="46">
        <v>0</v>
      </c>
      <c r="X794" s="38"/>
      <c r="Y794" s="38">
        <f t="shared" si="12"/>
        <v>0</v>
      </c>
      <c r="Z794" s="38">
        <v>0</v>
      </c>
      <c r="AA794" s="38">
        <v>0</v>
      </c>
      <c r="AB794" s="38">
        <v>0</v>
      </c>
      <c r="AC794" s="38" t="s">
        <v>6116</v>
      </c>
      <c r="AD794" s="59">
        <v>0</v>
      </c>
      <c r="AE794" s="59">
        <v>0</v>
      </c>
      <c r="AF794" s="59" t="s">
        <v>6138</v>
      </c>
    </row>
    <row r="795" spans="1:32" x14ac:dyDescent="0.2">
      <c r="A795" s="60" t="s">
        <v>6111</v>
      </c>
      <c r="B795" s="44" t="s">
        <v>6115</v>
      </c>
      <c r="C795" s="44"/>
      <c r="D795" s="39">
        <v>780</v>
      </c>
      <c r="E795" s="44" t="s">
        <v>616</v>
      </c>
      <c r="F795" s="44" t="s">
        <v>617</v>
      </c>
      <c r="G795" s="39" t="s">
        <v>6115</v>
      </c>
      <c r="H795" s="64">
        <v>40359</v>
      </c>
      <c r="I795" s="44" t="s">
        <v>6129</v>
      </c>
      <c r="J795" s="58">
        <v>234</v>
      </c>
      <c r="K795" s="44" t="s">
        <v>6111</v>
      </c>
      <c r="L795" s="39" t="s">
        <v>6116</v>
      </c>
      <c r="M795" s="67">
        <v>0</v>
      </c>
      <c r="N795" s="67">
        <v>0</v>
      </c>
      <c r="O795" s="46">
        <v>2945642</v>
      </c>
      <c r="P795" s="45">
        <v>2945642</v>
      </c>
      <c r="Q795" s="45">
        <v>1858689</v>
      </c>
      <c r="R795" s="45">
        <v>154890.75</v>
      </c>
      <c r="S795" s="45">
        <v>929344.5</v>
      </c>
      <c r="T795" s="45">
        <v>582875</v>
      </c>
      <c r="U795" s="46">
        <v>2016297.5</v>
      </c>
      <c r="V795" s="38">
        <v>863810.12268875202</v>
      </c>
      <c r="W795" s="46">
        <v>582875</v>
      </c>
      <c r="X795" s="38"/>
      <c r="Y795" s="38">
        <f t="shared" si="12"/>
        <v>1001684.5420031501</v>
      </c>
      <c r="Z795" s="38">
        <v>582875</v>
      </c>
      <c r="AA795" s="38">
        <v>0</v>
      </c>
      <c r="AB795" s="38">
        <v>582875</v>
      </c>
      <c r="AC795" s="38" t="s">
        <v>6123</v>
      </c>
      <c r="AD795" s="59">
        <v>1</v>
      </c>
      <c r="AE795" s="59">
        <v>0.19787706720640186</v>
      </c>
      <c r="AF795" s="59">
        <v>0.28908184432108852</v>
      </c>
    </row>
    <row r="796" spans="1:32" x14ac:dyDescent="0.2">
      <c r="A796" s="60" t="s">
        <v>6111</v>
      </c>
      <c r="B796" s="44" t="s">
        <v>6115</v>
      </c>
      <c r="C796" s="44"/>
      <c r="D796" s="39">
        <v>781</v>
      </c>
      <c r="E796" s="44" t="s">
        <v>957</v>
      </c>
      <c r="F796" s="44" t="s">
        <v>33</v>
      </c>
      <c r="G796" s="39" t="s">
        <v>6115</v>
      </c>
      <c r="H796" s="64">
        <v>40543</v>
      </c>
      <c r="I796" s="44" t="s">
        <v>6129</v>
      </c>
      <c r="J796" s="58">
        <v>234</v>
      </c>
      <c r="K796" s="44" t="s">
        <v>6111</v>
      </c>
      <c r="L796" s="39" t="s">
        <v>6123</v>
      </c>
      <c r="M796" s="67">
        <v>372800</v>
      </c>
      <c r="N796" s="67">
        <v>372800</v>
      </c>
      <c r="O796" s="46">
        <v>2237524</v>
      </c>
      <c r="P796" s="45">
        <v>1864724</v>
      </c>
      <c r="Q796" s="45">
        <v>1659328</v>
      </c>
      <c r="R796" s="45">
        <v>138277.33333333334</v>
      </c>
      <c r="S796" s="45">
        <v>829664</v>
      </c>
      <c r="T796" s="45">
        <v>1066936</v>
      </c>
      <c r="U796" s="46">
        <v>1035060</v>
      </c>
      <c r="V796" s="38">
        <v>443434.2182094754</v>
      </c>
      <c r="W796" s="46">
        <v>443434.2182094754</v>
      </c>
      <c r="X796" s="38"/>
      <c r="Y796" s="38">
        <f t="shared" si="12"/>
        <v>514211.61909181584</v>
      </c>
      <c r="Z796" s="38">
        <v>514211.61909181584</v>
      </c>
      <c r="AA796" s="38">
        <v>0</v>
      </c>
      <c r="AB796" s="38">
        <v>514211.61909181584</v>
      </c>
      <c r="AC796" s="38" t="s">
        <v>6123</v>
      </c>
      <c r="AD796" s="59">
        <v>0.48195170009430355</v>
      </c>
      <c r="AE796" s="59">
        <v>0.27575749499218966</v>
      </c>
      <c r="AF796" s="59">
        <v>0.49679402072519063</v>
      </c>
    </row>
    <row r="797" spans="1:32" x14ac:dyDescent="0.2">
      <c r="A797" s="60" t="s">
        <v>6111</v>
      </c>
      <c r="B797" s="44" t="s">
        <v>6115</v>
      </c>
      <c r="C797" s="44"/>
      <c r="D797" s="39">
        <v>782</v>
      </c>
      <c r="E797" s="44" t="s">
        <v>4972</v>
      </c>
      <c r="F797" s="44" t="s">
        <v>1890</v>
      </c>
      <c r="G797" s="39" t="s">
        <v>6115</v>
      </c>
      <c r="H797" s="64">
        <v>40359</v>
      </c>
      <c r="I797" s="44" t="s">
        <v>6129</v>
      </c>
      <c r="J797" s="58">
        <v>234</v>
      </c>
      <c r="K797" s="44" t="s">
        <v>6111</v>
      </c>
      <c r="L797" s="39" t="s">
        <v>6116</v>
      </c>
      <c r="M797" s="67">
        <v>0</v>
      </c>
      <c r="N797" s="67">
        <v>0</v>
      </c>
      <c r="O797" s="46">
        <v>1069655</v>
      </c>
      <c r="P797" s="45">
        <v>1069655</v>
      </c>
      <c r="Q797" s="45">
        <v>1299379</v>
      </c>
      <c r="R797" s="45">
        <v>108281.58333333333</v>
      </c>
      <c r="S797" s="45">
        <v>649689.5</v>
      </c>
      <c r="T797" s="45">
        <v>997945</v>
      </c>
      <c r="U797" s="46">
        <v>419965.5</v>
      </c>
      <c r="V797" s="38">
        <v>179919.10919893673</v>
      </c>
      <c r="W797" s="46">
        <v>179919.10919893673</v>
      </c>
      <c r="X797" s="38"/>
      <c r="Y797" s="38">
        <f t="shared" si="12"/>
        <v>208636.34931086507</v>
      </c>
      <c r="Z797" s="38">
        <v>208636.34931086507</v>
      </c>
      <c r="AA797" s="38">
        <v>0</v>
      </c>
      <c r="AB797" s="38">
        <v>208636.34931086507</v>
      </c>
      <c r="AC797" s="38" t="s">
        <v>6123</v>
      </c>
      <c r="AD797" s="59">
        <v>0.20906597989955866</v>
      </c>
      <c r="AE797" s="59">
        <v>0.19505013234254509</v>
      </c>
      <c r="AF797" s="59">
        <v>0.49679402072519069</v>
      </c>
    </row>
    <row r="798" spans="1:32" x14ac:dyDescent="0.2">
      <c r="A798" s="60" t="s">
        <v>6111</v>
      </c>
      <c r="B798" s="44" t="s">
        <v>6115</v>
      </c>
      <c r="C798" s="44"/>
      <c r="D798" s="39">
        <v>783</v>
      </c>
      <c r="E798" s="44" t="s">
        <v>1477</v>
      </c>
      <c r="F798" s="44" t="s">
        <v>1478</v>
      </c>
      <c r="G798" s="39" t="s">
        <v>6115</v>
      </c>
      <c r="H798" s="64">
        <v>40359</v>
      </c>
      <c r="I798" s="44" t="s">
        <v>6129</v>
      </c>
      <c r="J798" s="58">
        <v>233</v>
      </c>
      <c r="K798" s="44" t="s">
        <v>6111</v>
      </c>
      <c r="L798" s="39" t="s">
        <v>6123</v>
      </c>
      <c r="M798" s="67">
        <v>1000000</v>
      </c>
      <c r="N798" s="67">
        <v>1000000</v>
      </c>
      <c r="O798" s="46">
        <v>1383408</v>
      </c>
      <c r="P798" s="45">
        <v>383408</v>
      </c>
      <c r="Q798" s="45">
        <v>1102226</v>
      </c>
      <c r="R798" s="45">
        <v>91852.166666666672</v>
      </c>
      <c r="S798" s="45">
        <v>551113</v>
      </c>
      <c r="T798" s="45">
        <v>538892</v>
      </c>
      <c r="U798" s="46">
        <v>0</v>
      </c>
      <c r="V798" s="38">
        <v>0</v>
      </c>
      <c r="W798" s="46">
        <v>0</v>
      </c>
      <c r="X798" s="38"/>
      <c r="Y798" s="38">
        <f t="shared" si="12"/>
        <v>0</v>
      </c>
      <c r="Z798" s="38">
        <v>0</v>
      </c>
      <c r="AA798" s="38">
        <v>0</v>
      </c>
      <c r="AB798" s="38">
        <v>0</v>
      </c>
      <c r="AC798" s="38" t="s">
        <v>6116</v>
      </c>
      <c r="AD798" s="59">
        <v>0</v>
      </c>
      <c r="AE798" s="59">
        <v>0</v>
      </c>
      <c r="AF798" s="59" t="s">
        <v>6138</v>
      </c>
    </row>
    <row r="799" spans="1:32" x14ac:dyDescent="0.2">
      <c r="A799" s="60" t="s">
        <v>6111</v>
      </c>
      <c r="B799" s="44" t="s">
        <v>6115</v>
      </c>
      <c r="C799" s="44"/>
      <c r="D799" s="39">
        <v>784</v>
      </c>
      <c r="E799" s="44" t="s">
        <v>4030</v>
      </c>
      <c r="F799" s="44" t="s">
        <v>4031</v>
      </c>
      <c r="G799" s="39" t="s">
        <v>6115</v>
      </c>
      <c r="H799" s="64">
        <v>40359</v>
      </c>
      <c r="I799" s="44" t="s">
        <v>6129</v>
      </c>
      <c r="J799" s="58">
        <v>233</v>
      </c>
      <c r="K799" s="44" t="s">
        <v>6111</v>
      </c>
      <c r="L799" s="39" t="s">
        <v>6116</v>
      </c>
      <c r="M799" s="67">
        <v>0</v>
      </c>
      <c r="N799" s="67">
        <v>0</v>
      </c>
      <c r="O799" s="46">
        <v>1275713</v>
      </c>
      <c r="P799" s="45">
        <v>1275713</v>
      </c>
      <c r="Q799" s="45">
        <v>1147828</v>
      </c>
      <c r="R799" s="45">
        <v>95652.333333333328</v>
      </c>
      <c r="S799" s="45">
        <v>573914</v>
      </c>
      <c r="T799" s="45">
        <v>499572</v>
      </c>
      <c r="U799" s="46">
        <v>701799</v>
      </c>
      <c r="V799" s="38">
        <v>300660.53263114369</v>
      </c>
      <c r="W799" s="46">
        <v>300660.53263114369</v>
      </c>
      <c r="X799" s="38"/>
      <c r="Y799" s="38">
        <f t="shared" si="12"/>
        <v>348649.54695091804</v>
      </c>
      <c r="Z799" s="38">
        <v>348649.54695091804</v>
      </c>
      <c r="AA799" s="38">
        <v>0</v>
      </c>
      <c r="AB799" s="38">
        <v>348649.54695091804</v>
      </c>
      <c r="AC799" s="38" t="s">
        <v>6123</v>
      </c>
      <c r="AD799" s="59">
        <v>0.69789649330010095</v>
      </c>
      <c r="AE799" s="59">
        <v>0.27329779264687121</v>
      </c>
      <c r="AF799" s="59">
        <v>0.49679402072519058</v>
      </c>
    </row>
    <row r="800" spans="1:32" x14ac:dyDescent="0.2">
      <c r="A800" s="60" t="s">
        <v>6111</v>
      </c>
      <c r="B800" s="44" t="s">
        <v>6115</v>
      </c>
      <c r="C800" s="44"/>
      <c r="D800" s="39">
        <v>785</v>
      </c>
      <c r="E800" s="44" t="s">
        <v>1799</v>
      </c>
      <c r="F800" s="44" t="s">
        <v>1800</v>
      </c>
      <c r="G800" s="39" t="s">
        <v>6115</v>
      </c>
      <c r="H800" s="64">
        <v>40543</v>
      </c>
      <c r="I800" s="44" t="s">
        <v>6129</v>
      </c>
      <c r="J800" s="58">
        <v>232</v>
      </c>
      <c r="K800" s="44" t="s">
        <v>6111</v>
      </c>
      <c r="L800" s="39" t="s">
        <v>6116</v>
      </c>
      <c r="M800" s="67">
        <v>0</v>
      </c>
      <c r="N800" s="67">
        <v>0</v>
      </c>
      <c r="O800" s="46">
        <v>449504</v>
      </c>
      <c r="P800" s="45">
        <v>449504</v>
      </c>
      <c r="Q800" s="45">
        <v>969695</v>
      </c>
      <c r="R800" s="45">
        <v>80807.916666666672</v>
      </c>
      <c r="S800" s="45">
        <v>484847.5</v>
      </c>
      <c r="T800" s="45">
        <v>472065</v>
      </c>
      <c r="U800" s="46">
        <v>0</v>
      </c>
      <c r="V800" s="38">
        <v>0</v>
      </c>
      <c r="W800" s="46">
        <v>0</v>
      </c>
      <c r="X800" s="38"/>
      <c r="Y800" s="38">
        <f t="shared" si="12"/>
        <v>0</v>
      </c>
      <c r="Z800" s="38">
        <v>0</v>
      </c>
      <c r="AA800" s="38">
        <v>0</v>
      </c>
      <c r="AB800" s="38">
        <v>0</v>
      </c>
      <c r="AC800" s="38" t="s">
        <v>6116</v>
      </c>
      <c r="AD800" s="59">
        <v>0</v>
      </c>
      <c r="AE800" s="59">
        <v>0</v>
      </c>
      <c r="AF800" s="59" t="s">
        <v>6138</v>
      </c>
    </row>
    <row r="801" spans="1:32" x14ac:dyDescent="0.2">
      <c r="A801" s="60" t="s">
        <v>6111</v>
      </c>
      <c r="B801" s="44" t="s">
        <v>6115</v>
      </c>
      <c r="C801" s="44"/>
      <c r="D801" s="39">
        <v>786</v>
      </c>
      <c r="E801" s="44" t="s">
        <v>3698</v>
      </c>
      <c r="F801" s="44" t="s">
        <v>3699</v>
      </c>
      <c r="G801" s="39" t="s">
        <v>6115</v>
      </c>
      <c r="H801" s="64">
        <v>40543</v>
      </c>
      <c r="I801" s="44" t="s">
        <v>6129</v>
      </c>
      <c r="J801" s="58">
        <v>232</v>
      </c>
      <c r="K801" s="44" t="s">
        <v>6111</v>
      </c>
      <c r="L801" s="39" t="s">
        <v>6116</v>
      </c>
      <c r="M801" s="67">
        <v>0</v>
      </c>
      <c r="N801" s="67">
        <v>0</v>
      </c>
      <c r="O801" s="46">
        <v>1087116</v>
      </c>
      <c r="P801" s="45">
        <v>1087116</v>
      </c>
      <c r="Q801" s="45">
        <v>1738875</v>
      </c>
      <c r="R801" s="45">
        <v>144906.25</v>
      </c>
      <c r="S801" s="45">
        <v>869437.5</v>
      </c>
      <c r="T801" s="45">
        <v>964814</v>
      </c>
      <c r="U801" s="46">
        <v>217678.5</v>
      </c>
      <c r="V801" s="38">
        <v>93256.521813722182</v>
      </c>
      <c r="W801" s="46">
        <v>93256.521813722182</v>
      </c>
      <c r="X801" s="38"/>
      <c r="Y801" s="38">
        <f t="shared" si="12"/>
        <v>108141.37724042841</v>
      </c>
      <c r="Z801" s="38">
        <v>108141.37724042841</v>
      </c>
      <c r="AA801" s="38">
        <v>0</v>
      </c>
      <c r="AB801" s="38">
        <v>108141.37724042841</v>
      </c>
      <c r="AC801" s="38" t="s">
        <v>6123</v>
      </c>
      <c r="AD801" s="59">
        <v>0.11208520734610859</v>
      </c>
      <c r="AE801" s="59">
        <v>9.9475472019939365E-2</v>
      </c>
      <c r="AF801" s="59">
        <v>0.49679402072519063</v>
      </c>
    </row>
    <row r="802" spans="1:32" x14ac:dyDescent="0.2">
      <c r="A802" s="60" t="s">
        <v>6111</v>
      </c>
      <c r="B802" s="44" t="s">
        <v>6115</v>
      </c>
      <c r="C802" s="44"/>
      <c r="D802" s="39">
        <v>787</v>
      </c>
      <c r="E802" s="44" t="s">
        <v>610</v>
      </c>
      <c r="F802" s="44" t="s">
        <v>611</v>
      </c>
      <c r="G802" s="39" t="s">
        <v>6115</v>
      </c>
      <c r="H802" s="64">
        <v>40359</v>
      </c>
      <c r="I802" s="44" t="s">
        <v>6129</v>
      </c>
      <c r="J802" s="58">
        <v>230</v>
      </c>
      <c r="K802" s="44" t="s">
        <v>6111</v>
      </c>
      <c r="L802" s="39" t="s">
        <v>6123</v>
      </c>
      <c r="M802" s="67">
        <v>323205</v>
      </c>
      <c r="N802" s="67">
        <v>0</v>
      </c>
      <c r="O802" s="46">
        <v>218923</v>
      </c>
      <c r="P802" s="45">
        <v>218923</v>
      </c>
      <c r="Q802" s="45">
        <v>1498104</v>
      </c>
      <c r="R802" s="45">
        <v>124842</v>
      </c>
      <c r="S802" s="45">
        <v>749052</v>
      </c>
      <c r="T802" s="45">
        <v>693834</v>
      </c>
      <c r="U802" s="46">
        <v>0</v>
      </c>
      <c r="V802" s="38">
        <v>0</v>
      </c>
      <c r="W802" s="46">
        <v>0</v>
      </c>
      <c r="X802" s="38"/>
      <c r="Y802" s="38">
        <f t="shared" si="12"/>
        <v>0</v>
      </c>
      <c r="Z802" s="38">
        <v>0</v>
      </c>
      <c r="AA802" s="38">
        <v>0</v>
      </c>
      <c r="AB802" s="38">
        <v>0</v>
      </c>
      <c r="AC802" s="38" t="s">
        <v>6116</v>
      </c>
      <c r="AD802" s="59">
        <v>0</v>
      </c>
      <c r="AE802" s="59">
        <v>0</v>
      </c>
      <c r="AF802" s="59" t="s">
        <v>6138</v>
      </c>
    </row>
    <row r="803" spans="1:32" x14ac:dyDescent="0.2">
      <c r="A803" s="60" t="s">
        <v>6111</v>
      </c>
      <c r="B803" s="44" t="s">
        <v>6115</v>
      </c>
      <c r="C803" s="44"/>
      <c r="D803" s="39">
        <v>788</v>
      </c>
      <c r="E803" s="44" t="s">
        <v>3382</v>
      </c>
      <c r="F803" s="44" t="s">
        <v>3383</v>
      </c>
      <c r="G803" s="39" t="s">
        <v>6115</v>
      </c>
      <c r="H803" s="64">
        <v>40543</v>
      </c>
      <c r="I803" s="44" t="s">
        <v>6129</v>
      </c>
      <c r="J803" s="58">
        <v>230</v>
      </c>
      <c r="K803" s="44" t="s">
        <v>6111</v>
      </c>
      <c r="L803" s="39" t="s">
        <v>6116</v>
      </c>
      <c r="M803" s="67">
        <v>0</v>
      </c>
      <c r="N803" s="67">
        <v>0</v>
      </c>
      <c r="O803" s="46">
        <v>1162875</v>
      </c>
      <c r="P803" s="45">
        <v>1162875</v>
      </c>
      <c r="Q803" s="45">
        <v>1397916</v>
      </c>
      <c r="R803" s="45">
        <v>116493</v>
      </c>
      <c r="S803" s="45">
        <v>698958</v>
      </c>
      <c r="T803" s="45">
        <v>921119</v>
      </c>
      <c r="U803" s="46">
        <v>463917</v>
      </c>
      <c r="V803" s="38">
        <v>198748.54811226903</v>
      </c>
      <c r="W803" s="46">
        <v>198748.54811226903</v>
      </c>
      <c r="X803" s="38"/>
      <c r="Y803" s="38">
        <f t="shared" si="12"/>
        <v>230471.19171276825</v>
      </c>
      <c r="Z803" s="38">
        <v>230471.19171276825</v>
      </c>
      <c r="AA803" s="38">
        <v>0</v>
      </c>
      <c r="AB803" s="38">
        <v>230471.19171276825</v>
      </c>
      <c r="AC803" s="38" t="s">
        <v>6123</v>
      </c>
      <c r="AD803" s="59">
        <v>0.25020783602636387</v>
      </c>
      <c r="AE803" s="59">
        <v>0.1981908560359181</v>
      </c>
      <c r="AF803" s="59">
        <v>0.49679402072519063</v>
      </c>
    </row>
    <row r="804" spans="1:32" x14ac:dyDescent="0.2">
      <c r="A804" s="60" t="s">
        <v>6111</v>
      </c>
      <c r="B804" s="44" t="s">
        <v>6115</v>
      </c>
      <c r="C804" s="44"/>
      <c r="D804" s="39">
        <v>789</v>
      </c>
      <c r="E804" s="44" t="s">
        <v>4653</v>
      </c>
      <c r="F804" s="44" t="s">
        <v>4654</v>
      </c>
      <c r="G804" s="39" t="s">
        <v>6115</v>
      </c>
      <c r="H804" s="64">
        <v>40451</v>
      </c>
      <c r="I804" s="44" t="s">
        <v>6129</v>
      </c>
      <c r="J804" s="58">
        <v>230</v>
      </c>
      <c r="K804" s="44" t="s">
        <v>6111</v>
      </c>
      <c r="L804" s="39" t="s">
        <v>6123</v>
      </c>
      <c r="M804" s="67">
        <v>142814</v>
      </c>
      <c r="N804" s="67">
        <v>99989</v>
      </c>
      <c r="O804" s="46">
        <v>1204121</v>
      </c>
      <c r="P804" s="45">
        <v>1104132</v>
      </c>
      <c r="Q804" s="45">
        <v>1054350</v>
      </c>
      <c r="R804" s="45">
        <v>87862.5</v>
      </c>
      <c r="S804" s="45">
        <v>527175</v>
      </c>
      <c r="T804" s="45">
        <v>842836</v>
      </c>
      <c r="U804" s="46">
        <v>576957</v>
      </c>
      <c r="V804" s="38">
        <v>247176.46922447422</v>
      </c>
      <c r="W804" s="46">
        <v>247176.46922447422</v>
      </c>
      <c r="X804" s="38"/>
      <c r="Y804" s="38">
        <f t="shared" si="12"/>
        <v>286628.78781554382</v>
      </c>
      <c r="Z804" s="38">
        <v>286628.78781554382</v>
      </c>
      <c r="AA804" s="38">
        <v>0</v>
      </c>
      <c r="AB804" s="38">
        <v>286628.78781554382</v>
      </c>
      <c r="AC804" s="38" t="s">
        <v>6123</v>
      </c>
      <c r="AD804" s="59">
        <v>0.34007658407512709</v>
      </c>
      <c r="AE804" s="59">
        <v>0.25959648648489836</v>
      </c>
      <c r="AF804" s="59">
        <v>0.49679402072519063</v>
      </c>
    </row>
    <row r="805" spans="1:32" x14ac:dyDescent="0.2">
      <c r="A805" s="60" t="s">
        <v>6111</v>
      </c>
      <c r="B805" s="44" t="s">
        <v>6115</v>
      </c>
      <c r="C805" s="44"/>
      <c r="D805" s="39">
        <v>790</v>
      </c>
      <c r="E805" s="44" t="s">
        <v>3200</v>
      </c>
      <c r="F805" s="44" t="s">
        <v>3201</v>
      </c>
      <c r="G805" s="39" t="s">
        <v>6115</v>
      </c>
      <c r="H805" s="64">
        <v>40451</v>
      </c>
      <c r="I805" s="44" t="s">
        <v>6129</v>
      </c>
      <c r="J805" s="58">
        <v>229</v>
      </c>
      <c r="K805" s="44" t="s">
        <v>6111</v>
      </c>
      <c r="L805" s="39" t="s">
        <v>6123</v>
      </c>
      <c r="M805" s="67">
        <v>922229</v>
      </c>
      <c r="N805" s="67">
        <v>922229</v>
      </c>
      <c r="O805" s="46">
        <v>1031244</v>
      </c>
      <c r="P805" s="45">
        <v>109015</v>
      </c>
      <c r="Q805" s="45">
        <v>1257207</v>
      </c>
      <c r="R805" s="45">
        <v>104767.25</v>
      </c>
      <c r="S805" s="45">
        <v>628603.5</v>
      </c>
      <c r="T805" s="45">
        <v>915877</v>
      </c>
      <c r="U805" s="46">
        <v>0</v>
      </c>
      <c r="V805" s="38">
        <v>0</v>
      </c>
      <c r="W805" s="46">
        <v>0</v>
      </c>
      <c r="X805" s="38"/>
      <c r="Y805" s="38">
        <f t="shared" ref="Y805:Y868" si="13">V805*(1+$X$14)</f>
        <v>0</v>
      </c>
      <c r="Z805" s="38">
        <v>0</v>
      </c>
      <c r="AA805" s="38">
        <v>0</v>
      </c>
      <c r="AB805" s="38">
        <v>0</v>
      </c>
      <c r="AC805" s="38" t="s">
        <v>6116</v>
      </c>
      <c r="AD805" s="59">
        <v>0</v>
      </c>
      <c r="AE805" s="59">
        <v>0</v>
      </c>
      <c r="AF805" s="59" t="s">
        <v>6138</v>
      </c>
    </row>
    <row r="806" spans="1:32" x14ac:dyDescent="0.2">
      <c r="A806" s="60" t="s">
        <v>6111</v>
      </c>
      <c r="B806" s="44" t="s">
        <v>6115</v>
      </c>
      <c r="C806" s="44"/>
      <c r="D806" s="39">
        <v>791</v>
      </c>
      <c r="E806" s="44" t="s">
        <v>1533</v>
      </c>
      <c r="F806" s="44" t="s">
        <v>361</v>
      </c>
      <c r="G806" s="39" t="s">
        <v>6115</v>
      </c>
      <c r="H806" s="64">
        <v>40543</v>
      </c>
      <c r="I806" s="44" t="s">
        <v>6129</v>
      </c>
      <c r="J806" s="58">
        <v>228</v>
      </c>
      <c r="K806" s="44" t="s">
        <v>6111</v>
      </c>
      <c r="L806" s="39" t="s">
        <v>6116</v>
      </c>
      <c r="M806" s="67">
        <v>0</v>
      </c>
      <c r="N806" s="67">
        <v>0</v>
      </c>
      <c r="O806" s="46">
        <v>1872745</v>
      </c>
      <c r="P806" s="45">
        <v>1872745</v>
      </c>
      <c r="Q806" s="45">
        <v>1077475</v>
      </c>
      <c r="R806" s="45">
        <v>89789.583333333328</v>
      </c>
      <c r="S806" s="45">
        <v>538737.5</v>
      </c>
      <c r="T806" s="45">
        <v>466809</v>
      </c>
      <c r="U806" s="46">
        <v>1334007.5</v>
      </c>
      <c r="V806" s="38">
        <v>571507.51922408049</v>
      </c>
      <c r="W806" s="46">
        <v>466809</v>
      </c>
      <c r="X806" s="38"/>
      <c r="Y806" s="38">
        <f t="shared" si="13"/>
        <v>662726.94960255979</v>
      </c>
      <c r="Z806" s="38">
        <v>466809</v>
      </c>
      <c r="AA806" s="38">
        <v>0</v>
      </c>
      <c r="AB806" s="38">
        <v>466809</v>
      </c>
      <c r="AC806" s="38" t="s">
        <v>6123</v>
      </c>
      <c r="AD806" s="59">
        <v>1</v>
      </c>
      <c r="AE806" s="59">
        <v>0.24926458220419759</v>
      </c>
      <c r="AF806" s="59">
        <v>0.34992981673641266</v>
      </c>
    </row>
    <row r="807" spans="1:32" x14ac:dyDescent="0.2">
      <c r="A807" s="60" t="s">
        <v>6111</v>
      </c>
      <c r="B807" s="44" t="s">
        <v>6115</v>
      </c>
      <c r="C807" s="44"/>
      <c r="D807" s="39">
        <v>792</v>
      </c>
      <c r="E807" s="44" t="s">
        <v>4135</v>
      </c>
      <c r="F807" s="44" t="s">
        <v>4136</v>
      </c>
      <c r="G807" s="39" t="s">
        <v>6115</v>
      </c>
      <c r="H807" s="64">
        <v>40359</v>
      </c>
      <c r="I807" s="44" t="s">
        <v>6129</v>
      </c>
      <c r="J807" s="58">
        <v>228</v>
      </c>
      <c r="K807" s="44" t="s">
        <v>6111</v>
      </c>
      <c r="L807" s="39" t="s">
        <v>6116</v>
      </c>
      <c r="M807" s="67">
        <v>0</v>
      </c>
      <c r="N807" s="67">
        <v>0</v>
      </c>
      <c r="O807" s="46">
        <v>747392</v>
      </c>
      <c r="P807" s="45">
        <v>747392</v>
      </c>
      <c r="Q807" s="45">
        <v>1193370</v>
      </c>
      <c r="R807" s="45">
        <v>99447.5</v>
      </c>
      <c r="S807" s="45">
        <v>596685</v>
      </c>
      <c r="T807" s="45">
        <v>840041</v>
      </c>
      <c r="U807" s="46">
        <v>150707</v>
      </c>
      <c r="V807" s="38">
        <v>64564.992100646734</v>
      </c>
      <c r="W807" s="46">
        <v>64564.992100646734</v>
      </c>
      <c r="X807" s="38"/>
      <c r="Y807" s="38">
        <f t="shared" si="13"/>
        <v>74870.33648143131</v>
      </c>
      <c r="Z807" s="38">
        <v>74870.33648143131</v>
      </c>
      <c r="AA807" s="38">
        <v>0</v>
      </c>
      <c r="AB807" s="38">
        <v>74870.33648143131</v>
      </c>
      <c r="AC807" s="38" t="s">
        <v>6123</v>
      </c>
      <c r="AD807" s="59">
        <v>8.9127002707524175E-2</v>
      </c>
      <c r="AE807" s="59">
        <v>0.10017545877053984</v>
      </c>
      <c r="AF807" s="59">
        <v>0.49679402072519069</v>
      </c>
    </row>
    <row r="808" spans="1:32" x14ac:dyDescent="0.2">
      <c r="A808" s="60" t="s">
        <v>6111</v>
      </c>
      <c r="B808" s="44" t="s">
        <v>6115</v>
      </c>
      <c r="C808" s="44"/>
      <c r="D808" s="39">
        <v>793</v>
      </c>
      <c r="E808" s="44" t="s">
        <v>520</v>
      </c>
      <c r="F808" s="44" t="s">
        <v>521</v>
      </c>
      <c r="G808" s="39" t="s">
        <v>6115</v>
      </c>
      <c r="H808" s="64">
        <v>40633</v>
      </c>
      <c r="I808" s="44" t="s">
        <v>6130</v>
      </c>
      <c r="J808" s="58">
        <v>226</v>
      </c>
      <c r="K808" s="44" t="s">
        <v>6111</v>
      </c>
      <c r="L808" s="39" t="s">
        <v>6116</v>
      </c>
      <c r="M808" s="67">
        <v>0</v>
      </c>
      <c r="N808" s="67">
        <v>0</v>
      </c>
      <c r="O808" s="46">
        <v>1583939</v>
      </c>
      <c r="P808" s="45">
        <v>1583939</v>
      </c>
      <c r="Q808" s="45">
        <v>1216588</v>
      </c>
      <c r="R808" s="45">
        <v>101382.33333333333</v>
      </c>
      <c r="S808" s="45">
        <v>608294</v>
      </c>
      <c r="T808" s="45">
        <v>651922</v>
      </c>
      <c r="U808" s="46">
        <v>975645</v>
      </c>
      <c r="V808" s="38">
        <v>417979.99905800977</v>
      </c>
      <c r="W808" s="46">
        <v>417979.99905800977</v>
      </c>
      <c r="X808" s="38"/>
      <c r="Y808" s="38">
        <f t="shared" si="13"/>
        <v>484694.60235042858</v>
      </c>
      <c r="Z808" s="38">
        <v>484694.60235042858</v>
      </c>
      <c r="AA808" s="38">
        <v>0</v>
      </c>
      <c r="AB808" s="38">
        <v>484694.60235042858</v>
      </c>
      <c r="AC808" s="38" t="s">
        <v>6123</v>
      </c>
      <c r="AD808" s="59">
        <v>0.74348557396502735</v>
      </c>
      <c r="AE808" s="59">
        <v>0.30600585145667136</v>
      </c>
      <c r="AF808" s="59">
        <v>0.49679402072519058</v>
      </c>
    </row>
    <row r="809" spans="1:32" x14ac:dyDescent="0.2">
      <c r="A809" s="60" t="s">
        <v>6111</v>
      </c>
      <c r="B809" s="44" t="s">
        <v>6115</v>
      </c>
      <c r="C809" s="44"/>
      <c r="D809" s="39">
        <v>794</v>
      </c>
      <c r="E809" s="44" t="s">
        <v>1562</v>
      </c>
      <c r="F809" s="44" t="s">
        <v>1563</v>
      </c>
      <c r="G809" s="39" t="s">
        <v>6115</v>
      </c>
      <c r="H809" s="64">
        <v>40451</v>
      </c>
      <c r="I809" s="44" t="s">
        <v>6129</v>
      </c>
      <c r="J809" s="58">
        <v>226</v>
      </c>
      <c r="K809" s="44" t="s">
        <v>6111</v>
      </c>
      <c r="L809" s="39" t="s">
        <v>6116</v>
      </c>
      <c r="M809" s="67">
        <v>0</v>
      </c>
      <c r="N809" s="67">
        <v>0</v>
      </c>
      <c r="O809" s="46">
        <v>840095</v>
      </c>
      <c r="P809" s="45">
        <v>840095</v>
      </c>
      <c r="Q809" s="45">
        <v>926224</v>
      </c>
      <c r="R809" s="45">
        <v>77185.333333333328</v>
      </c>
      <c r="S809" s="45">
        <v>463112</v>
      </c>
      <c r="T809" s="45">
        <v>360492</v>
      </c>
      <c r="U809" s="46">
        <v>376983</v>
      </c>
      <c r="V809" s="38">
        <v>161504.80347348237</v>
      </c>
      <c r="W809" s="46">
        <v>161504.80347348237</v>
      </c>
      <c r="X809" s="38"/>
      <c r="Y809" s="38">
        <f t="shared" si="13"/>
        <v>187282.90031504456</v>
      </c>
      <c r="Z809" s="38">
        <v>187282.90031504456</v>
      </c>
      <c r="AA809" s="38">
        <v>0</v>
      </c>
      <c r="AB809" s="38">
        <v>187282.90031504456</v>
      </c>
      <c r="AC809" s="38" t="s">
        <v>6123</v>
      </c>
      <c r="AD809" s="59">
        <v>0.51952026762048686</v>
      </c>
      <c r="AE809" s="59">
        <v>0.22293062131668986</v>
      </c>
      <c r="AF809" s="59">
        <v>0.49679402072519069</v>
      </c>
    </row>
    <row r="810" spans="1:32" x14ac:dyDescent="0.2">
      <c r="A810" s="60" t="s">
        <v>6111</v>
      </c>
      <c r="B810" s="44" t="s">
        <v>6115</v>
      </c>
      <c r="C810" s="44"/>
      <c r="D810" s="39">
        <v>795</v>
      </c>
      <c r="E810" s="44" t="s">
        <v>3198</v>
      </c>
      <c r="F810" s="44" t="s">
        <v>3199</v>
      </c>
      <c r="G810" s="39" t="s">
        <v>6115</v>
      </c>
      <c r="H810" s="64">
        <v>40359</v>
      </c>
      <c r="I810" s="44" t="s">
        <v>6129</v>
      </c>
      <c r="J810" s="58">
        <v>226</v>
      </c>
      <c r="K810" s="44" t="s">
        <v>6111</v>
      </c>
      <c r="L810" s="39" t="s">
        <v>6123</v>
      </c>
      <c r="M810" s="67">
        <v>2313407</v>
      </c>
      <c r="N810" s="67">
        <v>0</v>
      </c>
      <c r="O810" s="46">
        <v>2313407</v>
      </c>
      <c r="P810" s="45">
        <v>2313407</v>
      </c>
      <c r="Q810" s="45">
        <v>1015963</v>
      </c>
      <c r="R810" s="45">
        <v>84663.583333333328</v>
      </c>
      <c r="S810" s="45">
        <v>507981.5</v>
      </c>
      <c r="T810" s="45">
        <v>666901</v>
      </c>
      <c r="U810" s="46">
        <v>1805425.5</v>
      </c>
      <c r="V810" s="38">
        <v>773469.60091970628</v>
      </c>
      <c r="W810" s="46">
        <v>666901</v>
      </c>
      <c r="X810" s="38"/>
      <c r="Y810" s="38">
        <f t="shared" si="13"/>
        <v>896924.59326478769</v>
      </c>
      <c r="Z810" s="38">
        <v>666901</v>
      </c>
      <c r="AA810" s="38">
        <v>0</v>
      </c>
      <c r="AB810" s="38">
        <v>666901</v>
      </c>
      <c r="AC810" s="38" t="s">
        <v>6123</v>
      </c>
      <c r="AD810" s="59">
        <v>1</v>
      </c>
      <c r="AE810" s="59">
        <v>0.28827655488204196</v>
      </c>
      <c r="AF810" s="59">
        <v>0.36938716108751096</v>
      </c>
    </row>
    <row r="811" spans="1:32" x14ac:dyDescent="0.2">
      <c r="A811" s="60" t="s">
        <v>6111</v>
      </c>
      <c r="B811" s="44" t="s">
        <v>6115</v>
      </c>
      <c r="C811" s="44"/>
      <c r="D811" s="39">
        <v>796</v>
      </c>
      <c r="E811" s="44" t="s">
        <v>764</v>
      </c>
      <c r="F811" s="44" t="s">
        <v>765</v>
      </c>
      <c r="G811" s="39" t="s">
        <v>6115</v>
      </c>
      <c r="H811" s="64">
        <v>40543</v>
      </c>
      <c r="I811" s="44" t="s">
        <v>6129</v>
      </c>
      <c r="J811" s="58">
        <v>225</v>
      </c>
      <c r="K811" s="44" t="s">
        <v>6111</v>
      </c>
      <c r="L811" s="39" t="s">
        <v>6123</v>
      </c>
      <c r="M811" s="67">
        <v>69388</v>
      </c>
      <c r="N811" s="67">
        <v>0</v>
      </c>
      <c r="O811" s="46">
        <v>709324</v>
      </c>
      <c r="P811" s="45">
        <v>709324</v>
      </c>
      <c r="Q811" s="45">
        <v>1315109</v>
      </c>
      <c r="R811" s="45">
        <v>109592.41666666667</v>
      </c>
      <c r="S811" s="45">
        <v>657554.5</v>
      </c>
      <c r="T811" s="45">
        <v>374161</v>
      </c>
      <c r="U811" s="46">
        <v>51769.5</v>
      </c>
      <c r="V811" s="38">
        <v>22178.779741846305</v>
      </c>
      <c r="W811" s="46">
        <v>22178.779741846305</v>
      </c>
      <c r="X811" s="38"/>
      <c r="Y811" s="38">
        <f t="shared" si="13"/>
        <v>25718.778055932758</v>
      </c>
      <c r="Z811" s="38">
        <v>25718.778055932758</v>
      </c>
      <c r="AA811" s="38">
        <v>0</v>
      </c>
      <c r="AB811" s="38">
        <v>25718.778055932758</v>
      </c>
      <c r="AC811" s="38" t="s">
        <v>6123</v>
      </c>
      <c r="AD811" s="59">
        <v>6.873719616938366E-2</v>
      </c>
      <c r="AE811" s="59">
        <v>3.6258152911691634E-2</v>
      </c>
      <c r="AF811" s="59">
        <v>0.49679402072519069</v>
      </c>
    </row>
    <row r="812" spans="1:32" x14ac:dyDescent="0.2">
      <c r="A812" s="60" t="s">
        <v>6111</v>
      </c>
      <c r="B812" s="44" t="s">
        <v>6115</v>
      </c>
      <c r="C812" s="44"/>
      <c r="D812" s="39">
        <v>797</v>
      </c>
      <c r="E812" s="44" t="s">
        <v>892</v>
      </c>
      <c r="F812" s="44" t="s">
        <v>893</v>
      </c>
      <c r="G812" s="39" t="s">
        <v>6115</v>
      </c>
      <c r="H812" s="64">
        <v>40633</v>
      </c>
      <c r="I812" s="44" t="s">
        <v>6130</v>
      </c>
      <c r="J812" s="58">
        <v>225</v>
      </c>
      <c r="K812" s="44" t="s">
        <v>6111</v>
      </c>
      <c r="L812" s="39" t="s">
        <v>6123</v>
      </c>
      <c r="M812" s="67">
        <v>500010</v>
      </c>
      <c r="N812" s="67">
        <v>500010</v>
      </c>
      <c r="O812" s="46">
        <v>1321869</v>
      </c>
      <c r="P812" s="45">
        <v>821859</v>
      </c>
      <c r="Q812" s="45">
        <v>1225603</v>
      </c>
      <c r="R812" s="45">
        <v>102133.58333333333</v>
      </c>
      <c r="S812" s="45">
        <v>612801.5</v>
      </c>
      <c r="T812" s="45">
        <v>833050</v>
      </c>
      <c r="U812" s="46">
        <v>209057.5</v>
      </c>
      <c r="V812" s="38">
        <v>89563.164525078158</v>
      </c>
      <c r="W812" s="46">
        <v>89563.164525078158</v>
      </c>
      <c r="X812" s="38"/>
      <c r="Y812" s="38">
        <f t="shared" si="13"/>
        <v>103858.51598775655</v>
      </c>
      <c r="Z812" s="38">
        <v>103858.51598775655</v>
      </c>
      <c r="AA812" s="38">
        <v>0</v>
      </c>
      <c r="AB812" s="38">
        <v>103858.51598775655</v>
      </c>
      <c r="AC812" s="38" t="s">
        <v>6123</v>
      </c>
      <c r="AD812" s="59">
        <v>0.12467260787198432</v>
      </c>
      <c r="AE812" s="59">
        <v>0.12637023624217358</v>
      </c>
      <c r="AF812" s="59">
        <v>0.49679402072519063</v>
      </c>
    </row>
    <row r="813" spans="1:32" x14ac:dyDescent="0.2">
      <c r="A813" s="60" t="s">
        <v>6111</v>
      </c>
      <c r="B813" s="44" t="s">
        <v>6115</v>
      </c>
      <c r="C813" s="44"/>
      <c r="D813" s="39">
        <v>798</v>
      </c>
      <c r="E813" s="44" t="s">
        <v>1903</v>
      </c>
      <c r="F813" s="44" t="s">
        <v>1904</v>
      </c>
      <c r="G813" s="39" t="s">
        <v>6115</v>
      </c>
      <c r="H813" s="64">
        <v>40543</v>
      </c>
      <c r="I813" s="44" t="s">
        <v>6129</v>
      </c>
      <c r="J813" s="58">
        <v>225</v>
      </c>
      <c r="K813" s="44" t="s">
        <v>6111</v>
      </c>
      <c r="L813" s="39" t="s">
        <v>6116</v>
      </c>
      <c r="M813" s="67">
        <v>0</v>
      </c>
      <c r="N813" s="67">
        <v>0</v>
      </c>
      <c r="O813" s="46">
        <v>1260935</v>
      </c>
      <c r="P813" s="45">
        <v>1260935</v>
      </c>
      <c r="Q813" s="45">
        <v>964679</v>
      </c>
      <c r="R813" s="45">
        <v>80389.916666666672</v>
      </c>
      <c r="S813" s="45">
        <v>482339.5</v>
      </c>
      <c r="T813" s="45">
        <v>479241</v>
      </c>
      <c r="U813" s="46">
        <v>778595.5</v>
      </c>
      <c r="V813" s="38">
        <v>333561.23011604697</v>
      </c>
      <c r="W813" s="46">
        <v>333561.23011604697</v>
      </c>
      <c r="X813" s="38"/>
      <c r="Y813" s="38">
        <f t="shared" si="13"/>
        <v>386801.58896354015</v>
      </c>
      <c r="Z813" s="38">
        <v>386801.58896354015</v>
      </c>
      <c r="AA813" s="38">
        <v>0</v>
      </c>
      <c r="AB813" s="38">
        <v>386801.58896354015</v>
      </c>
      <c r="AC813" s="38" t="s">
        <v>6123</v>
      </c>
      <c r="AD813" s="59">
        <v>0.80711289093282956</v>
      </c>
      <c r="AE813" s="59">
        <v>0.30675775433590163</v>
      </c>
      <c r="AF813" s="59">
        <v>0.49679402072519063</v>
      </c>
    </row>
    <row r="814" spans="1:32" x14ac:dyDescent="0.2">
      <c r="A814" s="60" t="s">
        <v>6111</v>
      </c>
      <c r="B814" s="44" t="s">
        <v>6115</v>
      </c>
      <c r="C814" s="44"/>
      <c r="D814" s="39">
        <v>799</v>
      </c>
      <c r="E814" s="44" t="s">
        <v>3337</v>
      </c>
      <c r="F814" s="44" t="s">
        <v>3338</v>
      </c>
      <c r="G814" s="39" t="s">
        <v>6115</v>
      </c>
      <c r="H814" s="64">
        <v>40359</v>
      </c>
      <c r="I814" s="44" t="s">
        <v>6129</v>
      </c>
      <c r="J814" s="58">
        <v>225</v>
      </c>
      <c r="K814" s="44" t="s">
        <v>6111</v>
      </c>
      <c r="L814" s="39" t="s">
        <v>6116</v>
      </c>
      <c r="M814" s="67">
        <v>0</v>
      </c>
      <c r="N814" s="67">
        <v>0</v>
      </c>
      <c r="O814" s="46">
        <v>672654</v>
      </c>
      <c r="P814" s="45">
        <v>672654</v>
      </c>
      <c r="Q814" s="45">
        <v>1039225</v>
      </c>
      <c r="R814" s="45">
        <v>86602.083333333328</v>
      </c>
      <c r="S814" s="45">
        <v>519612.5</v>
      </c>
      <c r="T814" s="45">
        <v>705211</v>
      </c>
      <c r="U814" s="46">
        <v>153041.5</v>
      </c>
      <c r="V814" s="38">
        <v>65565.124636354827</v>
      </c>
      <c r="W814" s="46">
        <v>65565.124636354827</v>
      </c>
      <c r="X814" s="38"/>
      <c r="Y814" s="38">
        <f t="shared" si="13"/>
        <v>76030.102122814264</v>
      </c>
      <c r="Z814" s="38">
        <v>76030.102122814264</v>
      </c>
      <c r="AA814" s="38">
        <v>0</v>
      </c>
      <c r="AB814" s="38">
        <v>76030.102122814264</v>
      </c>
      <c r="AC814" s="38" t="s">
        <v>6123</v>
      </c>
      <c r="AD814" s="59">
        <v>0.10781184939374777</v>
      </c>
      <c r="AE814" s="59">
        <v>0.11303003048047623</v>
      </c>
      <c r="AF814" s="59">
        <v>0.49679402072519063</v>
      </c>
    </row>
    <row r="815" spans="1:32" x14ac:dyDescent="0.2">
      <c r="A815" s="60" t="s">
        <v>6111</v>
      </c>
      <c r="B815" s="44" t="s">
        <v>6115</v>
      </c>
      <c r="C815" s="44"/>
      <c r="D815" s="39">
        <v>800</v>
      </c>
      <c r="E815" s="44" t="s">
        <v>4234</v>
      </c>
      <c r="F815" s="44" t="s">
        <v>4235</v>
      </c>
      <c r="G815" s="39" t="s">
        <v>6115</v>
      </c>
      <c r="H815" s="64">
        <v>40451</v>
      </c>
      <c r="I815" s="44" t="s">
        <v>6129</v>
      </c>
      <c r="J815" s="58">
        <v>225</v>
      </c>
      <c r="K815" s="44" t="s">
        <v>6111</v>
      </c>
      <c r="L815" s="39" t="s">
        <v>6116</v>
      </c>
      <c r="M815" s="67">
        <v>0</v>
      </c>
      <c r="N815" s="67">
        <v>0</v>
      </c>
      <c r="O815" s="46">
        <v>886985</v>
      </c>
      <c r="P815" s="45">
        <v>886985</v>
      </c>
      <c r="Q815" s="45">
        <v>1037167</v>
      </c>
      <c r="R815" s="45">
        <v>86430.583333333328</v>
      </c>
      <c r="S815" s="45">
        <v>518583.5</v>
      </c>
      <c r="T815" s="45">
        <v>442263</v>
      </c>
      <c r="U815" s="46">
        <v>368401.5</v>
      </c>
      <c r="V815" s="38">
        <v>157828.36853873017</v>
      </c>
      <c r="W815" s="46">
        <v>157828.36853873017</v>
      </c>
      <c r="X815" s="38"/>
      <c r="Y815" s="38">
        <f t="shared" si="13"/>
        <v>183019.66242619132</v>
      </c>
      <c r="Z815" s="38">
        <v>183019.66242619132</v>
      </c>
      <c r="AA815" s="38">
        <v>0</v>
      </c>
      <c r="AB815" s="38">
        <v>183019.66242619132</v>
      </c>
      <c r="AC815" s="38" t="s">
        <v>6123</v>
      </c>
      <c r="AD815" s="59">
        <v>0.41382539897344189</v>
      </c>
      <c r="AE815" s="59">
        <v>0.20633907273087068</v>
      </c>
      <c r="AF815" s="59">
        <v>0.49679402072519063</v>
      </c>
    </row>
    <row r="816" spans="1:32" x14ac:dyDescent="0.2">
      <c r="A816" s="60" t="s">
        <v>6111</v>
      </c>
      <c r="B816" s="44" t="s">
        <v>6115</v>
      </c>
      <c r="C816" s="44"/>
      <c r="D816" s="39">
        <v>801</v>
      </c>
      <c r="E816" s="44" t="s">
        <v>1125</v>
      </c>
      <c r="F816" s="44" t="s">
        <v>1126</v>
      </c>
      <c r="G816" s="39" t="s">
        <v>6115</v>
      </c>
      <c r="H816" s="64">
        <v>40543</v>
      </c>
      <c r="I816" s="44" t="s">
        <v>6129</v>
      </c>
      <c r="J816" s="58">
        <v>224</v>
      </c>
      <c r="K816" s="44" t="s">
        <v>6111</v>
      </c>
      <c r="L816" s="39" t="s">
        <v>6116</v>
      </c>
      <c r="M816" s="67">
        <v>0</v>
      </c>
      <c r="N816" s="67">
        <v>0</v>
      </c>
      <c r="O816" s="46">
        <v>682770</v>
      </c>
      <c r="P816" s="45">
        <v>682770</v>
      </c>
      <c r="Q816" s="45">
        <v>1023224</v>
      </c>
      <c r="R816" s="45">
        <v>85268.666666666672</v>
      </c>
      <c r="S816" s="45">
        <v>511612</v>
      </c>
      <c r="T816" s="45">
        <v>562033</v>
      </c>
      <c r="U816" s="46">
        <v>171158</v>
      </c>
      <c r="V816" s="38">
        <v>73326.487276387255</v>
      </c>
      <c r="W816" s="46">
        <v>73326.487276387255</v>
      </c>
      <c r="X816" s="38"/>
      <c r="Y816" s="38">
        <f t="shared" si="13"/>
        <v>85030.270999282191</v>
      </c>
      <c r="Z816" s="38">
        <v>85030.270999282191</v>
      </c>
      <c r="AA816" s="38">
        <v>0</v>
      </c>
      <c r="AB816" s="38">
        <v>85030.270999282191</v>
      </c>
      <c r="AC816" s="38" t="s">
        <v>6123</v>
      </c>
      <c r="AD816" s="59">
        <v>0.151290530981779</v>
      </c>
      <c r="AE816" s="59">
        <v>0.12453721018685969</v>
      </c>
      <c r="AF816" s="59">
        <v>0.49679402072519069</v>
      </c>
    </row>
    <row r="817" spans="1:32" x14ac:dyDescent="0.2">
      <c r="A817" s="60" t="s">
        <v>6111</v>
      </c>
      <c r="B817" s="44" t="s">
        <v>6115</v>
      </c>
      <c r="C817" s="44"/>
      <c r="D817" s="39">
        <v>802</v>
      </c>
      <c r="E817" s="44" t="s">
        <v>2995</v>
      </c>
      <c r="F817" s="44" t="s">
        <v>2996</v>
      </c>
      <c r="G817" s="39" t="s">
        <v>6115</v>
      </c>
      <c r="H817" s="64">
        <v>40633</v>
      </c>
      <c r="I817" s="44" t="s">
        <v>6130</v>
      </c>
      <c r="J817" s="58">
        <v>224</v>
      </c>
      <c r="K817" s="44" t="s">
        <v>6111</v>
      </c>
      <c r="L817" s="39" t="s">
        <v>6116</v>
      </c>
      <c r="M817" s="67">
        <v>0</v>
      </c>
      <c r="N817" s="67">
        <v>0</v>
      </c>
      <c r="O817" s="46">
        <v>683289</v>
      </c>
      <c r="P817" s="45">
        <v>683289</v>
      </c>
      <c r="Q817" s="45">
        <v>895701</v>
      </c>
      <c r="R817" s="45">
        <v>74641.75</v>
      </c>
      <c r="S817" s="45">
        <v>447850.5</v>
      </c>
      <c r="T817" s="45">
        <v>457209</v>
      </c>
      <c r="U817" s="46">
        <v>235438.5</v>
      </c>
      <c r="V817" s="38">
        <v>100865.15485470559</v>
      </c>
      <c r="W817" s="46">
        <v>100865.15485470559</v>
      </c>
      <c r="X817" s="38"/>
      <c r="Y817" s="38">
        <f t="shared" si="13"/>
        <v>116964.43904850779</v>
      </c>
      <c r="Z817" s="38">
        <v>116964.43904850779</v>
      </c>
      <c r="AA817" s="38">
        <v>0</v>
      </c>
      <c r="AB817" s="38">
        <v>116964.43904850779</v>
      </c>
      <c r="AC817" s="38" t="s">
        <v>6123</v>
      </c>
      <c r="AD817" s="59">
        <v>0.25582269607227281</v>
      </c>
      <c r="AE817" s="59">
        <v>0.17117857751040597</v>
      </c>
      <c r="AF817" s="59">
        <v>0.49679402072519063</v>
      </c>
    </row>
    <row r="818" spans="1:32" x14ac:dyDescent="0.2">
      <c r="A818" s="60" t="s">
        <v>6111</v>
      </c>
      <c r="B818" s="44" t="s">
        <v>6115</v>
      </c>
      <c r="C818" s="44"/>
      <c r="D818" s="39">
        <v>803</v>
      </c>
      <c r="E818" s="44" t="s">
        <v>4147</v>
      </c>
      <c r="F818" s="44" t="s">
        <v>4148</v>
      </c>
      <c r="G818" s="39" t="s">
        <v>6115</v>
      </c>
      <c r="H818" s="64">
        <v>40543</v>
      </c>
      <c r="I818" s="44" t="s">
        <v>6129</v>
      </c>
      <c r="J818" s="58">
        <v>224</v>
      </c>
      <c r="K818" s="44" t="s">
        <v>6111</v>
      </c>
      <c r="L818" s="39" t="s">
        <v>6116</v>
      </c>
      <c r="M818" s="67">
        <v>0</v>
      </c>
      <c r="N818" s="67">
        <v>0</v>
      </c>
      <c r="O818" s="46">
        <v>289505</v>
      </c>
      <c r="P818" s="45">
        <v>289505</v>
      </c>
      <c r="Q818" s="45">
        <v>1144524</v>
      </c>
      <c r="R818" s="45">
        <v>95377</v>
      </c>
      <c r="S818" s="45">
        <v>572262</v>
      </c>
      <c r="T818" s="45">
        <v>701734</v>
      </c>
      <c r="U818" s="46">
        <v>0</v>
      </c>
      <c r="V818" s="38">
        <v>0</v>
      </c>
      <c r="W818" s="46">
        <v>0</v>
      </c>
      <c r="X818" s="38"/>
      <c r="Y818" s="38">
        <f t="shared" si="13"/>
        <v>0</v>
      </c>
      <c r="Z818" s="38">
        <v>0</v>
      </c>
      <c r="AA818" s="38">
        <v>0</v>
      </c>
      <c r="AB818" s="38">
        <v>0</v>
      </c>
      <c r="AC818" s="38" t="s">
        <v>6116</v>
      </c>
      <c r="AD818" s="59">
        <v>0</v>
      </c>
      <c r="AE818" s="59">
        <v>0</v>
      </c>
      <c r="AF818" s="59" t="s">
        <v>6138</v>
      </c>
    </row>
    <row r="819" spans="1:32" x14ac:dyDescent="0.2">
      <c r="A819" s="60" t="s">
        <v>6111</v>
      </c>
      <c r="B819" s="44" t="s">
        <v>6115</v>
      </c>
      <c r="C819" s="44"/>
      <c r="D819" s="39">
        <v>804</v>
      </c>
      <c r="E819" s="44" t="s">
        <v>4263</v>
      </c>
      <c r="F819" s="44" t="s">
        <v>4264</v>
      </c>
      <c r="G819" s="39" t="s">
        <v>6115</v>
      </c>
      <c r="H819" s="64">
        <v>40543</v>
      </c>
      <c r="I819" s="44" t="s">
        <v>6129</v>
      </c>
      <c r="J819" s="58">
        <v>224</v>
      </c>
      <c r="K819" s="44" t="s">
        <v>6111</v>
      </c>
      <c r="L819" s="39" t="s">
        <v>6116</v>
      </c>
      <c r="M819" s="67">
        <v>0</v>
      </c>
      <c r="N819" s="67">
        <v>0</v>
      </c>
      <c r="O819" s="46">
        <v>937058</v>
      </c>
      <c r="P819" s="45">
        <v>937058</v>
      </c>
      <c r="Q819" s="45">
        <v>796005</v>
      </c>
      <c r="R819" s="45">
        <v>66333.75</v>
      </c>
      <c r="S819" s="45">
        <v>398002.5</v>
      </c>
      <c r="T819" s="45">
        <v>592457</v>
      </c>
      <c r="U819" s="46">
        <v>539055.5</v>
      </c>
      <c r="V819" s="38">
        <v>230938.93514773817</v>
      </c>
      <c r="W819" s="46">
        <v>230938.93514773817</v>
      </c>
      <c r="X819" s="38"/>
      <c r="Y819" s="38">
        <f t="shared" si="13"/>
        <v>267799.54923902801</v>
      </c>
      <c r="Z819" s="38">
        <v>267799.54923902801</v>
      </c>
      <c r="AA819" s="38">
        <v>0</v>
      </c>
      <c r="AB819" s="38">
        <v>267799.54923902801</v>
      </c>
      <c r="AC819" s="38" t="s">
        <v>6123</v>
      </c>
      <c r="AD819" s="59">
        <v>0.45201516606104414</v>
      </c>
      <c r="AE819" s="59">
        <v>0.28578759184493169</v>
      </c>
      <c r="AF819" s="59">
        <v>0.49679402072519063</v>
      </c>
    </row>
    <row r="820" spans="1:32" x14ac:dyDescent="0.2">
      <c r="A820" s="60" t="s">
        <v>6111</v>
      </c>
      <c r="B820" s="44" t="s">
        <v>6115</v>
      </c>
      <c r="C820" s="44"/>
      <c r="D820" s="39">
        <v>805</v>
      </c>
      <c r="E820" s="44" t="s">
        <v>980</v>
      </c>
      <c r="F820" s="44" t="s">
        <v>981</v>
      </c>
      <c r="G820" s="39" t="s">
        <v>6115</v>
      </c>
      <c r="H820" s="64">
        <v>40359</v>
      </c>
      <c r="I820" s="44" t="s">
        <v>6129</v>
      </c>
      <c r="J820" s="58">
        <v>223</v>
      </c>
      <c r="K820" s="44" t="s">
        <v>6111</v>
      </c>
      <c r="L820" s="39" t="s">
        <v>6116</v>
      </c>
      <c r="M820" s="67">
        <v>0</v>
      </c>
      <c r="N820" s="67">
        <v>0</v>
      </c>
      <c r="O820" s="46">
        <v>525986</v>
      </c>
      <c r="P820" s="45">
        <v>525986</v>
      </c>
      <c r="Q820" s="45">
        <v>1544696</v>
      </c>
      <c r="R820" s="45">
        <v>128724.66666666667</v>
      </c>
      <c r="S820" s="45">
        <v>772348</v>
      </c>
      <c r="T820" s="45">
        <v>1102066</v>
      </c>
      <c r="U820" s="46">
        <v>0</v>
      </c>
      <c r="V820" s="38">
        <v>0</v>
      </c>
      <c r="W820" s="46">
        <v>0</v>
      </c>
      <c r="X820" s="38"/>
      <c r="Y820" s="38">
        <f t="shared" si="13"/>
        <v>0</v>
      </c>
      <c r="Z820" s="38">
        <v>0</v>
      </c>
      <c r="AA820" s="38">
        <v>0</v>
      </c>
      <c r="AB820" s="38">
        <v>0</v>
      </c>
      <c r="AC820" s="38" t="s">
        <v>6116</v>
      </c>
      <c r="AD820" s="59">
        <v>0</v>
      </c>
      <c r="AE820" s="59">
        <v>0</v>
      </c>
      <c r="AF820" s="59" t="s">
        <v>6138</v>
      </c>
    </row>
    <row r="821" spans="1:32" x14ac:dyDescent="0.2">
      <c r="A821" s="60" t="s">
        <v>6111</v>
      </c>
      <c r="B821" s="44" t="s">
        <v>6115</v>
      </c>
      <c r="C821" s="44"/>
      <c r="D821" s="39">
        <v>806</v>
      </c>
      <c r="E821" s="44" t="s">
        <v>1473</v>
      </c>
      <c r="F821" s="44" t="s">
        <v>1474</v>
      </c>
      <c r="G821" s="39" t="s">
        <v>6115</v>
      </c>
      <c r="H821" s="64">
        <v>40359</v>
      </c>
      <c r="I821" s="44" t="s">
        <v>6129</v>
      </c>
      <c r="J821" s="58">
        <v>223</v>
      </c>
      <c r="K821" s="44" t="s">
        <v>6111</v>
      </c>
      <c r="L821" s="39" t="s">
        <v>6116</v>
      </c>
      <c r="M821" s="67">
        <v>0</v>
      </c>
      <c r="N821" s="67">
        <v>0</v>
      </c>
      <c r="O821" s="46">
        <v>876006</v>
      </c>
      <c r="P821" s="45">
        <v>876006</v>
      </c>
      <c r="Q821" s="45">
        <v>1604138</v>
      </c>
      <c r="R821" s="45">
        <v>133678.16666666666</v>
      </c>
      <c r="S821" s="45">
        <v>802069</v>
      </c>
      <c r="T821" s="45">
        <v>1147002</v>
      </c>
      <c r="U821" s="46">
        <v>73937</v>
      </c>
      <c r="V821" s="38">
        <v>31675.64758734178</v>
      </c>
      <c r="W821" s="46">
        <v>31675.64758734178</v>
      </c>
      <c r="X821" s="38"/>
      <c r="Y821" s="38">
        <f t="shared" si="13"/>
        <v>36731.459510358422</v>
      </c>
      <c r="Z821" s="38">
        <v>36731.459510358422</v>
      </c>
      <c r="AA821" s="38">
        <v>0</v>
      </c>
      <c r="AB821" s="38">
        <v>36731.459510358422</v>
      </c>
      <c r="AC821" s="38" t="s">
        <v>6123</v>
      </c>
      <c r="AD821" s="59">
        <v>3.2023884448639517E-2</v>
      </c>
      <c r="AE821" s="59">
        <v>4.1930602656098728E-2</v>
      </c>
      <c r="AF821" s="59">
        <v>0.49679402072519063</v>
      </c>
    </row>
    <row r="822" spans="1:32" x14ac:dyDescent="0.2">
      <c r="A822" s="60" t="s">
        <v>6111</v>
      </c>
      <c r="B822" s="44" t="s">
        <v>6115</v>
      </c>
      <c r="C822" s="44"/>
      <c r="D822" s="39">
        <v>807</v>
      </c>
      <c r="E822" s="44" t="s">
        <v>1927</v>
      </c>
      <c r="F822" s="44" t="s">
        <v>1928</v>
      </c>
      <c r="G822" s="39" t="s">
        <v>6115</v>
      </c>
      <c r="H822" s="64">
        <v>40543</v>
      </c>
      <c r="I822" s="44" t="s">
        <v>6129</v>
      </c>
      <c r="J822" s="58">
        <v>223</v>
      </c>
      <c r="K822" s="44" t="s">
        <v>6111</v>
      </c>
      <c r="L822" s="39" t="s">
        <v>6116</v>
      </c>
      <c r="M822" s="67">
        <v>0</v>
      </c>
      <c r="N822" s="67">
        <v>0</v>
      </c>
      <c r="O822" s="46">
        <v>118763</v>
      </c>
      <c r="P822" s="45">
        <v>118763</v>
      </c>
      <c r="Q822" s="45">
        <v>919037</v>
      </c>
      <c r="R822" s="45">
        <v>76586.416666666672</v>
      </c>
      <c r="S822" s="45">
        <v>459518.5</v>
      </c>
      <c r="T822" s="45">
        <v>365326</v>
      </c>
      <c r="U822" s="46">
        <v>0</v>
      </c>
      <c r="V822" s="38">
        <v>0</v>
      </c>
      <c r="W822" s="46">
        <v>0</v>
      </c>
      <c r="X822" s="38"/>
      <c r="Y822" s="38">
        <f t="shared" si="13"/>
        <v>0</v>
      </c>
      <c r="Z822" s="38">
        <v>0</v>
      </c>
      <c r="AA822" s="38">
        <v>0</v>
      </c>
      <c r="AB822" s="38">
        <v>0</v>
      </c>
      <c r="AC822" s="38" t="s">
        <v>6116</v>
      </c>
      <c r="AD822" s="59">
        <v>0</v>
      </c>
      <c r="AE822" s="59">
        <v>0</v>
      </c>
      <c r="AF822" s="59" t="s">
        <v>6138</v>
      </c>
    </row>
    <row r="823" spans="1:32" x14ac:dyDescent="0.2">
      <c r="A823" s="60" t="s">
        <v>6111</v>
      </c>
      <c r="B823" s="44" t="s">
        <v>6115</v>
      </c>
      <c r="C823" s="44"/>
      <c r="D823" s="39">
        <v>808</v>
      </c>
      <c r="E823" s="44" t="s">
        <v>2343</v>
      </c>
      <c r="F823" s="44" t="s">
        <v>2344</v>
      </c>
      <c r="G823" s="39" t="s">
        <v>6115</v>
      </c>
      <c r="H823" s="64">
        <v>40359</v>
      </c>
      <c r="I823" s="44" t="s">
        <v>6129</v>
      </c>
      <c r="J823" s="58">
        <v>223</v>
      </c>
      <c r="K823" s="44" t="s">
        <v>6111</v>
      </c>
      <c r="L823" s="39" t="s">
        <v>6116</v>
      </c>
      <c r="M823" s="67">
        <v>0</v>
      </c>
      <c r="N823" s="67">
        <v>0</v>
      </c>
      <c r="O823" s="46">
        <v>345485</v>
      </c>
      <c r="P823" s="45">
        <v>345485</v>
      </c>
      <c r="Q823" s="45">
        <v>1257756</v>
      </c>
      <c r="R823" s="45">
        <v>104813</v>
      </c>
      <c r="S823" s="45">
        <v>628878</v>
      </c>
      <c r="T823" s="45">
        <v>341711</v>
      </c>
      <c r="U823" s="46">
        <v>0</v>
      </c>
      <c r="V823" s="38">
        <v>0</v>
      </c>
      <c r="W823" s="46">
        <v>0</v>
      </c>
      <c r="X823" s="38"/>
      <c r="Y823" s="38">
        <f t="shared" si="13"/>
        <v>0</v>
      </c>
      <c r="Z823" s="38">
        <v>0</v>
      </c>
      <c r="AA823" s="38">
        <v>0</v>
      </c>
      <c r="AB823" s="38">
        <v>0</v>
      </c>
      <c r="AC823" s="38" t="s">
        <v>6116</v>
      </c>
      <c r="AD823" s="59">
        <v>0</v>
      </c>
      <c r="AE823" s="59">
        <v>0</v>
      </c>
      <c r="AF823" s="59" t="s">
        <v>6138</v>
      </c>
    </row>
    <row r="824" spans="1:32" x14ac:dyDescent="0.2">
      <c r="A824" s="60" t="s">
        <v>6111</v>
      </c>
      <c r="B824" s="44" t="s">
        <v>6115</v>
      </c>
      <c r="C824" s="44"/>
      <c r="D824" s="39">
        <v>809</v>
      </c>
      <c r="E824" s="44" t="s">
        <v>4651</v>
      </c>
      <c r="F824" s="44" t="s">
        <v>4652</v>
      </c>
      <c r="G824" s="39" t="s">
        <v>6115</v>
      </c>
      <c r="H824" s="64">
        <v>40633</v>
      </c>
      <c r="I824" s="44" t="s">
        <v>6130</v>
      </c>
      <c r="J824" s="58">
        <v>223</v>
      </c>
      <c r="K824" s="44" t="s">
        <v>6111</v>
      </c>
      <c r="L824" s="39" t="s">
        <v>6123</v>
      </c>
      <c r="M824" s="67">
        <v>197842</v>
      </c>
      <c r="N824" s="67">
        <v>0</v>
      </c>
      <c r="O824" s="46">
        <v>1762834</v>
      </c>
      <c r="P824" s="45">
        <v>1762834</v>
      </c>
      <c r="Q824" s="45">
        <v>1088821</v>
      </c>
      <c r="R824" s="45">
        <v>90735.083333333328</v>
      </c>
      <c r="S824" s="45">
        <v>544410.5</v>
      </c>
      <c r="T824" s="45">
        <v>526968</v>
      </c>
      <c r="U824" s="46">
        <v>1218423.5</v>
      </c>
      <c r="V824" s="38">
        <v>521989.71283843712</v>
      </c>
      <c r="W824" s="46">
        <v>521989.71283843712</v>
      </c>
      <c r="X824" s="38"/>
      <c r="Y824" s="38">
        <f t="shared" si="13"/>
        <v>605305.50951105927</v>
      </c>
      <c r="Z824" s="38">
        <v>526968</v>
      </c>
      <c r="AA824" s="38">
        <v>0</v>
      </c>
      <c r="AB824" s="38">
        <v>526968</v>
      </c>
      <c r="AC824" s="38" t="s">
        <v>6123</v>
      </c>
      <c r="AD824" s="59">
        <v>1</v>
      </c>
      <c r="AE824" s="59">
        <v>0.29893228744169897</v>
      </c>
      <c r="AF824" s="59">
        <v>0.43249986560502157</v>
      </c>
    </row>
    <row r="825" spans="1:32" x14ac:dyDescent="0.2">
      <c r="A825" s="60" t="s">
        <v>6111</v>
      </c>
      <c r="B825" s="44" t="s">
        <v>6115</v>
      </c>
      <c r="C825" s="44"/>
      <c r="D825" s="39">
        <v>810</v>
      </c>
      <c r="E825" s="44" t="s">
        <v>1943</v>
      </c>
      <c r="F825" s="44" t="s">
        <v>1944</v>
      </c>
      <c r="G825" s="39" t="s">
        <v>6115</v>
      </c>
      <c r="H825" s="64">
        <v>40543</v>
      </c>
      <c r="I825" s="44" t="s">
        <v>6129</v>
      </c>
      <c r="J825" s="58">
        <v>222</v>
      </c>
      <c r="K825" s="44" t="s">
        <v>6111</v>
      </c>
      <c r="L825" s="39" t="s">
        <v>6116</v>
      </c>
      <c r="M825" s="67">
        <v>0</v>
      </c>
      <c r="N825" s="67">
        <v>0</v>
      </c>
      <c r="O825" s="46">
        <v>685699</v>
      </c>
      <c r="P825" s="45">
        <v>685699</v>
      </c>
      <c r="Q825" s="45">
        <v>1061418</v>
      </c>
      <c r="R825" s="45">
        <v>88451.5</v>
      </c>
      <c r="S825" s="45">
        <v>530709</v>
      </c>
      <c r="T825" s="45">
        <v>468105</v>
      </c>
      <c r="U825" s="46">
        <v>154990</v>
      </c>
      <c r="V825" s="38">
        <v>66399.889359347857</v>
      </c>
      <c r="W825" s="46">
        <v>66399.889359347857</v>
      </c>
      <c r="X825" s="38"/>
      <c r="Y825" s="38">
        <f t="shared" si="13"/>
        <v>76998.105272197296</v>
      </c>
      <c r="Z825" s="38">
        <v>76998.105272197296</v>
      </c>
      <c r="AA825" s="38">
        <v>0</v>
      </c>
      <c r="AB825" s="38">
        <v>76998.105272197296</v>
      </c>
      <c r="AC825" s="38" t="s">
        <v>6123</v>
      </c>
      <c r="AD825" s="59">
        <v>0.16448896139156235</v>
      </c>
      <c r="AE825" s="59">
        <v>0.11229140668456174</v>
      </c>
      <c r="AF825" s="59">
        <v>0.49679402072519063</v>
      </c>
    </row>
    <row r="826" spans="1:32" x14ac:dyDescent="0.2">
      <c r="A826" s="60" t="s">
        <v>6111</v>
      </c>
      <c r="B826" s="44" t="s">
        <v>6115</v>
      </c>
      <c r="C826" s="44"/>
      <c r="D826" s="39">
        <v>811</v>
      </c>
      <c r="E826" s="44" t="s">
        <v>988</v>
      </c>
      <c r="F826" s="44" t="s">
        <v>989</v>
      </c>
      <c r="G826" s="39" t="s">
        <v>6115</v>
      </c>
      <c r="H826" s="64">
        <v>40451</v>
      </c>
      <c r="I826" s="44" t="s">
        <v>6129</v>
      </c>
      <c r="J826" s="58">
        <v>221</v>
      </c>
      <c r="K826" s="44" t="s">
        <v>6111</v>
      </c>
      <c r="L826" s="39" t="s">
        <v>6116</v>
      </c>
      <c r="M826" s="67">
        <v>0</v>
      </c>
      <c r="N826" s="67">
        <v>0</v>
      </c>
      <c r="O826" s="46">
        <v>305419</v>
      </c>
      <c r="P826" s="45">
        <v>305419</v>
      </c>
      <c r="Q826" s="45">
        <v>979059</v>
      </c>
      <c r="R826" s="45">
        <v>81588.25</v>
      </c>
      <c r="S826" s="45">
        <v>489529.5</v>
      </c>
      <c r="T826" s="45">
        <v>710516</v>
      </c>
      <c r="U826" s="46">
        <v>0</v>
      </c>
      <c r="V826" s="38">
        <v>0</v>
      </c>
      <c r="W826" s="46">
        <v>0</v>
      </c>
      <c r="X826" s="38"/>
      <c r="Y826" s="38">
        <f t="shared" si="13"/>
        <v>0</v>
      </c>
      <c r="Z826" s="38">
        <v>0</v>
      </c>
      <c r="AA826" s="38">
        <v>0</v>
      </c>
      <c r="AB826" s="38">
        <v>0</v>
      </c>
      <c r="AC826" s="38" t="s">
        <v>6116</v>
      </c>
      <c r="AD826" s="59">
        <v>0</v>
      </c>
      <c r="AE826" s="59">
        <v>0</v>
      </c>
      <c r="AF826" s="59" t="s">
        <v>6138</v>
      </c>
    </row>
    <row r="827" spans="1:32" x14ac:dyDescent="0.2">
      <c r="A827" s="60" t="s">
        <v>6111</v>
      </c>
      <c r="B827" s="44" t="s">
        <v>6115</v>
      </c>
      <c r="C827" s="44"/>
      <c r="D827" s="39">
        <v>812</v>
      </c>
      <c r="E827" s="44" t="s">
        <v>1499</v>
      </c>
      <c r="F827" s="44" t="s">
        <v>1500</v>
      </c>
      <c r="G827" s="39" t="s">
        <v>6115</v>
      </c>
      <c r="H827" s="64">
        <v>40543</v>
      </c>
      <c r="I827" s="44" t="s">
        <v>6129</v>
      </c>
      <c r="J827" s="58">
        <v>221</v>
      </c>
      <c r="K827" s="44" t="s">
        <v>6111</v>
      </c>
      <c r="L827" s="39" t="s">
        <v>6116</v>
      </c>
      <c r="M827" s="67">
        <v>0</v>
      </c>
      <c r="N827" s="67">
        <v>0</v>
      </c>
      <c r="O827" s="46">
        <v>1882882</v>
      </c>
      <c r="P827" s="45">
        <v>1882882</v>
      </c>
      <c r="Q827" s="45">
        <v>1133024</v>
      </c>
      <c r="R827" s="45">
        <v>94418.666666666672</v>
      </c>
      <c r="S827" s="45">
        <v>566512</v>
      </c>
      <c r="T827" s="45">
        <v>543272</v>
      </c>
      <c r="U827" s="46">
        <v>1316370</v>
      </c>
      <c r="V827" s="38">
        <v>563951.36690086289</v>
      </c>
      <c r="W827" s="46">
        <v>543272</v>
      </c>
      <c r="X827" s="38"/>
      <c r="Y827" s="38">
        <f t="shared" si="13"/>
        <v>653964.74506201921</v>
      </c>
      <c r="Z827" s="38">
        <v>543272</v>
      </c>
      <c r="AA827" s="38">
        <v>0</v>
      </c>
      <c r="AB827" s="38">
        <v>543272</v>
      </c>
      <c r="AC827" s="38" t="s">
        <v>6123</v>
      </c>
      <c r="AD827" s="59">
        <v>1</v>
      </c>
      <c r="AE827" s="59">
        <v>0.28853215443134517</v>
      </c>
      <c r="AF827" s="59">
        <v>0.41270463471516367</v>
      </c>
    </row>
    <row r="828" spans="1:32" x14ac:dyDescent="0.2">
      <c r="A828" s="60" t="s">
        <v>6111</v>
      </c>
      <c r="B828" s="44" t="s">
        <v>6115</v>
      </c>
      <c r="C828" s="44"/>
      <c r="D828" s="39">
        <v>813</v>
      </c>
      <c r="E828" s="44" t="s">
        <v>3865</v>
      </c>
      <c r="F828" s="44" t="s">
        <v>3866</v>
      </c>
      <c r="G828" s="39" t="s">
        <v>6115</v>
      </c>
      <c r="H828" s="64">
        <v>40359</v>
      </c>
      <c r="I828" s="44" t="s">
        <v>6129</v>
      </c>
      <c r="J828" s="58">
        <v>221</v>
      </c>
      <c r="K828" s="44" t="s">
        <v>6111</v>
      </c>
      <c r="L828" s="39" t="s">
        <v>6116</v>
      </c>
      <c r="M828" s="67">
        <v>0</v>
      </c>
      <c r="N828" s="67">
        <v>0</v>
      </c>
      <c r="O828" s="46">
        <v>860229</v>
      </c>
      <c r="P828" s="45">
        <v>860229</v>
      </c>
      <c r="Q828" s="45">
        <v>908515</v>
      </c>
      <c r="R828" s="45">
        <v>75709.583333333328</v>
      </c>
      <c r="S828" s="45">
        <v>454257.5</v>
      </c>
      <c r="T828" s="45">
        <v>649210</v>
      </c>
      <c r="U828" s="46">
        <v>405971.5</v>
      </c>
      <c r="V828" s="38">
        <v>173923.88336698167</v>
      </c>
      <c r="W828" s="46">
        <v>173923.88336698167</v>
      </c>
      <c r="X828" s="38"/>
      <c r="Y828" s="38">
        <f t="shared" si="13"/>
        <v>201684.21378483676</v>
      </c>
      <c r="Z828" s="38">
        <v>201684.21378483676</v>
      </c>
      <c r="AA828" s="38">
        <v>0</v>
      </c>
      <c r="AB828" s="38">
        <v>201684.21378483676</v>
      </c>
      <c r="AC828" s="38" t="s">
        <v>6123</v>
      </c>
      <c r="AD828" s="59">
        <v>0.31066097839656931</v>
      </c>
      <c r="AE828" s="59">
        <v>0.23445409743781803</v>
      </c>
      <c r="AF828" s="59">
        <v>0.49679402072519069</v>
      </c>
    </row>
    <row r="829" spans="1:32" x14ac:dyDescent="0.2">
      <c r="A829" s="60" t="s">
        <v>6111</v>
      </c>
      <c r="B829" s="44" t="s">
        <v>6115</v>
      </c>
      <c r="C829" s="44"/>
      <c r="D829" s="39">
        <v>814</v>
      </c>
      <c r="E829" s="44" t="s">
        <v>4472</v>
      </c>
      <c r="F829" s="44" t="s">
        <v>4473</v>
      </c>
      <c r="G829" s="39" t="s">
        <v>6115</v>
      </c>
      <c r="H829" s="64">
        <v>40451</v>
      </c>
      <c r="I829" s="44" t="s">
        <v>6129</v>
      </c>
      <c r="J829" s="58">
        <v>221</v>
      </c>
      <c r="K829" s="44" t="s">
        <v>6111</v>
      </c>
      <c r="L829" s="39" t="s">
        <v>6116</v>
      </c>
      <c r="M829" s="67">
        <v>0</v>
      </c>
      <c r="N829" s="67">
        <v>0</v>
      </c>
      <c r="O829" s="46">
        <v>648608</v>
      </c>
      <c r="P829" s="45">
        <v>648608</v>
      </c>
      <c r="Q829" s="45">
        <v>1276892</v>
      </c>
      <c r="R829" s="45">
        <v>106407.66666666667</v>
      </c>
      <c r="S829" s="45">
        <v>638446</v>
      </c>
      <c r="T829" s="45">
        <v>802782</v>
      </c>
      <c r="U829" s="46">
        <v>10162</v>
      </c>
      <c r="V829" s="38">
        <v>4353.5432974365631</v>
      </c>
      <c r="W829" s="46">
        <v>4353.5432974365631</v>
      </c>
      <c r="X829" s="38"/>
      <c r="Y829" s="38">
        <f t="shared" si="13"/>
        <v>5048.4208386093878</v>
      </c>
      <c r="Z829" s="38">
        <v>5048.4208386093878</v>
      </c>
      <c r="AA829" s="38">
        <v>0</v>
      </c>
      <c r="AB829" s="38">
        <v>5048.4208386093878</v>
      </c>
      <c r="AC829" s="38" t="s">
        <v>6123</v>
      </c>
      <c r="AD829" s="59">
        <v>6.2886572427002449E-3</v>
      </c>
      <c r="AE829" s="59">
        <v>7.7834698903025985E-3</v>
      </c>
      <c r="AF829" s="59">
        <v>0.49679402072519069</v>
      </c>
    </row>
    <row r="830" spans="1:32" x14ac:dyDescent="0.2">
      <c r="A830" s="60" t="s">
        <v>6111</v>
      </c>
      <c r="B830" s="44" t="s">
        <v>6115</v>
      </c>
      <c r="C830" s="44"/>
      <c r="D830" s="39">
        <v>815</v>
      </c>
      <c r="E830" s="44" t="s">
        <v>2510</v>
      </c>
      <c r="F830" s="44" t="s">
        <v>2511</v>
      </c>
      <c r="G830" s="39" t="s">
        <v>6115</v>
      </c>
      <c r="H830" s="64">
        <v>40451</v>
      </c>
      <c r="I830" s="44" t="s">
        <v>6129</v>
      </c>
      <c r="J830" s="58">
        <v>220</v>
      </c>
      <c r="K830" s="44" t="s">
        <v>6111</v>
      </c>
      <c r="L830" s="39" t="s">
        <v>6116</v>
      </c>
      <c r="M830" s="67">
        <v>0</v>
      </c>
      <c r="N830" s="67">
        <v>0</v>
      </c>
      <c r="O830" s="46">
        <v>543031</v>
      </c>
      <c r="P830" s="45">
        <v>543031</v>
      </c>
      <c r="Q830" s="45">
        <v>1068113</v>
      </c>
      <c r="R830" s="45">
        <v>89009.416666666672</v>
      </c>
      <c r="S830" s="45">
        <v>534056.5</v>
      </c>
      <c r="T830" s="45">
        <v>658976</v>
      </c>
      <c r="U830" s="46">
        <v>8974.5</v>
      </c>
      <c r="V830" s="38">
        <v>3844.8016456253135</v>
      </c>
      <c r="W830" s="46">
        <v>3844.8016456253135</v>
      </c>
      <c r="X830" s="38"/>
      <c r="Y830" s="38">
        <f t="shared" si="13"/>
        <v>4458.4779389982241</v>
      </c>
      <c r="Z830" s="38">
        <v>4458.4779389982241</v>
      </c>
      <c r="AA830" s="38">
        <v>0</v>
      </c>
      <c r="AB830" s="38">
        <v>4458.4779389982241</v>
      </c>
      <c r="AC830" s="38" t="s">
        <v>6123</v>
      </c>
      <c r="AD830" s="59">
        <v>6.7657667942356385E-3</v>
      </c>
      <c r="AE830" s="59">
        <v>8.2103562024971391E-3</v>
      </c>
      <c r="AF830" s="59">
        <v>0.49679402072519074</v>
      </c>
    </row>
    <row r="831" spans="1:32" x14ac:dyDescent="0.2">
      <c r="A831" s="60" t="s">
        <v>6111</v>
      </c>
      <c r="B831" s="44" t="s">
        <v>6115</v>
      </c>
      <c r="C831" s="44"/>
      <c r="D831" s="39">
        <v>816</v>
      </c>
      <c r="E831" s="44" t="s">
        <v>3729</v>
      </c>
      <c r="F831" s="44" t="s">
        <v>3730</v>
      </c>
      <c r="G831" s="39" t="s">
        <v>6115</v>
      </c>
      <c r="H831" s="64">
        <v>40451</v>
      </c>
      <c r="I831" s="44" t="s">
        <v>6129</v>
      </c>
      <c r="J831" s="58">
        <v>220</v>
      </c>
      <c r="K831" s="44" t="s">
        <v>6111</v>
      </c>
      <c r="L831" s="39" t="s">
        <v>6116</v>
      </c>
      <c r="M831" s="67">
        <v>0</v>
      </c>
      <c r="N831" s="67">
        <v>0</v>
      </c>
      <c r="O831" s="46">
        <v>482024</v>
      </c>
      <c r="P831" s="45">
        <v>482024</v>
      </c>
      <c r="Q831" s="45">
        <v>1773361</v>
      </c>
      <c r="R831" s="45">
        <v>147780.08333333334</v>
      </c>
      <c r="S831" s="45">
        <v>886680.5</v>
      </c>
      <c r="T831" s="45">
        <v>455394</v>
      </c>
      <c r="U831" s="46">
        <v>0</v>
      </c>
      <c r="V831" s="38">
        <v>0</v>
      </c>
      <c r="W831" s="46">
        <v>0</v>
      </c>
      <c r="X831" s="38"/>
      <c r="Y831" s="38">
        <f t="shared" si="13"/>
        <v>0</v>
      </c>
      <c r="Z831" s="38">
        <v>0</v>
      </c>
      <c r="AA831" s="38">
        <v>0</v>
      </c>
      <c r="AB831" s="38">
        <v>0</v>
      </c>
      <c r="AC831" s="38" t="s">
        <v>6116</v>
      </c>
      <c r="AD831" s="59">
        <v>0</v>
      </c>
      <c r="AE831" s="59">
        <v>0</v>
      </c>
      <c r="AF831" s="59" t="s">
        <v>6138</v>
      </c>
    </row>
    <row r="832" spans="1:32" x14ac:dyDescent="0.2">
      <c r="A832" s="60" t="s">
        <v>6111</v>
      </c>
      <c r="B832" s="44" t="s">
        <v>6115</v>
      </c>
      <c r="C832" s="44"/>
      <c r="D832" s="39">
        <v>817</v>
      </c>
      <c r="E832" s="44" t="s">
        <v>4788</v>
      </c>
      <c r="F832" s="44" t="s">
        <v>4789</v>
      </c>
      <c r="G832" s="39" t="s">
        <v>6115</v>
      </c>
      <c r="H832" s="64">
        <v>40543</v>
      </c>
      <c r="I832" s="44" t="s">
        <v>6129</v>
      </c>
      <c r="J832" s="58">
        <v>220</v>
      </c>
      <c r="K832" s="44" t="s">
        <v>6111</v>
      </c>
      <c r="L832" s="39" t="s">
        <v>6116</v>
      </c>
      <c r="M832" s="67">
        <v>0</v>
      </c>
      <c r="N832" s="67">
        <v>0</v>
      </c>
      <c r="O832" s="46">
        <v>579652</v>
      </c>
      <c r="P832" s="45">
        <v>579652</v>
      </c>
      <c r="Q832" s="45">
        <v>835601</v>
      </c>
      <c r="R832" s="45">
        <v>69633.416666666672</v>
      </c>
      <c r="S832" s="45">
        <v>417800.5</v>
      </c>
      <c r="T832" s="45">
        <v>473646</v>
      </c>
      <c r="U832" s="46">
        <v>161851.5</v>
      </c>
      <c r="V832" s="38">
        <v>69339.45217526608</v>
      </c>
      <c r="W832" s="46">
        <v>69339.45217526608</v>
      </c>
      <c r="X832" s="38"/>
      <c r="Y832" s="38">
        <f t="shared" si="13"/>
        <v>80406.857445403206</v>
      </c>
      <c r="Z832" s="38">
        <v>80406.857445403206</v>
      </c>
      <c r="AA832" s="38">
        <v>0</v>
      </c>
      <c r="AB832" s="38">
        <v>80406.857445403206</v>
      </c>
      <c r="AC832" s="38" t="s">
        <v>6123</v>
      </c>
      <c r="AD832" s="59">
        <v>0.16976150425719463</v>
      </c>
      <c r="AE832" s="59">
        <v>0.13871574228227143</v>
      </c>
      <c r="AF832" s="59">
        <v>0.49679402072519074</v>
      </c>
    </row>
    <row r="833" spans="1:32" x14ac:dyDescent="0.2">
      <c r="A833" s="60" t="s">
        <v>6111</v>
      </c>
      <c r="B833" s="44" t="s">
        <v>6115</v>
      </c>
      <c r="C833" s="44"/>
      <c r="D833" s="39">
        <v>818</v>
      </c>
      <c r="E833" s="44" t="s">
        <v>5619</v>
      </c>
      <c r="F833" s="44" t="s">
        <v>5620</v>
      </c>
      <c r="G833" s="39" t="s">
        <v>6115</v>
      </c>
      <c r="H833" s="64">
        <v>40359</v>
      </c>
      <c r="I833" s="44" t="s">
        <v>6129</v>
      </c>
      <c r="J833" s="58">
        <v>220</v>
      </c>
      <c r="K833" s="44" t="s">
        <v>6111</v>
      </c>
      <c r="L833" s="39" t="s">
        <v>6116</v>
      </c>
      <c r="M833" s="67">
        <v>0</v>
      </c>
      <c r="N833" s="67">
        <v>0</v>
      </c>
      <c r="O833" s="46">
        <v>943738</v>
      </c>
      <c r="P833" s="45">
        <v>943738</v>
      </c>
      <c r="Q833" s="45">
        <v>1016587</v>
      </c>
      <c r="R833" s="45">
        <v>84715.583333333328</v>
      </c>
      <c r="S833" s="45">
        <v>508293.5</v>
      </c>
      <c r="T833" s="45">
        <v>414825</v>
      </c>
      <c r="U833" s="46">
        <v>435444.5</v>
      </c>
      <c r="V833" s="38">
        <v>186550.52985441993</v>
      </c>
      <c r="W833" s="46">
        <v>186550.52985441993</v>
      </c>
      <c r="X833" s="38"/>
      <c r="Y833" s="38">
        <f t="shared" si="13"/>
        <v>216326.22395767027</v>
      </c>
      <c r="Z833" s="38">
        <v>216326.22395767027</v>
      </c>
      <c r="AA833" s="38">
        <v>0</v>
      </c>
      <c r="AB833" s="38">
        <v>216326.22395767027</v>
      </c>
      <c r="AC833" s="38" t="s">
        <v>6123</v>
      </c>
      <c r="AD833" s="59">
        <v>0.52148791407863626</v>
      </c>
      <c r="AE833" s="59">
        <v>0.22922275457560284</v>
      </c>
      <c r="AF833" s="59">
        <v>0.49679402072519063</v>
      </c>
    </row>
    <row r="834" spans="1:32" x14ac:dyDescent="0.2">
      <c r="A834" s="60" t="s">
        <v>6111</v>
      </c>
      <c r="B834" s="44" t="s">
        <v>6115</v>
      </c>
      <c r="C834" s="44"/>
      <c r="D834" s="39">
        <v>819</v>
      </c>
      <c r="E834" s="44" t="s">
        <v>1004</v>
      </c>
      <c r="F834" s="44" t="s">
        <v>1005</v>
      </c>
      <c r="G834" s="39" t="s">
        <v>6115</v>
      </c>
      <c r="H834" s="64">
        <v>40359</v>
      </c>
      <c r="I834" s="44" t="s">
        <v>6129</v>
      </c>
      <c r="J834" s="58">
        <v>219</v>
      </c>
      <c r="K834" s="44" t="s">
        <v>6111</v>
      </c>
      <c r="L834" s="39" t="s">
        <v>6116</v>
      </c>
      <c r="M834" s="67">
        <v>0</v>
      </c>
      <c r="N834" s="67">
        <v>0</v>
      </c>
      <c r="O834" s="46">
        <v>355387</v>
      </c>
      <c r="P834" s="45">
        <v>355387</v>
      </c>
      <c r="Q834" s="45">
        <v>1028431</v>
      </c>
      <c r="R834" s="45">
        <v>85702.583333333328</v>
      </c>
      <c r="S834" s="45">
        <v>514215.5</v>
      </c>
      <c r="T834" s="45">
        <v>664110</v>
      </c>
      <c r="U834" s="46">
        <v>0</v>
      </c>
      <c r="V834" s="38">
        <v>0</v>
      </c>
      <c r="W834" s="46">
        <v>0</v>
      </c>
      <c r="X834" s="38"/>
      <c r="Y834" s="38">
        <f t="shared" si="13"/>
        <v>0</v>
      </c>
      <c r="Z834" s="38">
        <v>0</v>
      </c>
      <c r="AA834" s="38">
        <v>0</v>
      </c>
      <c r="AB834" s="38">
        <v>0</v>
      </c>
      <c r="AC834" s="38" t="s">
        <v>6116</v>
      </c>
      <c r="AD834" s="59">
        <v>0</v>
      </c>
      <c r="AE834" s="59">
        <v>0</v>
      </c>
      <c r="AF834" s="59" t="s">
        <v>6138</v>
      </c>
    </row>
    <row r="835" spans="1:32" x14ac:dyDescent="0.2">
      <c r="A835" s="60" t="s">
        <v>6111</v>
      </c>
      <c r="B835" s="44" t="s">
        <v>6115</v>
      </c>
      <c r="C835" s="44"/>
      <c r="D835" s="39">
        <v>820</v>
      </c>
      <c r="E835" s="44" t="s">
        <v>4151</v>
      </c>
      <c r="F835" s="44" t="s">
        <v>4152</v>
      </c>
      <c r="G835" s="39" t="s">
        <v>6115</v>
      </c>
      <c r="H835" s="64">
        <v>40451</v>
      </c>
      <c r="I835" s="44" t="s">
        <v>6129</v>
      </c>
      <c r="J835" s="58">
        <v>219</v>
      </c>
      <c r="K835" s="44" t="s">
        <v>6111</v>
      </c>
      <c r="L835" s="39" t="s">
        <v>6116</v>
      </c>
      <c r="M835" s="67">
        <v>0</v>
      </c>
      <c r="N835" s="67">
        <v>0</v>
      </c>
      <c r="O835" s="46">
        <v>1768759</v>
      </c>
      <c r="P835" s="45">
        <v>1768759</v>
      </c>
      <c r="Q835" s="45">
        <v>1137536</v>
      </c>
      <c r="R835" s="45">
        <v>94794.666666666672</v>
      </c>
      <c r="S835" s="45">
        <v>568768</v>
      </c>
      <c r="T835" s="45">
        <v>679370</v>
      </c>
      <c r="U835" s="46">
        <v>1199991</v>
      </c>
      <c r="V835" s="38">
        <v>514092.9713672701</v>
      </c>
      <c r="W835" s="46">
        <v>514092.9713672701</v>
      </c>
      <c r="X835" s="38"/>
      <c r="Y835" s="38">
        <f t="shared" si="13"/>
        <v>596148.3537240423</v>
      </c>
      <c r="Z835" s="38">
        <v>596148.3537240423</v>
      </c>
      <c r="AA835" s="38">
        <v>0</v>
      </c>
      <c r="AB835" s="38">
        <v>596148.3537240423</v>
      </c>
      <c r="AC835" s="38" t="s">
        <v>6123</v>
      </c>
      <c r="AD835" s="59">
        <v>0.87750173502515905</v>
      </c>
      <c r="AE835" s="59">
        <v>0.33704329064843896</v>
      </c>
      <c r="AF835" s="59">
        <v>0.49679402072519069</v>
      </c>
    </row>
    <row r="836" spans="1:32" x14ac:dyDescent="0.2">
      <c r="A836" s="60" t="s">
        <v>6111</v>
      </c>
      <c r="B836" s="44" t="s">
        <v>6115</v>
      </c>
      <c r="C836" s="44"/>
      <c r="D836" s="39">
        <v>821</v>
      </c>
      <c r="E836" s="44" t="s">
        <v>1471</v>
      </c>
      <c r="F836" s="44" t="s">
        <v>1472</v>
      </c>
      <c r="G836" s="39" t="s">
        <v>6115</v>
      </c>
      <c r="H836" s="64">
        <v>40451</v>
      </c>
      <c r="I836" s="44" t="s">
        <v>6129</v>
      </c>
      <c r="J836" s="58">
        <v>218</v>
      </c>
      <c r="K836" s="44" t="s">
        <v>6111</v>
      </c>
      <c r="L836" s="39" t="s">
        <v>6123</v>
      </c>
      <c r="M836" s="67">
        <v>690000</v>
      </c>
      <c r="N836" s="67">
        <v>690000</v>
      </c>
      <c r="O836" s="46">
        <v>1347252</v>
      </c>
      <c r="P836" s="45">
        <v>657252</v>
      </c>
      <c r="Q836" s="45">
        <v>1069343</v>
      </c>
      <c r="R836" s="45">
        <v>89111.916666666672</v>
      </c>
      <c r="S836" s="45">
        <v>534671.5</v>
      </c>
      <c r="T836" s="45">
        <v>475674</v>
      </c>
      <c r="U836" s="46">
        <v>122580.5</v>
      </c>
      <c r="V836" s="38">
        <v>52515.205094609584</v>
      </c>
      <c r="W836" s="46">
        <v>52515.205094609584</v>
      </c>
      <c r="X836" s="38"/>
      <c r="Y836" s="38">
        <f t="shared" si="13"/>
        <v>60897.259457504231</v>
      </c>
      <c r="Z836" s="38">
        <v>60897.259457504231</v>
      </c>
      <c r="AA836" s="38">
        <v>0</v>
      </c>
      <c r="AB836" s="38">
        <v>60897.259457504231</v>
      </c>
      <c r="AC836" s="38" t="s">
        <v>6123</v>
      </c>
      <c r="AD836" s="59">
        <v>0.12802309871362369</v>
      </c>
      <c r="AE836" s="59">
        <v>9.2654353973063958E-2</v>
      </c>
      <c r="AF836" s="59">
        <v>0.49679402072519063</v>
      </c>
    </row>
    <row r="837" spans="1:32" x14ac:dyDescent="0.2">
      <c r="A837" s="60" t="s">
        <v>6111</v>
      </c>
      <c r="B837" s="44" t="s">
        <v>6115</v>
      </c>
      <c r="C837" s="44"/>
      <c r="D837" s="39">
        <v>822</v>
      </c>
      <c r="E837" s="44" t="s">
        <v>6035</v>
      </c>
      <c r="F837" s="44" t="s">
        <v>6036</v>
      </c>
      <c r="G837" s="39" t="s">
        <v>6115</v>
      </c>
      <c r="H837" s="64">
        <v>40359</v>
      </c>
      <c r="I837" s="44" t="s">
        <v>6129</v>
      </c>
      <c r="J837" s="58">
        <v>218</v>
      </c>
      <c r="K837" s="44" t="s">
        <v>6111</v>
      </c>
      <c r="L837" s="39" t="s">
        <v>6116</v>
      </c>
      <c r="M837" s="67">
        <v>0</v>
      </c>
      <c r="N837" s="67">
        <v>0</v>
      </c>
      <c r="O837" s="46">
        <v>528516</v>
      </c>
      <c r="P837" s="45">
        <v>528516</v>
      </c>
      <c r="Q837" s="45">
        <v>1166008</v>
      </c>
      <c r="R837" s="45">
        <v>97167.333333333328</v>
      </c>
      <c r="S837" s="45">
        <v>583004</v>
      </c>
      <c r="T837" s="45">
        <v>779756</v>
      </c>
      <c r="U837" s="46">
        <v>0</v>
      </c>
      <c r="V837" s="38">
        <v>0</v>
      </c>
      <c r="W837" s="46">
        <v>0</v>
      </c>
      <c r="X837" s="38"/>
      <c r="Y837" s="38">
        <f t="shared" si="13"/>
        <v>0</v>
      </c>
      <c r="Z837" s="38">
        <v>0</v>
      </c>
      <c r="AA837" s="38">
        <v>0</v>
      </c>
      <c r="AB837" s="38">
        <v>0</v>
      </c>
      <c r="AC837" s="38" t="s">
        <v>6116</v>
      </c>
      <c r="AD837" s="59">
        <v>0</v>
      </c>
      <c r="AE837" s="59">
        <v>0</v>
      </c>
      <c r="AF837" s="59" t="s">
        <v>6138</v>
      </c>
    </row>
    <row r="838" spans="1:32" x14ac:dyDescent="0.2">
      <c r="A838" s="60" t="s">
        <v>6111</v>
      </c>
      <c r="B838" s="44" t="s">
        <v>6115</v>
      </c>
      <c r="C838" s="44"/>
      <c r="D838" s="39">
        <v>823</v>
      </c>
      <c r="E838" s="44" t="s">
        <v>5287</v>
      </c>
      <c r="F838" s="44" t="s">
        <v>5288</v>
      </c>
      <c r="G838" s="39" t="s">
        <v>6115</v>
      </c>
      <c r="H838" s="64">
        <v>40451</v>
      </c>
      <c r="I838" s="44" t="s">
        <v>6129</v>
      </c>
      <c r="J838" s="58">
        <v>218</v>
      </c>
      <c r="K838" s="44" t="s">
        <v>6111</v>
      </c>
      <c r="L838" s="39" t="s">
        <v>6116</v>
      </c>
      <c r="M838" s="67">
        <v>0</v>
      </c>
      <c r="N838" s="67">
        <v>0</v>
      </c>
      <c r="O838" s="46">
        <v>564498</v>
      </c>
      <c r="P838" s="45">
        <v>564498</v>
      </c>
      <c r="Q838" s="45">
        <v>983352</v>
      </c>
      <c r="R838" s="45">
        <v>81946</v>
      </c>
      <c r="S838" s="45">
        <v>491676</v>
      </c>
      <c r="T838" s="45">
        <v>483424</v>
      </c>
      <c r="U838" s="46">
        <v>72822</v>
      </c>
      <c r="V838" s="38">
        <v>31197.965952167426</v>
      </c>
      <c r="W838" s="46">
        <v>31197.965952167426</v>
      </c>
      <c r="X838" s="38"/>
      <c r="Y838" s="38">
        <f t="shared" si="13"/>
        <v>36177.534177249836</v>
      </c>
      <c r="Z838" s="38">
        <v>36177.534177249836</v>
      </c>
      <c r="AA838" s="38">
        <v>0</v>
      </c>
      <c r="AB838" s="38">
        <v>36177.534177249836</v>
      </c>
      <c r="AC838" s="38" t="s">
        <v>6123</v>
      </c>
      <c r="AD838" s="59">
        <v>7.4836032504074765E-2</v>
      </c>
      <c r="AE838" s="59">
        <v>6.4087975824980492E-2</v>
      </c>
      <c r="AF838" s="59">
        <v>0.49679402072519069</v>
      </c>
    </row>
    <row r="839" spans="1:32" x14ac:dyDescent="0.2">
      <c r="A839" s="60" t="s">
        <v>6111</v>
      </c>
      <c r="B839" s="44" t="s">
        <v>6115</v>
      </c>
      <c r="C839" s="44"/>
      <c r="D839" s="39">
        <v>824</v>
      </c>
      <c r="E839" s="44" t="s">
        <v>5607</v>
      </c>
      <c r="F839" s="44" t="s">
        <v>5608</v>
      </c>
      <c r="G839" s="39" t="s">
        <v>6115</v>
      </c>
      <c r="H839" s="64">
        <v>40633</v>
      </c>
      <c r="I839" s="44" t="s">
        <v>6129</v>
      </c>
      <c r="J839" s="58">
        <v>218</v>
      </c>
      <c r="K839" s="44" t="s">
        <v>6111</v>
      </c>
      <c r="L839" s="39" t="s">
        <v>6116</v>
      </c>
      <c r="M839" s="67">
        <v>0</v>
      </c>
      <c r="N839" s="67">
        <v>0</v>
      </c>
      <c r="O839" s="46">
        <v>1022663</v>
      </c>
      <c r="P839" s="45">
        <v>1022663</v>
      </c>
      <c r="Q839" s="45">
        <v>850066</v>
      </c>
      <c r="R839" s="45">
        <v>70838.833333333328</v>
      </c>
      <c r="S839" s="45">
        <v>425033</v>
      </c>
      <c r="T839" s="45">
        <v>483065</v>
      </c>
      <c r="U839" s="46">
        <v>597630</v>
      </c>
      <c r="V839" s="38">
        <v>256033.07231322702</v>
      </c>
      <c r="W839" s="46">
        <v>256033.07231322702</v>
      </c>
      <c r="X839" s="38"/>
      <c r="Y839" s="38">
        <f t="shared" si="13"/>
        <v>296899.01060599566</v>
      </c>
      <c r="Z839" s="38">
        <v>296899.01060599566</v>
      </c>
      <c r="AA839" s="38">
        <v>0</v>
      </c>
      <c r="AB839" s="38">
        <v>296899.01060599566</v>
      </c>
      <c r="AC839" s="38" t="s">
        <v>6123</v>
      </c>
      <c r="AD839" s="59">
        <v>0.61461503235795523</v>
      </c>
      <c r="AE839" s="59">
        <v>0.29031949978242655</v>
      </c>
      <c r="AF839" s="59">
        <v>0.49679402072519058</v>
      </c>
    </row>
    <row r="840" spans="1:32" x14ac:dyDescent="0.2">
      <c r="A840" s="60" t="s">
        <v>6111</v>
      </c>
      <c r="B840" s="44" t="s">
        <v>6115</v>
      </c>
      <c r="C840" s="44"/>
      <c r="D840" s="39">
        <v>825</v>
      </c>
      <c r="E840" s="44" t="s">
        <v>5678</v>
      </c>
      <c r="F840" s="44" t="s">
        <v>5679</v>
      </c>
      <c r="G840" s="39" t="s">
        <v>6115</v>
      </c>
      <c r="H840" s="64">
        <v>40543</v>
      </c>
      <c r="I840" s="44" t="s">
        <v>6129</v>
      </c>
      <c r="J840" s="58">
        <v>218</v>
      </c>
      <c r="K840" s="44" t="s">
        <v>6111</v>
      </c>
      <c r="L840" s="39" t="s">
        <v>6116</v>
      </c>
      <c r="M840" s="67">
        <v>0</v>
      </c>
      <c r="N840" s="67">
        <v>0</v>
      </c>
      <c r="O840" s="46">
        <v>466755</v>
      </c>
      <c r="P840" s="45">
        <v>466755</v>
      </c>
      <c r="Q840" s="45">
        <v>1203489</v>
      </c>
      <c r="R840" s="45">
        <v>100290.75</v>
      </c>
      <c r="S840" s="45">
        <v>601744.5</v>
      </c>
      <c r="T840" s="45">
        <v>467798</v>
      </c>
      <c r="U840" s="46">
        <v>0</v>
      </c>
      <c r="V840" s="38">
        <v>0</v>
      </c>
      <c r="W840" s="46">
        <v>0</v>
      </c>
      <c r="X840" s="38"/>
      <c r="Y840" s="38">
        <f t="shared" si="13"/>
        <v>0</v>
      </c>
      <c r="Z840" s="38">
        <v>0</v>
      </c>
      <c r="AA840" s="38">
        <v>0</v>
      </c>
      <c r="AB840" s="38">
        <v>0</v>
      </c>
      <c r="AC840" s="38" t="s">
        <v>6116</v>
      </c>
      <c r="AD840" s="59">
        <v>0</v>
      </c>
      <c r="AE840" s="59">
        <v>0</v>
      </c>
      <c r="AF840" s="59" t="s">
        <v>6138</v>
      </c>
    </row>
    <row r="841" spans="1:32" x14ac:dyDescent="0.2">
      <c r="A841" s="60" t="s">
        <v>6111</v>
      </c>
      <c r="B841" s="44" t="s">
        <v>6115</v>
      </c>
      <c r="C841" s="44"/>
      <c r="D841" s="39">
        <v>826</v>
      </c>
      <c r="E841" s="44" t="s">
        <v>1013</v>
      </c>
      <c r="F841" s="44" t="s">
        <v>1014</v>
      </c>
      <c r="G841" s="39" t="s">
        <v>6115</v>
      </c>
      <c r="H841" s="64">
        <v>40359</v>
      </c>
      <c r="I841" s="44" t="s">
        <v>6129</v>
      </c>
      <c r="J841" s="58">
        <v>217</v>
      </c>
      <c r="K841" s="44" t="s">
        <v>6111</v>
      </c>
      <c r="L841" s="39" t="s">
        <v>6116</v>
      </c>
      <c r="M841" s="67">
        <v>0</v>
      </c>
      <c r="N841" s="67">
        <v>0</v>
      </c>
      <c r="O841" s="46">
        <v>666081</v>
      </c>
      <c r="P841" s="45">
        <v>666081</v>
      </c>
      <c r="Q841" s="45">
        <v>812215</v>
      </c>
      <c r="R841" s="45">
        <v>67684.583333333328</v>
      </c>
      <c r="S841" s="45">
        <v>406107.5</v>
      </c>
      <c r="T841" s="45">
        <v>545061</v>
      </c>
      <c r="U841" s="46">
        <v>259973.5</v>
      </c>
      <c r="V841" s="38">
        <v>111376.29289865422</v>
      </c>
      <c r="W841" s="46">
        <v>111376.29289865422</v>
      </c>
      <c r="X841" s="38"/>
      <c r="Y841" s="38">
        <f t="shared" si="13"/>
        <v>129153.28034700034</v>
      </c>
      <c r="Z841" s="38">
        <v>129153.28034700034</v>
      </c>
      <c r="AA841" s="38">
        <v>0</v>
      </c>
      <c r="AB841" s="38">
        <v>129153.28034700034</v>
      </c>
      <c r="AC841" s="38" t="s">
        <v>6123</v>
      </c>
      <c r="AD841" s="59">
        <v>0.23695197481933278</v>
      </c>
      <c r="AE841" s="59">
        <v>0.19390026190058018</v>
      </c>
      <c r="AF841" s="59">
        <v>0.49679402072519063</v>
      </c>
    </row>
    <row r="842" spans="1:32" x14ac:dyDescent="0.2">
      <c r="A842" s="60" t="s">
        <v>6111</v>
      </c>
      <c r="B842" s="44" t="s">
        <v>6115</v>
      </c>
      <c r="C842" s="44"/>
      <c r="D842" s="39">
        <v>827</v>
      </c>
      <c r="E842" s="44" t="s">
        <v>2621</v>
      </c>
      <c r="F842" s="44" t="s">
        <v>2622</v>
      </c>
      <c r="G842" s="39" t="s">
        <v>6115</v>
      </c>
      <c r="H842" s="64">
        <v>40543</v>
      </c>
      <c r="I842" s="44" t="s">
        <v>6129</v>
      </c>
      <c r="J842" s="58">
        <v>216</v>
      </c>
      <c r="K842" s="44" t="s">
        <v>6111</v>
      </c>
      <c r="L842" s="39" t="s">
        <v>6116</v>
      </c>
      <c r="M842" s="67">
        <v>0</v>
      </c>
      <c r="N842" s="67">
        <v>0</v>
      </c>
      <c r="O842" s="46">
        <v>72103</v>
      </c>
      <c r="P842" s="45">
        <v>72103</v>
      </c>
      <c r="Q842" s="45">
        <v>936567</v>
      </c>
      <c r="R842" s="45">
        <v>78047.25</v>
      </c>
      <c r="S842" s="45">
        <v>468283.5</v>
      </c>
      <c r="T842" s="45">
        <v>331065</v>
      </c>
      <c r="U842" s="46">
        <v>0</v>
      </c>
      <c r="V842" s="38">
        <v>0</v>
      </c>
      <c r="W842" s="46">
        <v>0</v>
      </c>
      <c r="X842" s="38"/>
      <c r="Y842" s="38">
        <f t="shared" si="13"/>
        <v>0</v>
      </c>
      <c r="Z842" s="38">
        <v>0</v>
      </c>
      <c r="AA842" s="38">
        <v>0</v>
      </c>
      <c r="AB842" s="38">
        <v>0</v>
      </c>
      <c r="AC842" s="38" t="s">
        <v>6116</v>
      </c>
      <c r="AD842" s="59">
        <v>0</v>
      </c>
      <c r="AE842" s="59">
        <v>0</v>
      </c>
      <c r="AF842" s="59" t="s">
        <v>6138</v>
      </c>
    </row>
    <row r="843" spans="1:32" x14ac:dyDescent="0.2">
      <c r="A843" s="60" t="s">
        <v>6111</v>
      </c>
      <c r="B843" s="44" t="s">
        <v>6115</v>
      </c>
      <c r="C843" s="44"/>
      <c r="D843" s="39">
        <v>828</v>
      </c>
      <c r="E843" s="44" t="s">
        <v>4549</v>
      </c>
      <c r="F843" s="44" t="s">
        <v>5976</v>
      </c>
      <c r="G843" s="39" t="s">
        <v>6115</v>
      </c>
      <c r="H843" s="64">
        <v>40451</v>
      </c>
      <c r="I843" s="44" t="s">
        <v>6129</v>
      </c>
      <c r="J843" s="58">
        <v>216</v>
      </c>
      <c r="K843" s="44" t="s">
        <v>6111</v>
      </c>
      <c r="L843" s="39" t="s">
        <v>6116</v>
      </c>
      <c r="M843" s="67">
        <v>0</v>
      </c>
      <c r="N843" s="67">
        <v>0</v>
      </c>
      <c r="O843" s="46">
        <v>2764766</v>
      </c>
      <c r="P843" s="45">
        <v>2764766</v>
      </c>
      <c r="Q843" s="45">
        <v>1215130</v>
      </c>
      <c r="R843" s="45">
        <v>101260.83333333333</v>
      </c>
      <c r="S843" s="45">
        <v>607565</v>
      </c>
      <c r="T843" s="45">
        <v>456657</v>
      </c>
      <c r="U843" s="46">
        <v>2157201</v>
      </c>
      <c r="V843" s="38">
        <v>924175.15791905636</v>
      </c>
      <c r="W843" s="46">
        <v>456657</v>
      </c>
      <c r="X843" s="38"/>
      <c r="Y843" s="38">
        <f t="shared" si="13"/>
        <v>1071684.558302402</v>
      </c>
      <c r="Z843" s="38">
        <v>456657</v>
      </c>
      <c r="AA843" s="38">
        <v>0</v>
      </c>
      <c r="AB843" s="38">
        <v>456657</v>
      </c>
      <c r="AC843" s="38" t="s">
        <v>6123</v>
      </c>
      <c r="AD843" s="59">
        <v>1</v>
      </c>
      <c r="AE843" s="59">
        <v>0.16517021693698491</v>
      </c>
      <c r="AF843" s="59">
        <v>0.21168959220768024</v>
      </c>
    </row>
    <row r="844" spans="1:32" x14ac:dyDescent="0.2">
      <c r="A844" s="60" t="s">
        <v>6111</v>
      </c>
      <c r="B844" s="44" t="s">
        <v>6115</v>
      </c>
      <c r="C844" s="44"/>
      <c r="D844" s="39">
        <v>829</v>
      </c>
      <c r="E844" s="44" t="s">
        <v>1879</v>
      </c>
      <c r="F844" s="44" t="s">
        <v>1880</v>
      </c>
      <c r="G844" s="39" t="s">
        <v>6115</v>
      </c>
      <c r="H844" s="64">
        <v>40543</v>
      </c>
      <c r="I844" s="44" t="s">
        <v>6129</v>
      </c>
      <c r="J844" s="58">
        <v>215</v>
      </c>
      <c r="K844" s="44" t="s">
        <v>6111</v>
      </c>
      <c r="L844" s="39" t="s">
        <v>6116</v>
      </c>
      <c r="M844" s="67">
        <v>0</v>
      </c>
      <c r="N844" s="67">
        <v>0</v>
      </c>
      <c r="O844" s="46">
        <v>534320</v>
      </c>
      <c r="P844" s="45">
        <v>534320</v>
      </c>
      <c r="Q844" s="45">
        <v>993597</v>
      </c>
      <c r="R844" s="45">
        <v>82799.75</v>
      </c>
      <c r="S844" s="45">
        <v>496798.5</v>
      </c>
      <c r="T844" s="45">
        <v>411136</v>
      </c>
      <c r="U844" s="46">
        <v>37521.5</v>
      </c>
      <c r="V844" s="38">
        <v>16074.736748156465</v>
      </c>
      <c r="W844" s="46">
        <v>16074.736748156465</v>
      </c>
      <c r="X844" s="38"/>
      <c r="Y844" s="38">
        <f t="shared" si="13"/>
        <v>18640.456848640242</v>
      </c>
      <c r="Z844" s="38">
        <v>18640.456848640242</v>
      </c>
      <c r="AA844" s="38">
        <v>0</v>
      </c>
      <c r="AB844" s="38">
        <v>18640.456848640242</v>
      </c>
      <c r="AC844" s="38" t="s">
        <v>6123</v>
      </c>
      <c r="AD844" s="59">
        <v>4.5338906952055384E-2</v>
      </c>
      <c r="AE844" s="59">
        <v>3.4886316904926343E-2</v>
      </c>
      <c r="AF844" s="59">
        <v>0.49679402072519069</v>
      </c>
    </row>
    <row r="845" spans="1:32" x14ac:dyDescent="0.2">
      <c r="A845" s="60" t="s">
        <v>6111</v>
      </c>
      <c r="B845" s="44" t="s">
        <v>6115</v>
      </c>
      <c r="C845" s="44"/>
      <c r="D845" s="39">
        <v>830</v>
      </c>
      <c r="E845" s="44" t="s">
        <v>982</v>
      </c>
      <c r="F845" s="44" t="s">
        <v>983</v>
      </c>
      <c r="G845" s="39" t="s">
        <v>6115</v>
      </c>
      <c r="H845" s="64">
        <v>40451</v>
      </c>
      <c r="I845" s="44" t="s">
        <v>6129</v>
      </c>
      <c r="J845" s="58">
        <v>214</v>
      </c>
      <c r="K845" s="44" t="s">
        <v>6111</v>
      </c>
      <c r="L845" s="39" t="s">
        <v>6116</v>
      </c>
      <c r="M845" s="67">
        <v>0</v>
      </c>
      <c r="N845" s="67">
        <v>0</v>
      </c>
      <c r="O845" s="46">
        <v>348395</v>
      </c>
      <c r="P845" s="45">
        <v>348395</v>
      </c>
      <c r="Q845" s="45">
        <v>921133</v>
      </c>
      <c r="R845" s="45">
        <v>76761.083333333328</v>
      </c>
      <c r="S845" s="45">
        <v>460566.5</v>
      </c>
      <c r="T845" s="45">
        <v>700087</v>
      </c>
      <c r="U845" s="46">
        <v>0</v>
      </c>
      <c r="V845" s="38">
        <v>0</v>
      </c>
      <c r="W845" s="46">
        <v>0</v>
      </c>
      <c r="X845" s="38"/>
      <c r="Y845" s="38">
        <f t="shared" si="13"/>
        <v>0</v>
      </c>
      <c r="Z845" s="38">
        <v>0</v>
      </c>
      <c r="AA845" s="38">
        <v>0</v>
      </c>
      <c r="AB845" s="38">
        <v>0</v>
      </c>
      <c r="AC845" s="38" t="s">
        <v>6116</v>
      </c>
      <c r="AD845" s="59">
        <v>0</v>
      </c>
      <c r="AE845" s="59">
        <v>0</v>
      </c>
      <c r="AF845" s="59" t="s">
        <v>6138</v>
      </c>
    </row>
    <row r="846" spans="1:32" x14ac:dyDescent="0.2">
      <c r="A846" s="60" t="s">
        <v>6111</v>
      </c>
      <c r="B846" s="44" t="s">
        <v>6115</v>
      </c>
      <c r="C846" s="44"/>
      <c r="D846" s="39">
        <v>831</v>
      </c>
      <c r="E846" s="44" t="s">
        <v>4753</v>
      </c>
      <c r="F846" s="44" t="s">
        <v>4754</v>
      </c>
      <c r="G846" s="39" t="s">
        <v>6115</v>
      </c>
      <c r="H846" s="64">
        <v>40451</v>
      </c>
      <c r="I846" s="44" t="s">
        <v>6129</v>
      </c>
      <c r="J846" s="58">
        <v>214</v>
      </c>
      <c r="K846" s="44" t="s">
        <v>6111</v>
      </c>
      <c r="L846" s="39" t="s">
        <v>6116</v>
      </c>
      <c r="M846" s="67">
        <v>0</v>
      </c>
      <c r="N846" s="67">
        <v>0</v>
      </c>
      <c r="O846" s="46">
        <v>441612</v>
      </c>
      <c r="P846" s="45">
        <v>441612</v>
      </c>
      <c r="Q846" s="45">
        <v>852977</v>
      </c>
      <c r="R846" s="45">
        <v>71081.416666666672</v>
      </c>
      <c r="S846" s="45">
        <v>426488.5</v>
      </c>
      <c r="T846" s="45">
        <v>622841</v>
      </c>
      <c r="U846" s="46">
        <v>15123.5</v>
      </c>
      <c r="V846" s="38">
        <v>6479.1194704567861</v>
      </c>
      <c r="W846" s="46">
        <v>6479.1194704567861</v>
      </c>
      <c r="X846" s="38"/>
      <c r="Y846" s="38">
        <f t="shared" si="13"/>
        <v>7513.2643724374211</v>
      </c>
      <c r="Z846" s="38">
        <v>7513.2643724374211</v>
      </c>
      <c r="AA846" s="38">
        <v>0</v>
      </c>
      <c r="AB846" s="38">
        <v>7513.2643724374211</v>
      </c>
      <c r="AC846" s="38" t="s">
        <v>6123</v>
      </c>
      <c r="AD846" s="59">
        <v>1.2062893053664453E-2</v>
      </c>
      <c r="AE846" s="59">
        <v>1.7013270410309096E-2</v>
      </c>
      <c r="AF846" s="59">
        <v>0.49679402072519069</v>
      </c>
    </row>
    <row r="847" spans="1:32" x14ac:dyDescent="0.2">
      <c r="A847" s="60" t="s">
        <v>6111</v>
      </c>
      <c r="B847" s="44" t="s">
        <v>6115</v>
      </c>
      <c r="C847" s="44"/>
      <c r="D847" s="39">
        <v>832</v>
      </c>
      <c r="E847" s="44" t="s">
        <v>184</v>
      </c>
      <c r="F847" s="44" t="s">
        <v>185</v>
      </c>
      <c r="G847" s="39" t="s">
        <v>6115</v>
      </c>
      <c r="H847" s="64">
        <v>40543</v>
      </c>
      <c r="I847" s="44" t="s">
        <v>6129</v>
      </c>
      <c r="J847" s="58">
        <v>213</v>
      </c>
      <c r="K847" s="44" t="s">
        <v>6111</v>
      </c>
      <c r="L847" s="39" t="s">
        <v>6116</v>
      </c>
      <c r="M847" s="67">
        <v>0</v>
      </c>
      <c r="N847" s="67">
        <v>0</v>
      </c>
      <c r="O847" s="46">
        <v>487695</v>
      </c>
      <c r="P847" s="45">
        <v>487695</v>
      </c>
      <c r="Q847" s="45">
        <v>883781</v>
      </c>
      <c r="R847" s="45">
        <v>73648.416666666672</v>
      </c>
      <c r="S847" s="45">
        <v>441890.5</v>
      </c>
      <c r="T847" s="45">
        <v>743008</v>
      </c>
      <c r="U847" s="46">
        <v>45804.5</v>
      </c>
      <c r="V847" s="38">
        <v>19623.290097169163</v>
      </c>
      <c r="W847" s="46">
        <v>19623.290097169163</v>
      </c>
      <c r="X847" s="38"/>
      <c r="Y847" s="38">
        <f t="shared" si="13"/>
        <v>22755.401722306993</v>
      </c>
      <c r="Z847" s="38">
        <v>22755.401722306993</v>
      </c>
      <c r="AA847" s="38">
        <v>0</v>
      </c>
      <c r="AB847" s="38">
        <v>22755.401722306993</v>
      </c>
      <c r="AC847" s="38" t="s">
        <v>6123</v>
      </c>
      <c r="AD847" s="59">
        <v>3.062605210483197E-2</v>
      </c>
      <c r="AE847" s="59">
        <v>4.6659083489285297E-2</v>
      </c>
      <c r="AF847" s="59">
        <v>0.49679402072519063</v>
      </c>
    </row>
    <row r="848" spans="1:32" x14ac:dyDescent="0.2">
      <c r="A848" s="35" t="s">
        <v>6111</v>
      </c>
      <c r="B848" s="26" t="s">
        <v>6173</v>
      </c>
      <c r="C848" s="26" t="s">
        <v>6174</v>
      </c>
      <c r="D848" s="25">
        <v>833</v>
      </c>
      <c r="E848" s="26" t="s">
        <v>1465</v>
      </c>
      <c r="F848" s="26" t="s">
        <v>1466</v>
      </c>
      <c r="G848" s="25" t="s">
        <v>6115</v>
      </c>
      <c r="H848" s="63">
        <v>39994</v>
      </c>
      <c r="I848" s="26" t="s">
        <v>6129</v>
      </c>
      <c r="J848" s="57">
        <v>213</v>
      </c>
      <c r="K848" s="26" t="s">
        <v>6111</v>
      </c>
      <c r="L848" s="25" t="s">
        <v>6116</v>
      </c>
      <c r="M848" s="110">
        <v>0</v>
      </c>
      <c r="N848" s="110">
        <v>0</v>
      </c>
      <c r="O848" s="40">
        <v>188679</v>
      </c>
      <c r="P848" s="27">
        <v>188679</v>
      </c>
      <c r="Q848" s="27">
        <v>0</v>
      </c>
      <c r="R848" s="27">
        <v>0</v>
      </c>
      <c r="S848" s="27">
        <v>0</v>
      </c>
      <c r="T848" s="27">
        <v>496986</v>
      </c>
      <c r="U848" s="27">
        <v>0</v>
      </c>
      <c r="V848" s="40">
        <v>170192.23939390879</v>
      </c>
      <c r="W848" s="40">
        <v>170192.23939390879</v>
      </c>
      <c r="X848" s="28"/>
      <c r="Y848" s="38">
        <v>0</v>
      </c>
      <c r="Z848" s="28">
        <v>170192.23939390879</v>
      </c>
      <c r="AA848" s="28">
        <v>81513.239393908792</v>
      </c>
      <c r="AB848" s="28">
        <v>88679</v>
      </c>
      <c r="AC848" s="28" t="s">
        <v>6123</v>
      </c>
      <c r="AD848" s="37">
        <v>0.17843359772709896</v>
      </c>
      <c r="AE848" s="37">
        <v>0.4699993109991043</v>
      </c>
      <c r="AF848" s="37" t="s">
        <v>6138</v>
      </c>
    </row>
    <row r="849" spans="1:32" x14ac:dyDescent="0.2">
      <c r="A849" s="60" t="s">
        <v>6111</v>
      </c>
      <c r="B849" s="44" t="s">
        <v>6115</v>
      </c>
      <c r="C849" s="44"/>
      <c r="D849" s="39">
        <v>834</v>
      </c>
      <c r="E849" s="44" t="s">
        <v>5435</v>
      </c>
      <c r="F849" s="44" t="s">
        <v>5977</v>
      </c>
      <c r="G849" s="39" t="s">
        <v>6115</v>
      </c>
      <c r="H849" s="64">
        <v>40451</v>
      </c>
      <c r="I849" s="44" t="s">
        <v>6129</v>
      </c>
      <c r="J849" s="58">
        <v>213</v>
      </c>
      <c r="K849" s="44" t="s">
        <v>6111</v>
      </c>
      <c r="L849" s="39" t="s">
        <v>6116</v>
      </c>
      <c r="M849" s="67">
        <v>0</v>
      </c>
      <c r="N849" s="67">
        <v>0</v>
      </c>
      <c r="O849" s="46">
        <v>2450079</v>
      </c>
      <c r="P849" s="45">
        <v>2450079</v>
      </c>
      <c r="Q849" s="45">
        <v>1037812</v>
      </c>
      <c r="R849" s="45">
        <v>86484.333333333328</v>
      </c>
      <c r="S849" s="45">
        <v>518906</v>
      </c>
      <c r="T849" s="45">
        <v>449497</v>
      </c>
      <c r="U849" s="46">
        <v>1931173</v>
      </c>
      <c r="V849" s="38">
        <v>827341.59322382009</v>
      </c>
      <c r="W849" s="46">
        <v>449497</v>
      </c>
      <c r="X849" s="38"/>
      <c r="Y849" s="38">
        <f t="shared" si="13"/>
        <v>959395.19938592857</v>
      </c>
      <c r="Z849" s="38">
        <v>449497</v>
      </c>
      <c r="AA849" s="38">
        <v>0</v>
      </c>
      <c r="AB849" s="38">
        <v>449497</v>
      </c>
      <c r="AC849" s="38" t="s">
        <v>6123</v>
      </c>
      <c r="AD849" s="59">
        <v>1</v>
      </c>
      <c r="AE849" s="59">
        <v>0.18346224754385471</v>
      </c>
      <c r="AF849" s="59">
        <v>0.23275853587431058</v>
      </c>
    </row>
    <row r="850" spans="1:32" x14ac:dyDescent="0.2">
      <c r="A850" s="60" t="s">
        <v>6111</v>
      </c>
      <c r="B850" s="44" t="s">
        <v>6115</v>
      </c>
      <c r="C850" s="44"/>
      <c r="D850" s="39">
        <v>835</v>
      </c>
      <c r="E850" s="44" t="s">
        <v>1029</v>
      </c>
      <c r="F850" s="44" t="s">
        <v>1030</v>
      </c>
      <c r="G850" s="39" t="s">
        <v>6115</v>
      </c>
      <c r="H850" s="64">
        <v>40359</v>
      </c>
      <c r="I850" s="44" t="s">
        <v>6129</v>
      </c>
      <c r="J850" s="58">
        <v>212</v>
      </c>
      <c r="K850" s="44" t="s">
        <v>6111</v>
      </c>
      <c r="L850" s="39" t="s">
        <v>6116</v>
      </c>
      <c r="M850" s="67">
        <v>0</v>
      </c>
      <c r="N850" s="67">
        <v>0</v>
      </c>
      <c r="O850" s="46">
        <v>1272459</v>
      </c>
      <c r="P850" s="45">
        <v>1272459</v>
      </c>
      <c r="Q850" s="45">
        <v>1096208</v>
      </c>
      <c r="R850" s="45">
        <v>91350.666666666672</v>
      </c>
      <c r="S850" s="45">
        <v>548104</v>
      </c>
      <c r="T850" s="45">
        <v>611435</v>
      </c>
      <c r="U850" s="46">
        <v>724355</v>
      </c>
      <c r="V850" s="38">
        <v>310323.83932441071</v>
      </c>
      <c r="W850" s="46">
        <v>310323.83932441071</v>
      </c>
      <c r="X850" s="38"/>
      <c r="Y850" s="38">
        <f t="shared" si="13"/>
        <v>359855.2328823955</v>
      </c>
      <c r="Z850" s="38">
        <v>359855.2328823955</v>
      </c>
      <c r="AA850" s="38">
        <v>0</v>
      </c>
      <c r="AB850" s="38">
        <v>359855.2328823955</v>
      </c>
      <c r="AC850" s="38" t="s">
        <v>6123</v>
      </c>
      <c r="AD850" s="59">
        <v>0.58854209013614778</v>
      </c>
      <c r="AE850" s="59">
        <v>0.2828030080988036</v>
      </c>
      <c r="AF850" s="59">
        <v>0.49679402072519069</v>
      </c>
    </row>
    <row r="851" spans="1:32" x14ac:dyDescent="0.2">
      <c r="A851" s="60" t="s">
        <v>6111</v>
      </c>
      <c r="B851" s="44" t="s">
        <v>6115</v>
      </c>
      <c r="C851" s="44"/>
      <c r="D851" s="39">
        <v>836</v>
      </c>
      <c r="E851" s="44" t="s">
        <v>1467</v>
      </c>
      <c r="F851" s="44" t="s">
        <v>1468</v>
      </c>
      <c r="G851" s="39" t="s">
        <v>6115</v>
      </c>
      <c r="H851" s="64">
        <v>40451</v>
      </c>
      <c r="I851" s="44" t="s">
        <v>6129</v>
      </c>
      <c r="J851" s="58">
        <v>212</v>
      </c>
      <c r="K851" s="44" t="s">
        <v>6111</v>
      </c>
      <c r="L851" s="39" t="s">
        <v>6116</v>
      </c>
      <c r="M851" s="67">
        <v>0</v>
      </c>
      <c r="N851" s="67">
        <v>0</v>
      </c>
      <c r="O851" s="46">
        <v>338738</v>
      </c>
      <c r="P851" s="45">
        <v>338738</v>
      </c>
      <c r="Q851" s="45">
        <v>839383</v>
      </c>
      <c r="R851" s="45">
        <v>69948.583333333328</v>
      </c>
      <c r="S851" s="45">
        <v>419691.5</v>
      </c>
      <c r="T851" s="45">
        <v>454698</v>
      </c>
      <c r="U851" s="46">
        <v>0</v>
      </c>
      <c r="V851" s="38">
        <v>0</v>
      </c>
      <c r="W851" s="46">
        <v>0</v>
      </c>
      <c r="X851" s="38"/>
      <c r="Y851" s="38">
        <f t="shared" si="13"/>
        <v>0</v>
      </c>
      <c r="Z851" s="38">
        <v>0</v>
      </c>
      <c r="AA851" s="38">
        <v>0</v>
      </c>
      <c r="AB851" s="38">
        <v>0</v>
      </c>
      <c r="AC851" s="38" t="s">
        <v>6116</v>
      </c>
      <c r="AD851" s="59">
        <v>0</v>
      </c>
      <c r="AE851" s="59">
        <v>0</v>
      </c>
      <c r="AF851" s="59" t="s">
        <v>6138</v>
      </c>
    </row>
    <row r="852" spans="1:32" x14ac:dyDescent="0.2">
      <c r="A852" s="60" t="s">
        <v>6111</v>
      </c>
      <c r="B852" s="44" t="s">
        <v>6115</v>
      </c>
      <c r="C852" s="44"/>
      <c r="D852" s="39">
        <v>837</v>
      </c>
      <c r="E852" s="44" t="s">
        <v>1949</v>
      </c>
      <c r="F852" s="44" t="s">
        <v>1950</v>
      </c>
      <c r="G852" s="39" t="s">
        <v>6115</v>
      </c>
      <c r="H852" s="64">
        <v>40633</v>
      </c>
      <c r="I852" s="44" t="s">
        <v>6130</v>
      </c>
      <c r="J852" s="58">
        <v>212</v>
      </c>
      <c r="K852" s="44" t="s">
        <v>6111</v>
      </c>
      <c r="L852" s="39" t="s">
        <v>6123</v>
      </c>
      <c r="M852" s="67">
        <v>336567</v>
      </c>
      <c r="N852" s="67">
        <v>336567</v>
      </c>
      <c r="O852" s="46">
        <v>826164</v>
      </c>
      <c r="P852" s="45">
        <v>489597</v>
      </c>
      <c r="Q852" s="45">
        <v>952248</v>
      </c>
      <c r="R852" s="45">
        <v>79354</v>
      </c>
      <c r="S852" s="45">
        <v>476124</v>
      </c>
      <c r="T852" s="45">
        <v>569511</v>
      </c>
      <c r="U852" s="46">
        <v>13473</v>
      </c>
      <c r="V852" s="38">
        <v>5772.0221261919714</v>
      </c>
      <c r="W852" s="46">
        <v>5772.0221261919714</v>
      </c>
      <c r="X852" s="38"/>
      <c r="Y852" s="38">
        <f t="shared" si="13"/>
        <v>6693.3058412304936</v>
      </c>
      <c r="Z852" s="38">
        <v>6693.3058412304936</v>
      </c>
      <c r="AA852" s="38">
        <v>0</v>
      </c>
      <c r="AB852" s="38">
        <v>6693.3058412304936</v>
      </c>
      <c r="AC852" s="38" t="s">
        <v>6123</v>
      </c>
      <c r="AD852" s="59">
        <v>1.1752724427149771E-2</v>
      </c>
      <c r="AE852" s="59">
        <v>1.3671051581669197E-2</v>
      </c>
      <c r="AF852" s="59">
        <v>0.49679402072519063</v>
      </c>
    </row>
    <row r="853" spans="1:32" x14ac:dyDescent="0.2">
      <c r="A853" s="60" t="s">
        <v>6111</v>
      </c>
      <c r="B853" s="44" t="s">
        <v>6115</v>
      </c>
      <c r="C853" s="44"/>
      <c r="D853" s="39">
        <v>838</v>
      </c>
      <c r="E853" s="44" t="s">
        <v>3251</v>
      </c>
      <c r="F853" s="44" t="s">
        <v>3252</v>
      </c>
      <c r="G853" s="39" t="s">
        <v>6115</v>
      </c>
      <c r="H853" s="64">
        <v>40543</v>
      </c>
      <c r="I853" s="44" t="s">
        <v>6129</v>
      </c>
      <c r="J853" s="58">
        <v>212</v>
      </c>
      <c r="K853" s="44" t="s">
        <v>6111</v>
      </c>
      <c r="L853" s="39" t="s">
        <v>6116</v>
      </c>
      <c r="M853" s="67">
        <v>0</v>
      </c>
      <c r="N853" s="67">
        <v>0</v>
      </c>
      <c r="O853" s="46">
        <v>1510242</v>
      </c>
      <c r="P853" s="45">
        <v>1510242</v>
      </c>
      <c r="Q853" s="45">
        <v>943849</v>
      </c>
      <c r="R853" s="45">
        <v>78654.083333333328</v>
      </c>
      <c r="S853" s="45">
        <v>471924.5</v>
      </c>
      <c r="T853" s="45">
        <v>532001</v>
      </c>
      <c r="U853" s="46">
        <v>1038317.5</v>
      </c>
      <c r="V853" s="38">
        <v>444829.7768880229</v>
      </c>
      <c r="W853" s="46">
        <v>444829.7768880229</v>
      </c>
      <c r="X853" s="38"/>
      <c r="Y853" s="38">
        <f t="shared" si="13"/>
        <v>515829.92561432818</v>
      </c>
      <c r="Z853" s="38">
        <v>515829.92561432818</v>
      </c>
      <c r="AA853" s="38">
        <v>0</v>
      </c>
      <c r="AB853" s="38">
        <v>515829.92561432818</v>
      </c>
      <c r="AC853" s="38" t="s">
        <v>6123</v>
      </c>
      <c r="AD853" s="59">
        <v>0.96960330077260792</v>
      </c>
      <c r="AE853" s="59">
        <v>0.34155448306584518</v>
      </c>
      <c r="AF853" s="59">
        <v>0.49679402072519069</v>
      </c>
    </row>
    <row r="854" spans="1:32" x14ac:dyDescent="0.2">
      <c r="A854" s="60" t="s">
        <v>6111</v>
      </c>
      <c r="B854" s="44" t="s">
        <v>6115</v>
      </c>
      <c r="C854" s="44"/>
      <c r="D854" s="39">
        <v>839</v>
      </c>
      <c r="E854" s="44" t="s">
        <v>1037</v>
      </c>
      <c r="F854" s="44" t="s">
        <v>1038</v>
      </c>
      <c r="G854" s="39" t="s">
        <v>6115</v>
      </c>
      <c r="H854" s="64">
        <v>40359</v>
      </c>
      <c r="I854" s="44" t="s">
        <v>6129</v>
      </c>
      <c r="J854" s="58">
        <v>211</v>
      </c>
      <c r="K854" s="44" t="s">
        <v>6111</v>
      </c>
      <c r="L854" s="39" t="s">
        <v>6116</v>
      </c>
      <c r="M854" s="67">
        <v>0</v>
      </c>
      <c r="N854" s="67">
        <v>0</v>
      </c>
      <c r="O854" s="46">
        <v>901653</v>
      </c>
      <c r="P854" s="45">
        <v>901653</v>
      </c>
      <c r="Q854" s="45">
        <v>895499</v>
      </c>
      <c r="R854" s="45">
        <v>74624.916666666672</v>
      </c>
      <c r="S854" s="45">
        <v>447749.5</v>
      </c>
      <c r="T854" s="45">
        <v>440768</v>
      </c>
      <c r="U854" s="46">
        <v>453903.5</v>
      </c>
      <c r="V854" s="38">
        <v>194458.62429718531</v>
      </c>
      <c r="W854" s="46">
        <v>194458.62429718531</v>
      </c>
      <c r="X854" s="38"/>
      <c r="Y854" s="38">
        <f t="shared" si="13"/>
        <v>225496.5447862366</v>
      </c>
      <c r="Z854" s="38">
        <v>225496.5447862366</v>
      </c>
      <c r="AA854" s="38">
        <v>0</v>
      </c>
      <c r="AB854" s="38">
        <v>225496.5447862366</v>
      </c>
      <c r="AC854" s="38" t="s">
        <v>6123</v>
      </c>
      <c r="AD854" s="59">
        <v>0.51159917413749778</v>
      </c>
      <c r="AE854" s="59">
        <v>0.25009238009105123</v>
      </c>
      <c r="AF854" s="59">
        <v>0.49679402072519069</v>
      </c>
    </row>
    <row r="855" spans="1:32" x14ac:dyDescent="0.2">
      <c r="A855" s="60" t="s">
        <v>6111</v>
      </c>
      <c r="B855" s="44" t="s">
        <v>6115</v>
      </c>
      <c r="C855" s="44"/>
      <c r="D855" s="39">
        <v>840</v>
      </c>
      <c r="E855" s="44" t="s">
        <v>2985</v>
      </c>
      <c r="F855" s="44" t="s">
        <v>2986</v>
      </c>
      <c r="G855" s="39" t="s">
        <v>6115</v>
      </c>
      <c r="H855" s="64">
        <v>40633</v>
      </c>
      <c r="I855" s="44" t="s">
        <v>6130</v>
      </c>
      <c r="J855" s="58">
        <v>211</v>
      </c>
      <c r="K855" s="44" t="s">
        <v>6111</v>
      </c>
      <c r="L855" s="39" t="s">
        <v>6116</v>
      </c>
      <c r="M855" s="67">
        <v>0</v>
      </c>
      <c r="N855" s="67">
        <v>0</v>
      </c>
      <c r="O855" s="46">
        <v>1475039</v>
      </c>
      <c r="P855" s="45">
        <v>1475039</v>
      </c>
      <c r="Q855" s="45">
        <v>938402</v>
      </c>
      <c r="R855" s="45">
        <v>78200.166666666672</v>
      </c>
      <c r="S855" s="45">
        <v>469201</v>
      </c>
      <c r="T855" s="45">
        <v>741484</v>
      </c>
      <c r="U855" s="46">
        <v>1005838</v>
      </c>
      <c r="V855" s="38">
        <v>430915.10364170413</v>
      </c>
      <c r="W855" s="46">
        <v>430915.10364170413</v>
      </c>
      <c r="X855" s="38"/>
      <c r="Y855" s="38">
        <f t="shared" si="13"/>
        <v>499694.30421818426</v>
      </c>
      <c r="Z855" s="38">
        <v>499694.30421818426</v>
      </c>
      <c r="AA855" s="38">
        <v>0</v>
      </c>
      <c r="AB855" s="38">
        <v>499694.30421818426</v>
      </c>
      <c r="AC855" s="38" t="s">
        <v>6123</v>
      </c>
      <c r="AD855" s="59">
        <v>0.6739111082884921</v>
      </c>
      <c r="AE855" s="59">
        <v>0.33876684224497405</v>
      </c>
      <c r="AF855" s="59">
        <v>0.49679402072519058</v>
      </c>
    </row>
    <row r="856" spans="1:32" x14ac:dyDescent="0.2">
      <c r="A856" s="60" t="s">
        <v>6111</v>
      </c>
      <c r="B856" s="44" t="s">
        <v>6115</v>
      </c>
      <c r="C856" s="44"/>
      <c r="D856" s="39">
        <v>841</v>
      </c>
      <c r="E856" s="44" t="s">
        <v>4928</v>
      </c>
      <c r="F856" s="44" t="s">
        <v>4929</v>
      </c>
      <c r="G856" s="39" t="s">
        <v>6115</v>
      </c>
      <c r="H856" s="64">
        <v>40451</v>
      </c>
      <c r="I856" s="44" t="s">
        <v>6129</v>
      </c>
      <c r="J856" s="58">
        <v>211</v>
      </c>
      <c r="K856" s="44" t="s">
        <v>6111</v>
      </c>
      <c r="L856" s="39" t="s">
        <v>6116</v>
      </c>
      <c r="M856" s="67">
        <v>0</v>
      </c>
      <c r="N856" s="67">
        <v>0</v>
      </c>
      <c r="O856" s="46">
        <v>349205</v>
      </c>
      <c r="P856" s="45">
        <v>349205</v>
      </c>
      <c r="Q856" s="45">
        <v>959966</v>
      </c>
      <c r="R856" s="45">
        <v>79997.166666666672</v>
      </c>
      <c r="S856" s="45">
        <v>479983</v>
      </c>
      <c r="T856" s="45">
        <v>747957</v>
      </c>
      <c r="U856" s="46">
        <v>0</v>
      </c>
      <c r="V856" s="38">
        <v>0</v>
      </c>
      <c r="W856" s="46">
        <v>0</v>
      </c>
      <c r="X856" s="38"/>
      <c r="Y856" s="38">
        <f t="shared" si="13"/>
        <v>0</v>
      </c>
      <c r="Z856" s="38">
        <v>0</v>
      </c>
      <c r="AA856" s="38">
        <v>0</v>
      </c>
      <c r="AB856" s="38">
        <v>0</v>
      </c>
      <c r="AC856" s="38" t="s">
        <v>6116</v>
      </c>
      <c r="AD856" s="59">
        <v>0</v>
      </c>
      <c r="AE856" s="59">
        <v>0</v>
      </c>
      <c r="AF856" s="59" t="s">
        <v>6138</v>
      </c>
    </row>
    <row r="857" spans="1:32" x14ac:dyDescent="0.2">
      <c r="A857" s="60" t="s">
        <v>6111</v>
      </c>
      <c r="B857" s="44" t="s">
        <v>6115</v>
      </c>
      <c r="C857" s="44"/>
      <c r="D857" s="39">
        <v>842</v>
      </c>
      <c r="E857" s="44" t="s">
        <v>1039</v>
      </c>
      <c r="F857" s="44" t="s">
        <v>1040</v>
      </c>
      <c r="G857" s="39" t="s">
        <v>6115</v>
      </c>
      <c r="H857" s="64">
        <v>40359</v>
      </c>
      <c r="I857" s="44" t="s">
        <v>6129</v>
      </c>
      <c r="J857" s="58">
        <v>210</v>
      </c>
      <c r="K857" s="44" t="s">
        <v>6111</v>
      </c>
      <c r="L857" s="39" t="s">
        <v>6116</v>
      </c>
      <c r="M857" s="67">
        <v>0</v>
      </c>
      <c r="N857" s="67">
        <v>0</v>
      </c>
      <c r="O857" s="46">
        <v>743426</v>
      </c>
      <c r="P857" s="45">
        <v>743426</v>
      </c>
      <c r="Q857" s="45">
        <v>1096677</v>
      </c>
      <c r="R857" s="45">
        <v>91389.75</v>
      </c>
      <c r="S857" s="45">
        <v>548338.5</v>
      </c>
      <c r="T857" s="45">
        <v>702185</v>
      </c>
      <c r="U857" s="46">
        <v>195087.5</v>
      </c>
      <c r="V857" s="38">
        <v>83578.220629664967</v>
      </c>
      <c r="W857" s="46">
        <v>83578.220629664967</v>
      </c>
      <c r="X857" s="38"/>
      <c r="Y857" s="38">
        <f t="shared" si="13"/>
        <v>96918.303518225628</v>
      </c>
      <c r="Z857" s="38">
        <v>96918.303518225628</v>
      </c>
      <c r="AA857" s="38">
        <v>0</v>
      </c>
      <c r="AB857" s="38">
        <v>96918.303518225628</v>
      </c>
      <c r="AC857" s="38" t="s">
        <v>6123</v>
      </c>
      <c r="AD857" s="59">
        <v>0.13802388760543963</v>
      </c>
      <c r="AE857" s="59">
        <v>0.13036711591769137</v>
      </c>
      <c r="AF857" s="59">
        <v>0.49679402072519063</v>
      </c>
    </row>
    <row r="858" spans="1:32" x14ac:dyDescent="0.2">
      <c r="A858" s="60" t="s">
        <v>6111</v>
      </c>
      <c r="B858" s="44" t="s">
        <v>6115</v>
      </c>
      <c r="C858" s="44"/>
      <c r="D858" s="39">
        <v>843</v>
      </c>
      <c r="E858" s="44" t="s">
        <v>1871</v>
      </c>
      <c r="F858" s="44" t="s">
        <v>1872</v>
      </c>
      <c r="G858" s="39" t="s">
        <v>6115</v>
      </c>
      <c r="H858" s="64">
        <v>40543</v>
      </c>
      <c r="I858" s="44" t="s">
        <v>6129</v>
      </c>
      <c r="J858" s="58">
        <v>210</v>
      </c>
      <c r="K858" s="44" t="s">
        <v>6111</v>
      </c>
      <c r="L858" s="39" t="s">
        <v>6116</v>
      </c>
      <c r="M858" s="67">
        <v>0</v>
      </c>
      <c r="N858" s="67">
        <v>0</v>
      </c>
      <c r="O858" s="46">
        <v>2040834</v>
      </c>
      <c r="P858" s="45">
        <v>2040834</v>
      </c>
      <c r="Q858" s="45">
        <v>1122914</v>
      </c>
      <c r="R858" s="45">
        <v>93576.166666666672</v>
      </c>
      <c r="S858" s="45">
        <v>561457</v>
      </c>
      <c r="T858" s="45">
        <v>662811</v>
      </c>
      <c r="U858" s="46">
        <v>1479377</v>
      </c>
      <c r="V858" s="38">
        <v>633785.85147921764</v>
      </c>
      <c r="W858" s="46">
        <v>633785.85147921764</v>
      </c>
      <c r="X858" s="38"/>
      <c r="Y858" s="38">
        <f t="shared" si="13"/>
        <v>734945.64799837035</v>
      </c>
      <c r="Z858" s="38">
        <v>662811</v>
      </c>
      <c r="AA858" s="38">
        <v>0</v>
      </c>
      <c r="AB858" s="38">
        <v>662811</v>
      </c>
      <c r="AC858" s="38" t="s">
        <v>6123</v>
      </c>
      <c r="AD858" s="59">
        <v>1</v>
      </c>
      <c r="AE858" s="59">
        <v>0.32477457745215926</v>
      </c>
      <c r="AF858" s="59">
        <v>0.44803386831078218</v>
      </c>
    </row>
    <row r="859" spans="1:32" x14ac:dyDescent="0.2">
      <c r="A859" s="60" t="s">
        <v>6111</v>
      </c>
      <c r="B859" s="44" t="s">
        <v>6115</v>
      </c>
      <c r="C859" s="44"/>
      <c r="D859" s="39">
        <v>844</v>
      </c>
      <c r="E859" s="44" t="s">
        <v>1907</v>
      </c>
      <c r="F859" s="44" t="s">
        <v>1908</v>
      </c>
      <c r="G859" s="39" t="s">
        <v>6115</v>
      </c>
      <c r="H859" s="64">
        <v>40543</v>
      </c>
      <c r="I859" s="44" t="s">
        <v>6129</v>
      </c>
      <c r="J859" s="58">
        <v>210</v>
      </c>
      <c r="K859" s="44" t="s">
        <v>6111</v>
      </c>
      <c r="L859" s="39" t="s">
        <v>6116</v>
      </c>
      <c r="M859" s="67">
        <v>0</v>
      </c>
      <c r="N859" s="67">
        <v>0</v>
      </c>
      <c r="O859" s="46">
        <v>392698</v>
      </c>
      <c r="P859" s="45">
        <v>392698</v>
      </c>
      <c r="Q859" s="45">
        <v>1011083</v>
      </c>
      <c r="R859" s="45">
        <v>84256.916666666672</v>
      </c>
      <c r="S859" s="45">
        <v>505541.5</v>
      </c>
      <c r="T859" s="45">
        <v>512010</v>
      </c>
      <c r="U859" s="46">
        <v>0</v>
      </c>
      <c r="V859" s="38">
        <v>0</v>
      </c>
      <c r="W859" s="46">
        <v>0</v>
      </c>
      <c r="X859" s="38"/>
      <c r="Y859" s="38">
        <f t="shared" si="13"/>
        <v>0</v>
      </c>
      <c r="Z859" s="38">
        <v>0</v>
      </c>
      <c r="AA859" s="38">
        <v>0</v>
      </c>
      <c r="AB859" s="38">
        <v>0</v>
      </c>
      <c r="AC859" s="38" t="s">
        <v>6116</v>
      </c>
      <c r="AD859" s="59">
        <v>0</v>
      </c>
      <c r="AE859" s="59">
        <v>0</v>
      </c>
      <c r="AF859" s="59" t="s">
        <v>6138</v>
      </c>
    </row>
    <row r="860" spans="1:32" x14ac:dyDescent="0.2">
      <c r="A860" s="60" t="s">
        <v>6111</v>
      </c>
      <c r="B860" s="44" t="s">
        <v>6115</v>
      </c>
      <c r="C860" s="44"/>
      <c r="D860" s="39">
        <v>845</v>
      </c>
      <c r="E860" s="44" t="s">
        <v>3396</v>
      </c>
      <c r="F860" s="44" t="s">
        <v>3397</v>
      </c>
      <c r="G860" s="39" t="s">
        <v>6115</v>
      </c>
      <c r="H860" s="64">
        <v>40543</v>
      </c>
      <c r="I860" s="44" t="s">
        <v>6130</v>
      </c>
      <c r="J860" s="58">
        <v>210</v>
      </c>
      <c r="K860" s="44" t="s">
        <v>6111</v>
      </c>
      <c r="L860" s="39" t="s">
        <v>6116</v>
      </c>
      <c r="M860" s="67">
        <v>0</v>
      </c>
      <c r="N860" s="67">
        <v>0</v>
      </c>
      <c r="O860" s="46">
        <v>215807</v>
      </c>
      <c r="P860" s="45">
        <v>215807</v>
      </c>
      <c r="Q860" s="45">
        <v>1280851</v>
      </c>
      <c r="R860" s="45">
        <v>106737.58333333333</v>
      </c>
      <c r="S860" s="45">
        <v>640425.5</v>
      </c>
      <c r="T860" s="45">
        <v>838289</v>
      </c>
      <c r="U860" s="46">
        <v>0</v>
      </c>
      <c r="V860" s="38">
        <v>0</v>
      </c>
      <c r="W860" s="46">
        <v>0</v>
      </c>
      <c r="X860" s="38"/>
      <c r="Y860" s="38">
        <f t="shared" si="13"/>
        <v>0</v>
      </c>
      <c r="Z860" s="38">
        <v>0</v>
      </c>
      <c r="AA860" s="38">
        <v>0</v>
      </c>
      <c r="AB860" s="38">
        <v>0</v>
      </c>
      <c r="AC860" s="38" t="s">
        <v>6116</v>
      </c>
      <c r="AD860" s="59">
        <v>0</v>
      </c>
      <c r="AE860" s="59">
        <v>0</v>
      </c>
      <c r="AF860" s="59" t="s">
        <v>6138</v>
      </c>
    </row>
    <row r="861" spans="1:32" x14ac:dyDescent="0.2">
      <c r="A861" s="60" t="s">
        <v>6111</v>
      </c>
      <c r="B861" s="44" t="s">
        <v>6115</v>
      </c>
      <c r="C861" s="44"/>
      <c r="D861" s="39">
        <v>846</v>
      </c>
      <c r="E861" s="44" t="s">
        <v>4777</v>
      </c>
      <c r="F861" s="44" t="s">
        <v>3719</v>
      </c>
      <c r="G861" s="39" t="s">
        <v>6115</v>
      </c>
      <c r="H861" s="64">
        <v>40451</v>
      </c>
      <c r="I861" s="44" t="s">
        <v>6129</v>
      </c>
      <c r="J861" s="58">
        <v>210</v>
      </c>
      <c r="K861" s="44" t="s">
        <v>6111</v>
      </c>
      <c r="L861" s="39" t="s">
        <v>6116</v>
      </c>
      <c r="M861" s="67">
        <v>0</v>
      </c>
      <c r="N861" s="67">
        <v>0</v>
      </c>
      <c r="O861" s="46">
        <v>2291495</v>
      </c>
      <c r="P861" s="45">
        <v>2291495</v>
      </c>
      <c r="Q861" s="45">
        <v>778158</v>
      </c>
      <c r="R861" s="45">
        <v>64846.5</v>
      </c>
      <c r="S861" s="45">
        <v>389079</v>
      </c>
      <c r="T861" s="45">
        <v>557179</v>
      </c>
      <c r="U861" s="46">
        <v>1902416</v>
      </c>
      <c r="V861" s="38">
        <v>815021.69117654755</v>
      </c>
      <c r="W861" s="46">
        <v>557179</v>
      </c>
      <c r="X861" s="38"/>
      <c r="Y861" s="38">
        <f t="shared" si="13"/>
        <v>945108.89373193425</v>
      </c>
      <c r="Z861" s="38">
        <v>557179</v>
      </c>
      <c r="AA861" s="38">
        <v>0</v>
      </c>
      <c r="AB861" s="38">
        <v>557179</v>
      </c>
      <c r="AC861" s="38" t="s">
        <v>6123</v>
      </c>
      <c r="AD861" s="59">
        <v>1</v>
      </c>
      <c r="AE861" s="59">
        <v>0.24315086875598682</v>
      </c>
      <c r="AF861" s="59">
        <v>0.29287968562081057</v>
      </c>
    </row>
    <row r="862" spans="1:32" x14ac:dyDescent="0.2">
      <c r="A862" s="60" t="s">
        <v>6111</v>
      </c>
      <c r="B862" s="44" t="s">
        <v>6115</v>
      </c>
      <c r="C862" s="44"/>
      <c r="D862" s="39">
        <v>847</v>
      </c>
      <c r="E862" s="44" t="s">
        <v>55</v>
      </c>
      <c r="F862" s="44" t="s">
        <v>56</v>
      </c>
      <c r="G862" s="39" t="s">
        <v>6115</v>
      </c>
      <c r="H862" s="64">
        <v>40359</v>
      </c>
      <c r="I862" s="44" t="s">
        <v>6129</v>
      </c>
      <c r="J862" s="58">
        <v>209</v>
      </c>
      <c r="K862" s="44" t="s">
        <v>6111</v>
      </c>
      <c r="L862" s="39" t="s">
        <v>6116</v>
      </c>
      <c r="M862" s="67">
        <v>0</v>
      </c>
      <c r="N862" s="67">
        <v>0</v>
      </c>
      <c r="O862" s="46">
        <v>851209</v>
      </c>
      <c r="P862" s="45">
        <v>851209</v>
      </c>
      <c r="Q862" s="45">
        <v>1018717</v>
      </c>
      <c r="R862" s="45">
        <v>84893.083333333328</v>
      </c>
      <c r="S862" s="45">
        <v>509358.5</v>
      </c>
      <c r="T862" s="45">
        <v>681241</v>
      </c>
      <c r="U862" s="46">
        <v>341850.5</v>
      </c>
      <c r="V862" s="38">
        <v>146453.54782526448</v>
      </c>
      <c r="W862" s="46">
        <v>146453.54782526448</v>
      </c>
      <c r="X862" s="38"/>
      <c r="Y862" s="38">
        <f t="shared" si="13"/>
        <v>169829.28438191678</v>
      </c>
      <c r="Z862" s="38">
        <v>169829.28438191678</v>
      </c>
      <c r="AA862" s="38">
        <v>0</v>
      </c>
      <c r="AB862" s="38">
        <v>169829.28438191678</v>
      </c>
      <c r="AC862" s="38" t="s">
        <v>6123</v>
      </c>
      <c r="AD862" s="59">
        <v>0.24929398609584094</v>
      </c>
      <c r="AE862" s="59">
        <v>0.19951537681335227</v>
      </c>
      <c r="AF862" s="59">
        <v>0.49679402072519063</v>
      </c>
    </row>
    <row r="863" spans="1:32" x14ac:dyDescent="0.2">
      <c r="A863" s="60" t="s">
        <v>6111</v>
      </c>
      <c r="B863" s="44" t="s">
        <v>6115</v>
      </c>
      <c r="C863" s="44"/>
      <c r="D863" s="39">
        <v>848</v>
      </c>
      <c r="E863" s="44" t="s">
        <v>4537</v>
      </c>
      <c r="F863" s="44" t="s">
        <v>4538</v>
      </c>
      <c r="G863" s="39" t="s">
        <v>6115</v>
      </c>
      <c r="H863" s="64">
        <v>40633</v>
      </c>
      <c r="I863" s="44" t="s">
        <v>6130</v>
      </c>
      <c r="J863" s="58">
        <v>209</v>
      </c>
      <c r="K863" s="44" t="s">
        <v>6111</v>
      </c>
      <c r="L863" s="39" t="s">
        <v>6116</v>
      </c>
      <c r="M863" s="67">
        <v>0</v>
      </c>
      <c r="N863" s="67">
        <v>0</v>
      </c>
      <c r="O863" s="46">
        <v>92654</v>
      </c>
      <c r="P863" s="45">
        <v>92654</v>
      </c>
      <c r="Q863" s="45">
        <v>1000142</v>
      </c>
      <c r="R863" s="45">
        <v>83345.166666666672</v>
      </c>
      <c r="S863" s="45">
        <v>500071</v>
      </c>
      <c r="T863" s="45">
        <v>490241</v>
      </c>
      <c r="U863" s="46">
        <v>0</v>
      </c>
      <c r="V863" s="38">
        <v>0</v>
      </c>
      <c r="W863" s="46">
        <v>0</v>
      </c>
      <c r="X863" s="38"/>
      <c r="Y863" s="38">
        <f t="shared" si="13"/>
        <v>0</v>
      </c>
      <c r="Z863" s="38">
        <v>0</v>
      </c>
      <c r="AA863" s="38">
        <v>0</v>
      </c>
      <c r="AB863" s="38">
        <v>0</v>
      </c>
      <c r="AC863" s="38" t="s">
        <v>6116</v>
      </c>
      <c r="AD863" s="59">
        <v>0</v>
      </c>
      <c r="AE863" s="59">
        <v>0</v>
      </c>
      <c r="AF863" s="59" t="s">
        <v>6138</v>
      </c>
    </row>
    <row r="864" spans="1:32" x14ac:dyDescent="0.2">
      <c r="A864" s="60" t="s">
        <v>6111</v>
      </c>
      <c r="B864" s="44" t="s">
        <v>6115</v>
      </c>
      <c r="C864" s="44"/>
      <c r="D864" s="39">
        <v>849</v>
      </c>
      <c r="E864" s="44" t="s">
        <v>4543</v>
      </c>
      <c r="F864" s="44" t="s">
        <v>4544</v>
      </c>
      <c r="G864" s="39" t="s">
        <v>6115</v>
      </c>
      <c r="H864" s="64">
        <v>40359</v>
      </c>
      <c r="I864" s="44" t="s">
        <v>6129</v>
      </c>
      <c r="J864" s="58">
        <v>209</v>
      </c>
      <c r="K864" s="44" t="s">
        <v>6111</v>
      </c>
      <c r="L864" s="39" t="s">
        <v>6116</v>
      </c>
      <c r="M864" s="67">
        <v>0</v>
      </c>
      <c r="N864" s="67">
        <v>0</v>
      </c>
      <c r="O864" s="46">
        <v>438378</v>
      </c>
      <c r="P864" s="45">
        <v>438378</v>
      </c>
      <c r="Q864" s="45">
        <v>1184297</v>
      </c>
      <c r="R864" s="45">
        <v>98691.416666666672</v>
      </c>
      <c r="S864" s="45">
        <v>592148.5</v>
      </c>
      <c r="T864" s="45">
        <v>758049</v>
      </c>
      <c r="U864" s="46">
        <v>0</v>
      </c>
      <c r="V864" s="38">
        <v>0</v>
      </c>
      <c r="W864" s="46">
        <v>0</v>
      </c>
      <c r="X864" s="38"/>
      <c r="Y864" s="38">
        <f t="shared" si="13"/>
        <v>0</v>
      </c>
      <c r="Z864" s="38">
        <v>0</v>
      </c>
      <c r="AA864" s="38">
        <v>0</v>
      </c>
      <c r="AB864" s="38">
        <v>0</v>
      </c>
      <c r="AC864" s="38" t="s">
        <v>6116</v>
      </c>
      <c r="AD864" s="59">
        <v>0</v>
      </c>
      <c r="AE864" s="59">
        <v>0</v>
      </c>
      <c r="AF864" s="59" t="s">
        <v>6138</v>
      </c>
    </row>
    <row r="865" spans="1:32" x14ac:dyDescent="0.2">
      <c r="A865" s="60" t="s">
        <v>6111</v>
      </c>
      <c r="B865" s="44" t="s">
        <v>6115</v>
      </c>
      <c r="C865" s="44"/>
      <c r="D865" s="39">
        <v>850</v>
      </c>
      <c r="E865" s="44" t="s">
        <v>5723</v>
      </c>
      <c r="F865" s="44" t="s">
        <v>5724</v>
      </c>
      <c r="G865" s="39" t="s">
        <v>6115</v>
      </c>
      <c r="H865" s="64">
        <v>40633</v>
      </c>
      <c r="I865" s="44" t="s">
        <v>6130</v>
      </c>
      <c r="J865" s="58">
        <v>209</v>
      </c>
      <c r="K865" s="44" t="s">
        <v>6111</v>
      </c>
      <c r="L865" s="39" t="s">
        <v>6116</v>
      </c>
      <c r="M865" s="67">
        <v>0</v>
      </c>
      <c r="N865" s="67">
        <v>0</v>
      </c>
      <c r="O865" s="46">
        <v>627997</v>
      </c>
      <c r="P865" s="45">
        <v>627997</v>
      </c>
      <c r="Q865" s="45">
        <v>833604</v>
      </c>
      <c r="R865" s="45">
        <v>69467</v>
      </c>
      <c r="S865" s="45">
        <v>416802</v>
      </c>
      <c r="T865" s="45">
        <v>95821</v>
      </c>
      <c r="U865" s="46">
        <v>211195</v>
      </c>
      <c r="V865" s="38">
        <v>90478.899498338404</v>
      </c>
      <c r="W865" s="46">
        <v>90478.899498338404</v>
      </c>
      <c r="X865" s="38"/>
      <c r="Y865" s="38">
        <f t="shared" si="13"/>
        <v>104920.41320705663</v>
      </c>
      <c r="Z865" s="38">
        <v>95821</v>
      </c>
      <c r="AA865" s="38">
        <v>0</v>
      </c>
      <c r="AB865" s="38">
        <v>95821</v>
      </c>
      <c r="AC865" s="38" t="s">
        <v>6123</v>
      </c>
      <c r="AD865" s="59">
        <v>1</v>
      </c>
      <c r="AE865" s="59">
        <v>0.15258193908569626</v>
      </c>
      <c r="AF865" s="59">
        <v>0.45370865787542319</v>
      </c>
    </row>
    <row r="866" spans="1:32" x14ac:dyDescent="0.2">
      <c r="A866" s="60" t="s">
        <v>6111</v>
      </c>
      <c r="B866" s="44" t="s">
        <v>6115</v>
      </c>
      <c r="C866" s="44"/>
      <c r="D866" s="39">
        <v>851</v>
      </c>
      <c r="E866" s="44" t="s">
        <v>5908</v>
      </c>
      <c r="F866" s="44" t="s">
        <v>5909</v>
      </c>
      <c r="G866" s="39" t="s">
        <v>6115</v>
      </c>
      <c r="H866" s="64">
        <v>40359</v>
      </c>
      <c r="I866" s="44" t="s">
        <v>6129</v>
      </c>
      <c r="J866" s="58">
        <v>209</v>
      </c>
      <c r="K866" s="44" t="s">
        <v>6111</v>
      </c>
      <c r="L866" s="39" t="s">
        <v>6116</v>
      </c>
      <c r="M866" s="67">
        <v>0</v>
      </c>
      <c r="N866" s="67">
        <v>0</v>
      </c>
      <c r="O866" s="46">
        <v>345379</v>
      </c>
      <c r="P866" s="45">
        <v>345379</v>
      </c>
      <c r="Q866" s="45">
        <v>949041</v>
      </c>
      <c r="R866" s="45">
        <v>79086.75</v>
      </c>
      <c r="S866" s="45">
        <v>474520.5</v>
      </c>
      <c r="T866" s="45">
        <v>746231</v>
      </c>
      <c r="U866" s="46">
        <v>0</v>
      </c>
      <c r="V866" s="38">
        <v>0</v>
      </c>
      <c r="W866" s="46">
        <v>0</v>
      </c>
      <c r="X866" s="38"/>
      <c r="Y866" s="38">
        <f t="shared" si="13"/>
        <v>0</v>
      </c>
      <c r="Z866" s="38">
        <v>0</v>
      </c>
      <c r="AA866" s="38">
        <v>0</v>
      </c>
      <c r="AB866" s="38">
        <v>0</v>
      </c>
      <c r="AC866" s="38" t="s">
        <v>6116</v>
      </c>
      <c r="AD866" s="59">
        <v>0</v>
      </c>
      <c r="AE866" s="59">
        <v>0</v>
      </c>
      <c r="AF866" s="59" t="s">
        <v>6138</v>
      </c>
    </row>
    <row r="867" spans="1:32" x14ac:dyDescent="0.2">
      <c r="A867" s="35" t="s">
        <v>6111</v>
      </c>
      <c r="B867" s="26" t="s">
        <v>6173</v>
      </c>
      <c r="C867" s="26" t="s">
        <v>6174</v>
      </c>
      <c r="D867" s="25">
        <v>852</v>
      </c>
      <c r="E867" s="26" t="s">
        <v>925</v>
      </c>
      <c r="F867" s="26" t="s">
        <v>926</v>
      </c>
      <c r="G867" s="25" t="s">
        <v>6115</v>
      </c>
      <c r="H867" s="63">
        <v>40086</v>
      </c>
      <c r="I867" s="26" t="s">
        <v>6129</v>
      </c>
      <c r="J867" s="57">
        <v>208</v>
      </c>
      <c r="K867" s="26" t="s">
        <v>6111</v>
      </c>
      <c r="L867" s="25" t="s">
        <v>6116</v>
      </c>
      <c r="M867" s="110">
        <v>0</v>
      </c>
      <c r="N867" s="110">
        <v>0</v>
      </c>
      <c r="O867" s="40">
        <v>275539</v>
      </c>
      <c r="P867" s="27">
        <v>275539</v>
      </c>
      <c r="Q867" s="27">
        <v>0</v>
      </c>
      <c r="R867" s="27">
        <v>0</v>
      </c>
      <c r="S867" s="27">
        <v>0</v>
      </c>
      <c r="T867" s="27">
        <v>664790</v>
      </c>
      <c r="U867" s="27">
        <v>0</v>
      </c>
      <c r="V867" s="40">
        <v>227656.51110227779</v>
      </c>
      <c r="W867" s="40">
        <v>227656.51110227779</v>
      </c>
      <c r="X867" s="28"/>
      <c r="Y867" s="38">
        <v>0</v>
      </c>
      <c r="Z867" s="28">
        <v>227656.51110227779</v>
      </c>
      <c r="AA867" s="28">
        <v>52117.511102277786</v>
      </c>
      <c r="AB867" s="28">
        <v>175539</v>
      </c>
      <c r="AC867" s="28" t="s">
        <v>6123</v>
      </c>
      <c r="AD867" s="37">
        <v>0.26405180583342108</v>
      </c>
      <c r="AE867" s="37">
        <v>0.63707496942356623</v>
      </c>
      <c r="AF867" s="37" t="s">
        <v>6138</v>
      </c>
    </row>
    <row r="868" spans="1:32" x14ac:dyDescent="0.2">
      <c r="A868" s="60" t="s">
        <v>6111</v>
      </c>
      <c r="B868" s="44" t="s">
        <v>6115</v>
      </c>
      <c r="C868" s="44"/>
      <c r="D868" s="39">
        <v>853</v>
      </c>
      <c r="E868" s="44" t="s">
        <v>3755</v>
      </c>
      <c r="F868" s="44" t="s">
        <v>3124</v>
      </c>
      <c r="G868" s="39" t="s">
        <v>6115</v>
      </c>
      <c r="H868" s="64">
        <v>40359</v>
      </c>
      <c r="I868" s="44" t="s">
        <v>6129</v>
      </c>
      <c r="J868" s="58">
        <v>208</v>
      </c>
      <c r="K868" s="44" t="s">
        <v>6111</v>
      </c>
      <c r="L868" s="39" t="s">
        <v>6116</v>
      </c>
      <c r="M868" s="67">
        <v>0</v>
      </c>
      <c r="N868" s="67">
        <v>0</v>
      </c>
      <c r="O868" s="46">
        <v>776059</v>
      </c>
      <c r="P868" s="45">
        <v>776059</v>
      </c>
      <c r="Q868" s="45">
        <v>1606536</v>
      </c>
      <c r="R868" s="45">
        <v>133878</v>
      </c>
      <c r="S868" s="45">
        <v>803268</v>
      </c>
      <c r="T868" s="45">
        <v>737703</v>
      </c>
      <c r="U868" s="46">
        <v>0</v>
      </c>
      <c r="V868" s="38">
        <v>0</v>
      </c>
      <c r="W868" s="46">
        <v>0</v>
      </c>
      <c r="X868" s="38"/>
      <c r="Y868" s="38">
        <f t="shared" si="13"/>
        <v>0</v>
      </c>
      <c r="Z868" s="38">
        <v>0</v>
      </c>
      <c r="AA868" s="38">
        <v>0</v>
      </c>
      <c r="AB868" s="38">
        <v>0</v>
      </c>
      <c r="AC868" s="38" t="s">
        <v>6116</v>
      </c>
      <c r="AD868" s="59">
        <v>0</v>
      </c>
      <c r="AE868" s="59">
        <v>0</v>
      </c>
      <c r="AF868" s="59" t="s">
        <v>6138</v>
      </c>
    </row>
    <row r="869" spans="1:32" x14ac:dyDescent="0.2">
      <c r="A869" s="60" t="s">
        <v>6111</v>
      </c>
      <c r="B869" s="44" t="s">
        <v>6115</v>
      </c>
      <c r="C869" s="44"/>
      <c r="D869" s="39">
        <v>854</v>
      </c>
      <c r="E869" s="44" t="s">
        <v>4166</v>
      </c>
      <c r="F869" s="44" t="s">
        <v>4167</v>
      </c>
      <c r="G869" s="39" t="s">
        <v>6115</v>
      </c>
      <c r="H869" s="64">
        <v>40543</v>
      </c>
      <c r="I869" s="44" t="s">
        <v>6129</v>
      </c>
      <c r="J869" s="58">
        <v>208</v>
      </c>
      <c r="K869" s="44" t="s">
        <v>6111</v>
      </c>
      <c r="L869" s="39" t="s">
        <v>6123</v>
      </c>
      <c r="M869" s="67">
        <v>108237</v>
      </c>
      <c r="N869" s="67">
        <v>0</v>
      </c>
      <c r="O869" s="46">
        <v>962695</v>
      </c>
      <c r="P869" s="45">
        <v>962695</v>
      </c>
      <c r="Q869" s="45">
        <v>1095452</v>
      </c>
      <c r="R869" s="45">
        <v>91287.666666666672</v>
      </c>
      <c r="S869" s="45">
        <v>547726</v>
      </c>
      <c r="T869" s="45">
        <v>813844</v>
      </c>
      <c r="U869" s="46">
        <v>414969</v>
      </c>
      <c r="V869" s="38">
        <v>177778.53853512625</v>
      </c>
      <c r="W869" s="46">
        <v>177778.53853512625</v>
      </c>
      <c r="X869" s="38"/>
      <c r="Y869" s="38">
        <f t="shared" ref="Y869:Y932" si="14">V869*(1+$X$14)</f>
        <v>206154.11798631161</v>
      </c>
      <c r="Z869" s="38">
        <v>206154.11798631161</v>
      </c>
      <c r="AA869" s="38">
        <v>0</v>
      </c>
      <c r="AB869" s="38">
        <v>206154.11798631161</v>
      </c>
      <c r="AC869" s="38" t="s">
        <v>6123</v>
      </c>
      <c r="AD869" s="59">
        <v>0.2533091329374077</v>
      </c>
      <c r="AE869" s="59">
        <v>0.21414271185194855</v>
      </c>
      <c r="AF869" s="59">
        <v>0.49679402072519058</v>
      </c>
    </row>
    <row r="870" spans="1:32" x14ac:dyDescent="0.2">
      <c r="A870" s="60" t="s">
        <v>6111</v>
      </c>
      <c r="B870" s="44" t="s">
        <v>6115</v>
      </c>
      <c r="C870" s="44"/>
      <c r="D870" s="39">
        <v>855</v>
      </c>
      <c r="E870" s="44" t="s">
        <v>3809</v>
      </c>
      <c r="F870" s="44" t="s">
        <v>3810</v>
      </c>
      <c r="G870" s="39" t="s">
        <v>6115</v>
      </c>
      <c r="H870" s="64">
        <v>40633</v>
      </c>
      <c r="I870" s="44" t="s">
        <v>6130</v>
      </c>
      <c r="J870" s="58">
        <v>207</v>
      </c>
      <c r="K870" s="44" t="s">
        <v>6111</v>
      </c>
      <c r="L870" s="39" t="s">
        <v>6116</v>
      </c>
      <c r="M870" s="67">
        <v>0</v>
      </c>
      <c r="N870" s="67">
        <v>0</v>
      </c>
      <c r="O870" s="46">
        <v>1307609</v>
      </c>
      <c r="P870" s="45">
        <v>1307609</v>
      </c>
      <c r="Q870" s="45">
        <v>1586737</v>
      </c>
      <c r="R870" s="45">
        <v>132228.08333333334</v>
      </c>
      <c r="S870" s="45">
        <v>793368.5</v>
      </c>
      <c r="T870" s="45">
        <v>1073536</v>
      </c>
      <c r="U870" s="46">
        <v>514240.5</v>
      </c>
      <c r="V870" s="38">
        <v>220307.84117746769</v>
      </c>
      <c r="W870" s="46">
        <v>220307.84117746769</v>
      </c>
      <c r="X870" s="38"/>
      <c r="Y870" s="38">
        <f t="shared" si="14"/>
        <v>255471.6056147324</v>
      </c>
      <c r="Z870" s="38">
        <v>255471.6056147324</v>
      </c>
      <c r="AA870" s="38">
        <v>0</v>
      </c>
      <c r="AB870" s="38">
        <v>255471.6056147324</v>
      </c>
      <c r="AC870" s="38" t="s">
        <v>6123</v>
      </c>
      <c r="AD870" s="59">
        <v>0.23797209000418468</v>
      </c>
      <c r="AE870" s="59">
        <v>0.19537308600256836</v>
      </c>
      <c r="AF870" s="59">
        <v>0.49679402072519063</v>
      </c>
    </row>
    <row r="871" spans="1:32" x14ac:dyDescent="0.2">
      <c r="A871" s="60" t="s">
        <v>6111</v>
      </c>
      <c r="B871" s="44" t="s">
        <v>6115</v>
      </c>
      <c r="C871" s="44"/>
      <c r="D871" s="39">
        <v>856</v>
      </c>
      <c r="E871" s="44" t="s">
        <v>5798</v>
      </c>
      <c r="F871" s="44" t="s">
        <v>5799</v>
      </c>
      <c r="G871" s="39" t="s">
        <v>6115</v>
      </c>
      <c r="H871" s="64">
        <v>40543</v>
      </c>
      <c r="I871" s="44" t="s">
        <v>6129</v>
      </c>
      <c r="J871" s="58">
        <v>207</v>
      </c>
      <c r="K871" s="44" t="s">
        <v>6111</v>
      </c>
      <c r="L871" s="39" t="s">
        <v>6116</v>
      </c>
      <c r="M871" s="67">
        <v>0</v>
      </c>
      <c r="N871" s="67">
        <v>0</v>
      </c>
      <c r="O871" s="46">
        <v>1073754</v>
      </c>
      <c r="P871" s="45">
        <v>1073754</v>
      </c>
      <c r="Q871" s="45">
        <v>1001613</v>
      </c>
      <c r="R871" s="45">
        <v>83467.75</v>
      </c>
      <c r="S871" s="45">
        <v>500806.5</v>
      </c>
      <c r="T871" s="45">
        <v>355585</v>
      </c>
      <c r="U871" s="46">
        <v>572947.5</v>
      </c>
      <c r="V871" s="38">
        <v>245458.74320094814</v>
      </c>
      <c r="W871" s="46">
        <v>245458.74320094814</v>
      </c>
      <c r="X871" s="38"/>
      <c r="Y871" s="38">
        <f t="shared" si="14"/>
        <v>284636.89218944614</v>
      </c>
      <c r="Z871" s="38">
        <v>284636.89218944614</v>
      </c>
      <c r="AA871" s="38">
        <v>0</v>
      </c>
      <c r="AB871" s="38">
        <v>284636.89218944614</v>
      </c>
      <c r="AC871" s="38" t="s">
        <v>6123</v>
      </c>
      <c r="AD871" s="59">
        <v>0.80047496994936829</v>
      </c>
      <c r="AE871" s="59">
        <v>0.26508575724928257</v>
      </c>
      <c r="AF871" s="59">
        <v>0.49679402072519058</v>
      </c>
    </row>
    <row r="872" spans="1:32" x14ac:dyDescent="0.2">
      <c r="A872" s="60" t="s">
        <v>6111</v>
      </c>
      <c r="B872" s="44" t="s">
        <v>6115</v>
      </c>
      <c r="C872" s="44"/>
      <c r="D872" s="39">
        <v>857</v>
      </c>
      <c r="E872" s="44" t="s">
        <v>328</v>
      </c>
      <c r="F872" s="44" t="s">
        <v>329</v>
      </c>
      <c r="G872" s="39" t="s">
        <v>6115</v>
      </c>
      <c r="H872" s="64">
        <v>40359</v>
      </c>
      <c r="I872" s="44" t="s">
        <v>6129</v>
      </c>
      <c r="J872" s="58">
        <v>206</v>
      </c>
      <c r="K872" s="44" t="s">
        <v>6111</v>
      </c>
      <c r="L872" s="39" t="s">
        <v>6116</v>
      </c>
      <c r="M872" s="67">
        <v>0</v>
      </c>
      <c r="N872" s="67">
        <v>0</v>
      </c>
      <c r="O872" s="46">
        <v>269150</v>
      </c>
      <c r="P872" s="45">
        <v>269150</v>
      </c>
      <c r="Q872" s="45">
        <v>674315</v>
      </c>
      <c r="R872" s="45">
        <v>56192.916666666664</v>
      </c>
      <c r="S872" s="45">
        <v>337157.5</v>
      </c>
      <c r="T872" s="45">
        <v>449002</v>
      </c>
      <c r="U872" s="46">
        <v>0</v>
      </c>
      <c r="V872" s="38">
        <v>0</v>
      </c>
      <c r="W872" s="46">
        <v>0</v>
      </c>
      <c r="X872" s="38"/>
      <c r="Y872" s="38">
        <f t="shared" si="14"/>
        <v>0</v>
      </c>
      <c r="Z872" s="38">
        <v>0</v>
      </c>
      <c r="AA872" s="38">
        <v>0</v>
      </c>
      <c r="AB872" s="38">
        <v>0</v>
      </c>
      <c r="AC872" s="38" t="s">
        <v>6116</v>
      </c>
      <c r="AD872" s="59">
        <v>0</v>
      </c>
      <c r="AE872" s="59">
        <v>0</v>
      </c>
      <c r="AF872" s="59" t="s">
        <v>6138</v>
      </c>
    </row>
    <row r="873" spans="1:32" x14ac:dyDescent="0.2">
      <c r="A873" s="60" t="s">
        <v>6111</v>
      </c>
      <c r="B873" s="44" t="s">
        <v>6115</v>
      </c>
      <c r="C873" s="44"/>
      <c r="D873" s="39">
        <v>858</v>
      </c>
      <c r="E873" s="44" t="s">
        <v>1923</v>
      </c>
      <c r="F873" s="44" t="s">
        <v>1924</v>
      </c>
      <c r="G873" s="39" t="s">
        <v>6115</v>
      </c>
      <c r="H873" s="64">
        <v>40633</v>
      </c>
      <c r="I873" s="44" t="s">
        <v>6130</v>
      </c>
      <c r="J873" s="58">
        <v>206</v>
      </c>
      <c r="K873" s="44" t="s">
        <v>6111</v>
      </c>
      <c r="L873" s="39" t="s">
        <v>6116</v>
      </c>
      <c r="M873" s="67">
        <v>0</v>
      </c>
      <c r="N873" s="67">
        <v>0</v>
      </c>
      <c r="O873" s="46">
        <v>573267</v>
      </c>
      <c r="P873" s="45">
        <v>573267</v>
      </c>
      <c r="Q873" s="45">
        <v>808741</v>
      </c>
      <c r="R873" s="45">
        <v>67395.083333333328</v>
      </c>
      <c r="S873" s="45">
        <v>404370.5</v>
      </c>
      <c r="T873" s="45">
        <v>305726</v>
      </c>
      <c r="U873" s="46">
        <v>168896.5</v>
      </c>
      <c r="V873" s="38">
        <v>72357.628964327349</v>
      </c>
      <c r="W873" s="46">
        <v>72357.628964327349</v>
      </c>
      <c r="X873" s="38"/>
      <c r="Y873" s="38">
        <f t="shared" si="14"/>
        <v>83906.771321412176</v>
      </c>
      <c r="Z873" s="38">
        <v>83906.771321412176</v>
      </c>
      <c r="AA873" s="38">
        <v>0</v>
      </c>
      <c r="AB873" s="38">
        <v>83906.771321412176</v>
      </c>
      <c r="AC873" s="38" t="s">
        <v>6123</v>
      </c>
      <c r="AD873" s="59">
        <v>0.27445088517630878</v>
      </c>
      <c r="AE873" s="59">
        <v>0.14636595394713489</v>
      </c>
      <c r="AF873" s="59">
        <v>0.49679402072519074</v>
      </c>
    </row>
    <row r="874" spans="1:32" x14ac:dyDescent="0.2">
      <c r="A874" s="60" t="s">
        <v>6111</v>
      </c>
      <c r="B874" s="44" t="s">
        <v>6115</v>
      </c>
      <c r="C874" s="44"/>
      <c r="D874" s="39">
        <v>859</v>
      </c>
      <c r="E874" s="44" t="s">
        <v>3406</v>
      </c>
      <c r="F874" s="44" t="s">
        <v>3407</v>
      </c>
      <c r="G874" s="39" t="s">
        <v>6115</v>
      </c>
      <c r="H874" s="64">
        <v>40451</v>
      </c>
      <c r="I874" s="44" t="s">
        <v>6129</v>
      </c>
      <c r="J874" s="58">
        <v>206</v>
      </c>
      <c r="K874" s="44" t="s">
        <v>6111</v>
      </c>
      <c r="L874" s="39" t="s">
        <v>6116</v>
      </c>
      <c r="M874" s="67">
        <v>0</v>
      </c>
      <c r="N874" s="67">
        <v>0</v>
      </c>
      <c r="O874" s="46">
        <v>781313</v>
      </c>
      <c r="P874" s="45">
        <v>781313</v>
      </c>
      <c r="Q874" s="45">
        <v>1121827</v>
      </c>
      <c r="R874" s="45">
        <v>93485.583333333328</v>
      </c>
      <c r="S874" s="45">
        <v>560913.5</v>
      </c>
      <c r="T874" s="45">
        <v>904289</v>
      </c>
      <c r="U874" s="46">
        <v>220399.5</v>
      </c>
      <c r="V874" s="38">
        <v>94422.236369156642</v>
      </c>
      <c r="W874" s="46">
        <v>94422.236369156642</v>
      </c>
      <c r="X874" s="38"/>
      <c r="Y874" s="38">
        <f t="shared" si="14"/>
        <v>109493.15377082166</v>
      </c>
      <c r="Z874" s="38">
        <v>109493.15377082166</v>
      </c>
      <c r="AA874" s="38">
        <v>0</v>
      </c>
      <c r="AB874" s="38">
        <v>109493.15377082166</v>
      </c>
      <c r="AC874" s="38" t="s">
        <v>6123</v>
      </c>
      <c r="AD874" s="59">
        <v>0.12108203657328759</v>
      </c>
      <c r="AE874" s="59">
        <v>0.14013993594221735</v>
      </c>
      <c r="AF874" s="59">
        <v>0.49679402072519069</v>
      </c>
    </row>
    <row r="875" spans="1:32" x14ac:dyDescent="0.2">
      <c r="A875" s="60" t="s">
        <v>6111</v>
      </c>
      <c r="B875" s="44" t="s">
        <v>6115</v>
      </c>
      <c r="C875" s="44"/>
      <c r="D875" s="39">
        <v>860</v>
      </c>
      <c r="E875" s="44" t="s">
        <v>915</v>
      </c>
      <c r="F875" s="44" t="s">
        <v>5978</v>
      </c>
      <c r="G875" s="39" t="s">
        <v>6115</v>
      </c>
      <c r="H875" s="64">
        <v>40633</v>
      </c>
      <c r="I875" s="44" t="s">
        <v>6129</v>
      </c>
      <c r="J875" s="58">
        <v>205</v>
      </c>
      <c r="K875" s="44" t="s">
        <v>6111</v>
      </c>
      <c r="L875" s="39" t="s">
        <v>6116</v>
      </c>
      <c r="M875" s="67">
        <v>0</v>
      </c>
      <c r="N875" s="67">
        <v>0</v>
      </c>
      <c r="O875" s="46">
        <v>1418873</v>
      </c>
      <c r="P875" s="45">
        <v>1418873</v>
      </c>
      <c r="Q875" s="45">
        <v>1205440</v>
      </c>
      <c r="R875" s="45">
        <v>100453.33333333333</v>
      </c>
      <c r="S875" s="45">
        <v>602720</v>
      </c>
      <c r="T875" s="45">
        <v>644303</v>
      </c>
      <c r="U875" s="46">
        <v>816153</v>
      </c>
      <c r="V875" s="38">
        <v>349651.38976901624</v>
      </c>
      <c r="W875" s="46">
        <v>349651.38976901624</v>
      </c>
      <c r="X875" s="38"/>
      <c r="Y875" s="38">
        <f t="shared" si="14"/>
        <v>405459.93039692653</v>
      </c>
      <c r="Z875" s="38">
        <v>405459.93039692653</v>
      </c>
      <c r="AA875" s="38">
        <v>0</v>
      </c>
      <c r="AB875" s="38">
        <v>405459.93039692653</v>
      </c>
      <c r="AC875" s="38" t="s">
        <v>6123</v>
      </c>
      <c r="AD875" s="59">
        <v>0.62930008147863126</v>
      </c>
      <c r="AE875" s="59">
        <v>0.28576196065252246</v>
      </c>
      <c r="AF875" s="59">
        <v>0.49679402072519063</v>
      </c>
    </row>
    <row r="876" spans="1:32" x14ac:dyDescent="0.2">
      <c r="A876" s="60" t="s">
        <v>6111</v>
      </c>
      <c r="B876" s="44" t="s">
        <v>6115</v>
      </c>
      <c r="C876" s="44"/>
      <c r="D876" s="39">
        <v>861</v>
      </c>
      <c r="E876" s="44" t="s">
        <v>3361</v>
      </c>
      <c r="F876" s="44" t="s">
        <v>3362</v>
      </c>
      <c r="G876" s="39" t="s">
        <v>6115</v>
      </c>
      <c r="H876" s="64">
        <v>40359</v>
      </c>
      <c r="I876" s="44" t="s">
        <v>6129</v>
      </c>
      <c r="J876" s="58">
        <v>205</v>
      </c>
      <c r="K876" s="44" t="s">
        <v>6111</v>
      </c>
      <c r="L876" s="39" t="s">
        <v>6116</v>
      </c>
      <c r="M876" s="67">
        <v>0</v>
      </c>
      <c r="N876" s="67">
        <v>0</v>
      </c>
      <c r="O876" s="46">
        <v>963955</v>
      </c>
      <c r="P876" s="45">
        <v>963955</v>
      </c>
      <c r="Q876" s="45">
        <v>1378995</v>
      </c>
      <c r="R876" s="45">
        <v>114916.25</v>
      </c>
      <c r="S876" s="45">
        <v>689497.5</v>
      </c>
      <c r="T876" s="45">
        <v>763651</v>
      </c>
      <c r="U876" s="46">
        <v>274457.5</v>
      </c>
      <c r="V876" s="38">
        <v>117581.44160167246</v>
      </c>
      <c r="W876" s="46">
        <v>117581.44160167246</v>
      </c>
      <c r="X876" s="38"/>
      <c r="Y876" s="38">
        <f t="shared" si="14"/>
        <v>136348.84494318403</v>
      </c>
      <c r="Z876" s="38">
        <v>136348.84494318403</v>
      </c>
      <c r="AA876" s="38">
        <v>0</v>
      </c>
      <c r="AB876" s="38">
        <v>136348.84494318403</v>
      </c>
      <c r="AC876" s="38" t="s">
        <v>6123</v>
      </c>
      <c r="AD876" s="59">
        <v>0.17854863667196669</v>
      </c>
      <c r="AE876" s="59">
        <v>0.14144731335299265</v>
      </c>
      <c r="AF876" s="59">
        <v>0.49679402072519069</v>
      </c>
    </row>
    <row r="877" spans="1:32" x14ac:dyDescent="0.2">
      <c r="A877" s="60" t="s">
        <v>6111</v>
      </c>
      <c r="B877" s="44" t="s">
        <v>6115</v>
      </c>
      <c r="C877" s="44"/>
      <c r="D877" s="39">
        <v>862</v>
      </c>
      <c r="E877" s="44" t="s">
        <v>5903</v>
      </c>
      <c r="F877" s="44" t="s">
        <v>5904</v>
      </c>
      <c r="G877" s="39" t="s">
        <v>6115</v>
      </c>
      <c r="H877" s="64">
        <v>40633</v>
      </c>
      <c r="I877" s="44" t="s">
        <v>6129</v>
      </c>
      <c r="J877" s="58">
        <v>205</v>
      </c>
      <c r="K877" s="44" t="s">
        <v>6111</v>
      </c>
      <c r="L877" s="39" t="s">
        <v>6116</v>
      </c>
      <c r="M877" s="67">
        <v>0</v>
      </c>
      <c r="N877" s="67">
        <v>0</v>
      </c>
      <c r="O877" s="46">
        <v>957156</v>
      </c>
      <c r="P877" s="45">
        <v>957156</v>
      </c>
      <c r="Q877" s="45">
        <v>930831</v>
      </c>
      <c r="R877" s="45">
        <v>77569.25</v>
      </c>
      <c r="S877" s="45">
        <v>465415.5</v>
      </c>
      <c r="T877" s="45">
        <v>456949</v>
      </c>
      <c r="U877" s="46">
        <v>491740.5</v>
      </c>
      <c r="V877" s="38">
        <v>210668.52566946507</v>
      </c>
      <c r="W877" s="46">
        <v>210668.52566946507</v>
      </c>
      <c r="X877" s="38"/>
      <c r="Y877" s="38">
        <f t="shared" si="14"/>
        <v>244293.74014841561</v>
      </c>
      <c r="Z877" s="38">
        <v>244293.74014841561</v>
      </c>
      <c r="AA877" s="38">
        <v>0</v>
      </c>
      <c r="AB877" s="38">
        <v>244293.74014841561</v>
      </c>
      <c r="AC877" s="38" t="s">
        <v>6123</v>
      </c>
      <c r="AD877" s="59">
        <v>0.53461926855823216</v>
      </c>
      <c r="AE877" s="59">
        <v>0.25522876119296711</v>
      </c>
      <c r="AF877" s="59">
        <v>0.49679402072519063</v>
      </c>
    </row>
    <row r="878" spans="1:32" x14ac:dyDescent="0.2">
      <c r="A878" s="60" t="s">
        <v>6111</v>
      </c>
      <c r="B878" s="44" t="s">
        <v>6115</v>
      </c>
      <c r="C878" s="44"/>
      <c r="D878" s="39">
        <v>863</v>
      </c>
      <c r="E878" s="44" t="s">
        <v>1143</v>
      </c>
      <c r="F878" s="44" t="s">
        <v>1144</v>
      </c>
      <c r="G878" s="39" t="s">
        <v>6115</v>
      </c>
      <c r="H878" s="64">
        <v>40359</v>
      </c>
      <c r="I878" s="44" t="s">
        <v>6129</v>
      </c>
      <c r="J878" s="58">
        <v>204</v>
      </c>
      <c r="K878" s="44" t="s">
        <v>6111</v>
      </c>
      <c r="L878" s="39" t="s">
        <v>6116</v>
      </c>
      <c r="M878" s="67">
        <v>0</v>
      </c>
      <c r="N878" s="67">
        <v>0</v>
      </c>
      <c r="O878" s="46">
        <v>383837</v>
      </c>
      <c r="P878" s="45">
        <v>383837</v>
      </c>
      <c r="Q878" s="45">
        <v>885098</v>
      </c>
      <c r="R878" s="45">
        <v>73758.166666666672</v>
      </c>
      <c r="S878" s="45">
        <v>442549</v>
      </c>
      <c r="T878" s="45">
        <v>540518</v>
      </c>
      <c r="U878" s="46">
        <v>0</v>
      </c>
      <c r="V878" s="38">
        <v>0</v>
      </c>
      <c r="W878" s="46">
        <v>0</v>
      </c>
      <c r="X878" s="38"/>
      <c r="Y878" s="38">
        <f t="shared" si="14"/>
        <v>0</v>
      </c>
      <c r="Z878" s="38">
        <v>0</v>
      </c>
      <c r="AA878" s="38">
        <v>0</v>
      </c>
      <c r="AB878" s="38">
        <v>0</v>
      </c>
      <c r="AC878" s="38" t="s">
        <v>6116</v>
      </c>
      <c r="AD878" s="59">
        <v>0</v>
      </c>
      <c r="AE878" s="59">
        <v>0</v>
      </c>
      <c r="AF878" s="59" t="s">
        <v>6138</v>
      </c>
    </row>
    <row r="879" spans="1:32" x14ac:dyDescent="0.2">
      <c r="A879" s="60" t="s">
        <v>6111</v>
      </c>
      <c r="B879" s="44" t="s">
        <v>6115</v>
      </c>
      <c r="C879" s="44"/>
      <c r="D879" s="39">
        <v>864</v>
      </c>
      <c r="E879" s="44" t="s">
        <v>3413</v>
      </c>
      <c r="F879" s="44" t="s">
        <v>6049</v>
      </c>
      <c r="G879" s="39" t="s">
        <v>6115</v>
      </c>
      <c r="H879" s="64">
        <v>40359</v>
      </c>
      <c r="I879" s="44" t="s">
        <v>6129</v>
      </c>
      <c r="J879" s="58">
        <v>204</v>
      </c>
      <c r="K879" s="44" t="s">
        <v>6111</v>
      </c>
      <c r="L879" s="39" t="s">
        <v>6116</v>
      </c>
      <c r="M879" s="67">
        <v>0</v>
      </c>
      <c r="N879" s="67">
        <v>0</v>
      </c>
      <c r="O879" s="46">
        <v>266160</v>
      </c>
      <c r="P879" s="45">
        <v>266160</v>
      </c>
      <c r="Q879" s="45">
        <v>983629</v>
      </c>
      <c r="R879" s="45">
        <v>81969.083333333328</v>
      </c>
      <c r="S879" s="45">
        <v>491814.5</v>
      </c>
      <c r="T879" s="45">
        <v>513521</v>
      </c>
      <c r="U879" s="46">
        <v>0</v>
      </c>
      <c r="V879" s="38">
        <v>0</v>
      </c>
      <c r="W879" s="46">
        <v>0</v>
      </c>
      <c r="X879" s="38"/>
      <c r="Y879" s="38">
        <f t="shared" si="14"/>
        <v>0</v>
      </c>
      <c r="Z879" s="38">
        <v>0</v>
      </c>
      <c r="AA879" s="38">
        <v>0</v>
      </c>
      <c r="AB879" s="38">
        <v>0</v>
      </c>
      <c r="AC879" s="38" t="s">
        <v>6116</v>
      </c>
      <c r="AD879" s="59">
        <v>0</v>
      </c>
      <c r="AE879" s="59">
        <v>0</v>
      </c>
      <c r="AF879" s="59" t="s">
        <v>6138</v>
      </c>
    </row>
    <row r="880" spans="1:32" x14ac:dyDescent="0.2">
      <c r="A880" s="60" t="s">
        <v>6111</v>
      </c>
      <c r="B880" s="44" t="s">
        <v>6115</v>
      </c>
      <c r="C880" s="44"/>
      <c r="D880" s="39">
        <v>865</v>
      </c>
      <c r="E880" s="44" t="s">
        <v>4806</v>
      </c>
      <c r="F880" s="44" t="s">
        <v>4807</v>
      </c>
      <c r="G880" s="39" t="s">
        <v>6115</v>
      </c>
      <c r="H880" s="64">
        <v>40451</v>
      </c>
      <c r="I880" s="44" t="s">
        <v>6129</v>
      </c>
      <c r="J880" s="58">
        <v>204</v>
      </c>
      <c r="K880" s="44" t="s">
        <v>6111</v>
      </c>
      <c r="L880" s="39" t="s">
        <v>6116</v>
      </c>
      <c r="M880" s="67">
        <v>0</v>
      </c>
      <c r="N880" s="67">
        <v>0</v>
      </c>
      <c r="O880" s="46">
        <v>965848</v>
      </c>
      <c r="P880" s="45">
        <v>965848</v>
      </c>
      <c r="Q880" s="45">
        <v>1162225</v>
      </c>
      <c r="R880" s="45">
        <v>96852.083333333328</v>
      </c>
      <c r="S880" s="45">
        <v>581112.5</v>
      </c>
      <c r="T880" s="45">
        <v>592649</v>
      </c>
      <c r="U880" s="46">
        <v>384735.5</v>
      </c>
      <c r="V880" s="38">
        <v>164826.0831835175</v>
      </c>
      <c r="W880" s="46">
        <v>164826.0831835175</v>
      </c>
      <c r="X880" s="38"/>
      <c r="Y880" s="38">
        <f t="shared" si="14"/>
        <v>191134.29596071661</v>
      </c>
      <c r="Z880" s="38">
        <v>191134.29596071661</v>
      </c>
      <c r="AA880" s="38">
        <v>0</v>
      </c>
      <c r="AB880" s="38">
        <v>191134.29596071661</v>
      </c>
      <c r="AC880" s="38" t="s">
        <v>6123</v>
      </c>
      <c r="AD880" s="59">
        <v>0.32250842566294147</v>
      </c>
      <c r="AE880" s="59">
        <v>0.19789272842177716</v>
      </c>
      <c r="AF880" s="59">
        <v>0.49679402072519069</v>
      </c>
    </row>
    <row r="881" spans="1:32" x14ac:dyDescent="0.2">
      <c r="A881" s="60" t="s">
        <v>6111</v>
      </c>
      <c r="B881" s="44" t="s">
        <v>6115</v>
      </c>
      <c r="C881" s="44"/>
      <c r="D881" s="39">
        <v>866</v>
      </c>
      <c r="E881" s="44" t="s">
        <v>4950</v>
      </c>
      <c r="F881" s="44" t="s">
        <v>4951</v>
      </c>
      <c r="G881" s="39" t="s">
        <v>6115</v>
      </c>
      <c r="H881" s="64">
        <v>40633</v>
      </c>
      <c r="I881" s="44" t="s">
        <v>6130</v>
      </c>
      <c r="J881" s="58">
        <v>204</v>
      </c>
      <c r="K881" s="44" t="s">
        <v>6111</v>
      </c>
      <c r="L881" s="39" t="s">
        <v>6116</v>
      </c>
      <c r="M881" s="67">
        <v>0</v>
      </c>
      <c r="N881" s="67">
        <v>0</v>
      </c>
      <c r="O881" s="46">
        <v>358536</v>
      </c>
      <c r="P881" s="45">
        <v>358536</v>
      </c>
      <c r="Q881" s="45">
        <v>883969</v>
      </c>
      <c r="R881" s="45">
        <v>73664.083333333328</v>
      </c>
      <c r="S881" s="45">
        <v>441984.5</v>
      </c>
      <c r="T881" s="45">
        <v>380770</v>
      </c>
      <c r="U881" s="46">
        <v>0</v>
      </c>
      <c r="V881" s="38">
        <v>0</v>
      </c>
      <c r="W881" s="46">
        <v>0</v>
      </c>
      <c r="X881" s="38"/>
      <c r="Y881" s="38">
        <f t="shared" si="14"/>
        <v>0</v>
      </c>
      <c r="Z881" s="38">
        <v>0</v>
      </c>
      <c r="AA881" s="38">
        <v>0</v>
      </c>
      <c r="AB881" s="38">
        <v>0</v>
      </c>
      <c r="AC881" s="38" t="s">
        <v>6116</v>
      </c>
      <c r="AD881" s="59">
        <v>0</v>
      </c>
      <c r="AE881" s="59">
        <v>0</v>
      </c>
      <c r="AF881" s="59" t="s">
        <v>6138</v>
      </c>
    </row>
    <row r="882" spans="1:32" x14ac:dyDescent="0.2">
      <c r="A882" s="60" t="s">
        <v>6111</v>
      </c>
      <c r="B882" s="44" t="s">
        <v>6115</v>
      </c>
      <c r="C882" s="44"/>
      <c r="D882" s="39">
        <v>867</v>
      </c>
      <c r="E882" s="44" t="s">
        <v>5013</v>
      </c>
      <c r="F882" s="44" t="s">
        <v>5014</v>
      </c>
      <c r="G882" s="39" t="s">
        <v>6115</v>
      </c>
      <c r="H882" s="64">
        <v>40451</v>
      </c>
      <c r="I882" s="44" t="s">
        <v>6129</v>
      </c>
      <c r="J882" s="58">
        <v>204</v>
      </c>
      <c r="K882" s="44" t="s">
        <v>6111</v>
      </c>
      <c r="L882" s="39" t="s">
        <v>6116</v>
      </c>
      <c r="M882" s="67">
        <v>0</v>
      </c>
      <c r="N882" s="67">
        <v>0</v>
      </c>
      <c r="O882" s="46">
        <v>913529</v>
      </c>
      <c r="P882" s="45">
        <v>913529</v>
      </c>
      <c r="Q882" s="45">
        <v>1101184</v>
      </c>
      <c r="R882" s="45">
        <v>91765.333333333328</v>
      </c>
      <c r="S882" s="45">
        <v>550592</v>
      </c>
      <c r="T882" s="45">
        <v>669040</v>
      </c>
      <c r="U882" s="46">
        <v>362937</v>
      </c>
      <c r="V882" s="38">
        <v>155487.30011235326</v>
      </c>
      <c r="W882" s="46">
        <v>155487.30011235326</v>
      </c>
      <c r="X882" s="38"/>
      <c r="Y882" s="38">
        <f t="shared" si="14"/>
        <v>180304.93149993851</v>
      </c>
      <c r="Z882" s="38">
        <v>180304.93149993851</v>
      </c>
      <c r="AA882" s="38">
        <v>0</v>
      </c>
      <c r="AB882" s="38">
        <v>180304.93149993851</v>
      </c>
      <c r="AC882" s="38" t="s">
        <v>6123</v>
      </c>
      <c r="AD882" s="59">
        <v>0.2694979844253535</v>
      </c>
      <c r="AE882" s="59">
        <v>0.19737187489388788</v>
      </c>
      <c r="AF882" s="59">
        <v>0.49679402072519063</v>
      </c>
    </row>
    <row r="883" spans="1:32" x14ac:dyDescent="0.2">
      <c r="A883" s="60" t="s">
        <v>6111</v>
      </c>
      <c r="B883" s="44" t="s">
        <v>6115</v>
      </c>
      <c r="C883" s="44"/>
      <c r="D883" s="39">
        <v>868</v>
      </c>
      <c r="E883" s="44" t="s">
        <v>595</v>
      </c>
      <c r="F883" s="44" t="s">
        <v>5997</v>
      </c>
      <c r="G883" s="39" t="s">
        <v>6115</v>
      </c>
      <c r="H883" s="64">
        <v>40633</v>
      </c>
      <c r="I883" s="44" t="s">
        <v>6130</v>
      </c>
      <c r="J883" s="58">
        <v>203</v>
      </c>
      <c r="K883" s="44" t="s">
        <v>6111</v>
      </c>
      <c r="L883" s="39" t="s">
        <v>6116</v>
      </c>
      <c r="M883" s="67">
        <v>0</v>
      </c>
      <c r="N883" s="67">
        <v>0</v>
      </c>
      <c r="O883" s="46">
        <v>648523</v>
      </c>
      <c r="P883" s="45">
        <v>648523</v>
      </c>
      <c r="Q883" s="45">
        <v>1024765</v>
      </c>
      <c r="R883" s="45">
        <v>85397.083333333328</v>
      </c>
      <c r="S883" s="45">
        <v>512382.5</v>
      </c>
      <c r="T883" s="45">
        <v>552282</v>
      </c>
      <c r="U883" s="46">
        <v>136140.5</v>
      </c>
      <c r="V883" s="38">
        <v>58324.499240765836</v>
      </c>
      <c r="W883" s="46">
        <v>58324.499240765836</v>
      </c>
      <c r="X883" s="38"/>
      <c r="Y883" s="38">
        <f t="shared" si="14"/>
        <v>67633.786378537814</v>
      </c>
      <c r="Z883" s="38">
        <v>67633.786378537814</v>
      </c>
      <c r="AA883" s="38">
        <v>0</v>
      </c>
      <c r="AB883" s="38">
        <v>67633.786378537814</v>
      </c>
      <c r="AC883" s="38" t="s">
        <v>6123</v>
      </c>
      <c r="AD883" s="59">
        <v>0.12246241300375137</v>
      </c>
      <c r="AE883" s="59">
        <v>0.10428895564002789</v>
      </c>
      <c r="AF883" s="59">
        <v>0.49679402072519063</v>
      </c>
    </row>
    <row r="884" spans="1:32" x14ac:dyDescent="0.2">
      <c r="A884" s="60" t="s">
        <v>6111</v>
      </c>
      <c r="B884" s="44" t="s">
        <v>6115</v>
      </c>
      <c r="C884" s="44"/>
      <c r="D884" s="39">
        <v>869</v>
      </c>
      <c r="E884" s="44" t="s">
        <v>1469</v>
      </c>
      <c r="F884" s="44" t="s">
        <v>1470</v>
      </c>
      <c r="G884" s="39" t="s">
        <v>6115</v>
      </c>
      <c r="H884" s="64">
        <v>40543</v>
      </c>
      <c r="I884" s="44" t="s">
        <v>6129</v>
      </c>
      <c r="J884" s="58">
        <v>203</v>
      </c>
      <c r="K884" s="44" t="s">
        <v>6111</v>
      </c>
      <c r="L884" s="39" t="s">
        <v>6116</v>
      </c>
      <c r="M884" s="67">
        <v>0</v>
      </c>
      <c r="N884" s="67">
        <v>0</v>
      </c>
      <c r="O884" s="46">
        <v>545838</v>
      </c>
      <c r="P884" s="45">
        <v>545838</v>
      </c>
      <c r="Q884" s="45">
        <v>1156510</v>
      </c>
      <c r="R884" s="45">
        <v>96375.833333333328</v>
      </c>
      <c r="S884" s="45">
        <v>578255</v>
      </c>
      <c r="T884" s="45">
        <v>809421</v>
      </c>
      <c r="U884" s="46">
        <v>0</v>
      </c>
      <c r="V884" s="38">
        <v>0</v>
      </c>
      <c r="W884" s="46">
        <v>0</v>
      </c>
      <c r="X884" s="38"/>
      <c r="Y884" s="38">
        <f t="shared" si="14"/>
        <v>0</v>
      </c>
      <c r="Z884" s="38">
        <v>0</v>
      </c>
      <c r="AA884" s="38">
        <v>0</v>
      </c>
      <c r="AB884" s="38">
        <v>0</v>
      </c>
      <c r="AC884" s="38" t="s">
        <v>6116</v>
      </c>
      <c r="AD884" s="59">
        <v>0</v>
      </c>
      <c r="AE884" s="59">
        <v>0</v>
      </c>
      <c r="AF884" s="59" t="s">
        <v>6138</v>
      </c>
    </row>
    <row r="885" spans="1:32" x14ac:dyDescent="0.2">
      <c r="A885" s="60" t="s">
        <v>6111</v>
      </c>
      <c r="B885" s="44" t="s">
        <v>6115</v>
      </c>
      <c r="C885" s="44"/>
      <c r="D885" s="39">
        <v>870</v>
      </c>
      <c r="E885" s="44" t="s">
        <v>2780</v>
      </c>
      <c r="F885" s="44" t="s">
        <v>2781</v>
      </c>
      <c r="G885" s="39" t="s">
        <v>6115</v>
      </c>
      <c r="H885" s="64">
        <v>40543</v>
      </c>
      <c r="I885" s="44" t="s">
        <v>6129</v>
      </c>
      <c r="J885" s="58">
        <v>203</v>
      </c>
      <c r="K885" s="44" t="s">
        <v>6111</v>
      </c>
      <c r="L885" s="39" t="s">
        <v>6116</v>
      </c>
      <c r="M885" s="67">
        <v>0</v>
      </c>
      <c r="N885" s="67">
        <v>0</v>
      </c>
      <c r="O885" s="46">
        <v>433913</v>
      </c>
      <c r="P885" s="45">
        <v>433913</v>
      </c>
      <c r="Q885" s="45">
        <v>862986</v>
      </c>
      <c r="R885" s="45">
        <v>71915.5</v>
      </c>
      <c r="S885" s="45">
        <v>431493</v>
      </c>
      <c r="T885" s="45">
        <v>332698</v>
      </c>
      <c r="U885" s="46">
        <v>2420</v>
      </c>
      <c r="V885" s="38">
        <v>1036.7619346385045</v>
      </c>
      <c r="W885" s="46">
        <v>1036.7619346385045</v>
      </c>
      <c r="X885" s="38"/>
      <c r="Y885" s="38">
        <f t="shared" si="14"/>
        <v>1202.2415301549613</v>
      </c>
      <c r="Z885" s="38">
        <v>1202.2415301549613</v>
      </c>
      <c r="AA885" s="38">
        <v>0</v>
      </c>
      <c r="AB885" s="38">
        <v>1202.2415301549613</v>
      </c>
      <c r="AC885" s="38" t="s">
        <v>6123</v>
      </c>
      <c r="AD885" s="59">
        <v>3.6136121351945647E-3</v>
      </c>
      <c r="AE885" s="59">
        <v>2.7706971908077454E-3</v>
      </c>
      <c r="AF885" s="59">
        <v>0.49679402072519063</v>
      </c>
    </row>
    <row r="886" spans="1:32" x14ac:dyDescent="0.2">
      <c r="A886" s="60" t="s">
        <v>6111</v>
      </c>
      <c r="B886" s="44" t="s">
        <v>6115</v>
      </c>
      <c r="C886" s="44"/>
      <c r="D886" s="39">
        <v>871</v>
      </c>
      <c r="E886" s="44" t="s">
        <v>5815</v>
      </c>
      <c r="F886" s="44" t="s">
        <v>5816</v>
      </c>
      <c r="G886" s="39" t="s">
        <v>6115</v>
      </c>
      <c r="H886" s="64">
        <v>40359</v>
      </c>
      <c r="I886" s="44" t="s">
        <v>6129</v>
      </c>
      <c r="J886" s="58">
        <v>203</v>
      </c>
      <c r="K886" s="44" t="s">
        <v>6111</v>
      </c>
      <c r="L886" s="39" t="s">
        <v>6116</v>
      </c>
      <c r="M886" s="67">
        <v>0</v>
      </c>
      <c r="N886" s="67">
        <v>0</v>
      </c>
      <c r="O886" s="46">
        <v>2628750</v>
      </c>
      <c r="P886" s="45">
        <v>2628750</v>
      </c>
      <c r="Q886" s="45">
        <v>938703</v>
      </c>
      <c r="R886" s="45">
        <v>78225.25</v>
      </c>
      <c r="S886" s="45">
        <v>469351.5</v>
      </c>
      <c r="T886" s="45">
        <v>307999</v>
      </c>
      <c r="U886" s="46">
        <v>2159398.5</v>
      </c>
      <c r="V886" s="38">
        <v>925116.59773367131</v>
      </c>
      <c r="W886" s="46">
        <v>307999</v>
      </c>
      <c r="X886" s="38"/>
      <c r="Y886" s="38">
        <f t="shared" si="14"/>
        <v>1072776.2631629456</v>
      </c>
      <c r="Z886" s="38">
        <v>307999</v>
      </c>
      <c r="AA886" s="38">
        <v>0</v>
      </c>
      <c r="AB886" s="38">
        <v>307999</v>
      </c>
      <c r="AC886" s="38" t="s">
        <v>6123</v>
      </c>
      <c r="AD886" s="59">
        <v>1</v>
      </c>
      <c r="AE886" s="59">
        <v>0.11716557299096529</v>
      </c>
      <c r="AF886" s="59">
        <v>0.14263184863747938</v>
      </c>
    </row>
    <row r="887" spans="1:32" x14ac:dyDescent="0.2">
      <c r="A887" s="60" t="s">
        <v>6111</v>
      </c>
      <c r="B887" s="44" t="s">
        <v>6115</v>
      </c>
      <c r="C887" s="44"/>
      <c r="D887" s="39">
        <v>872</v>
      </c>
      <c r="E887" s="44" t="s">
        <v>1534</v>
      </c>
      <c r="F887" s="44" t="s">
        <v>1535</v>
      </c>
      <c r="G887" s="39" t="s">
        <v>6115</v>
      </c>
      <c r="H887" s="64">
        <v>40543</v>
      </c>
      <c r="I887" s="44" t="s">
        <v>6129</v>
      </c>
      <c r="J887" s="58">
        <v>202</v>
      </c>
      <c r="K887" s="44" t="s">
        <v>6111</v>
      </c>
      <c r="L887" s="39" t="s">
        <v>6123</v>
      </c>
      <c r="M887" s="67">
        <v>513065.36</v>
      </c>
      <c r="N887" s="67">
        <v>116230</v>
      </c>
      <c r="O887" s="46">
        <v>658181</v>
      </c>
      <c r="P887" s="45">
        <v>541951</v>
      </c>
      <c r="Q887" s="45">
        <v>1001695</v>
      </c>
      <c r="R887" s="45">
        <v>83474.583333333328</v>
      </c>
      <c r="S887" s="45">
        <v>500847.5</v>
      </c>
      <c r="T887" s="45">
        <v>429704</v>
      </c>
      <c r="U887" s="46">
        <v>41103.5</v>
      </c>
      <c r="V887" s="38">
        <v>17609.315777030482</v>
      </c>
      <c r="W887" s="46">
        <v>17609.315777030482</v>
      </c>
      <c r="X887" s="38"/>
      <c r="Y887" s="38">
        <f t="shared" si="14"/>
        <v>20419.973030877874</v>
      </c>
      <c r="Z887" s="38">
        <v>20419.973030877874</v>
      </c>
      <c r="AA887" s="38">
        <v>0</v>
      </c>
      <c r="AB887" s="38">
        <v>20419.973030877874</v>
      </c>
      <c r="AC887" s="38" t="s">
        <v>6123</v>
      </c>
      <c r="AD887" s="59">
        <v>4.7521021519180355E-2</v>
      </c>
      <c r="AE887" s="59">
        <v>3.767863336515271E-2</v>
      </c>
      <c r="AF887" s="59">
        <v>0.49679402072519069</v>
      </c>
    </row>
    <row r="888" spans="1:32" x14ac:dyDescent="0.2">
      <c r="A888" s="60" t="s">
        <v>6111</v>
      </c>
      <c r="B888" s="44" t="s">
        <v>6115</v>
      </c>
      <c r="C888" s="44"/>
      <c r="D888" s="39">
        <v>873</v>
      </c>
      <c r="E888" s="44" t="s">
        <v>2154</v>
      </c>
      <c r="F888" s="44" t="s">
        <v>2155</v>
      </c>
      <c r="G888" s="39" t="s">
        <v>6115</v>
      </c>
      <c r="H888" s="64">
        <v>40543</v>
      </c>
      <c r="I888" s="44" t="s">
        <v>6129</v>
      </c>
      <c r="J888" s="58">
        <v>202</v>
      </c>
      <c r="K888" s="44" t="s">
        <v>6111</v>
      </c>
      <c r="L888" s="39" t="s">
        <v>6116</v>
      </c>
      <c r="M888" s="67">
        <v>0</v>
      </c>
      <c r="N888" s="67">
        <v>0</v>
      </c>
      <c r="O888" s="46">
        <v>978848</v>
      </c>
      <c r="P888" s="45">
        <v>978848</v>
      </c>
      <c r="Q888" s="45">
        <v>961125</v>
      </c>
      <c r="R888" s="45">
        <v>80093.75</v>
      </c>
      <c r="S888" s="45">
        <v>480562.5</v>
      </c>
      <c r="T888" s="45">
        <v>630739</v>
      </c>
      <c r="U888" s="46">
        <v>498285.5</v>
      </c>
      <c r="V888" s="38">
        <v>213472.49544723739</v>
      </c>
      <c r="W888" s="46">
        <v>213472.49544723739</v>
      </c>
      <c r="X888" s="38"/>
      <c r="Y888" s="38">
        <f t="shared" si="14"/>
        <v>247545.25701406196</v>
      </c>
      <c r="Z888" s="38">
        <v>247545.25701406196</v>
      </c>
      <c r="AA888" s="38">
        <v>0</v>
      </c>
      <c r="AB888" s="38">
        <v>247545.25701406196</v>
      </c>
      <c r="AC888" s="38" t="s">
        <v>6123</v>
      </c>
      <c r="AD888" s="59">
        <v>0.39246860748116408</v>
      </c>
      <c r="AE888" s="59">
        <v>0.25289448107782003</v>
      </c>
      <c r="AF888" s="59">
        <v>0.49679402072519063</v>
      </c>
    </row>
    <row r="889" spans="1:32" x14ac:dyDescent="0.2">
      <c r="A889" s="60" t="s">
        <v>6111</v>
      </c>
      <c r="B889" s="44" t="s">
        <v>6115</v>
      </c>
      <c r="C889" s="44"/>
      <c r="D889" s="39">
        <v>874</v>
      </c>
      <c r="E889" s="44" t="s">
        <v>4517</v>
      </c>
      <c r="F889" s="44" t="s">
        <v>4518</v>
      </c>
      <c r="G889" s="39" t="s">
        <v>6115</v>
      </c>
      <c r="H889" s="64">
        <v>40451</v>
      </c>
      <c r="I889" s="44" t="s">
        <v>6129</v>
      </c>
      <c r="J889" s="58">
        <v>202</v>
      </c>
      <c r="K889" s="44" t="s">
        <v>6111</v>
      </c>
      <c r="L889" s="39" t="s">
        <v>6116</v>
      </c>
      <c r="M889" s="67">
        <v>0</v>
      </c>
      <c r="N889" s="67">
        <v>0</v>
      </c>
      <c r="O889" s="46">
        <v>1541148</v>
      </c>
      <c r="P889" s="45">
        <v>1541148</v>
      </c>
      <c r="Q889" s="45">
        <v>1201823</v>
      </c>
      <c r="R889" s="45">
        <v>100151.91666666667</v>
      </c>
      <c r="S889" s="45">
        <v>600911.5</v>
      </c>
      <c r="T889" s="45">
        <v>608255</v>
      </c>
      <c r="U889" s="46">
        <v>940236.5</v>
      </c>
      <c r="V889" s="38">
        <v>402810.50113956042</v>
      </c>
      <c r="W889" s="46">
        <v>402810.50113956042</v>
      </c>
      <c r="X889" s="38"/>
      <c r="Y889" s="38">
        <f t="shared" si="14"/>
        <v>467103.87126758072</v>
      </c>
      <c r="Z889" s="38">
        <v>467103.87126758072</v>
      </c>
      <c r="AA889" s="38">
        <v>0</v>
      </c>
      <c r="AB889" s="38">
        <v>467103.87126758072</v>
      </c>
      <c r="AC889" s="38" t="s">
        <v>6123</v>
      </c>
      <c r="AD889" s="59">
        <v>0.76794086570201758</v>
      </c>
      <c r="AE889" s="59">
        <v>0.30308826359803259</v>
      </c>
      <c r="AF889" s="59">
        <v>0.49679402072519063</v>
      </c>
    </row>
    <row r="890" spans="1:32" x14ac:dyDescent="0.2">
      <c r="A890" s="60" t="s">
        <v>6111</v>
      </c>
      <c r="B890" s="44" t="s">
        <v>6115</v>
      </c>
      <c r="C890" s="44"/>
      <c r="D890" s="39">
        <v>875</v>
      </c>
      <c r="E890" s="44" t="s">
        <v>5847</v>
      </c>
      <c r="F890" s="44" t="s">
        <v>5848</v>
      </c>
      <c r="G890" s="39" t="s">
        <v>6115</v>
      </c>
      <c r="H890" s="64">
        <v>40543</v>
      </c>
      <c r="I890" s="44" t="s">
        <v>6131</v>
      </c>
      <c r="J890" s="58">
        <v>202</v>
      </c>
      <c r="K890" s="44" t="s">
        <v>6111</v>
      </c>
      <c r="L890" s="39" t="s">
        <v>6116</v>
      </c>
      <c r="M890" s="67">
        <v>0</v>
      </c>
      <c r="N890" s="67">
        <v>0</v>
      </c>
      <c r="O890" s="46">
        <v>44240</v>
      </c>
      <c r="P890" s="45">
        <v>44240</v>
      </c>
      <c r="Q890" s="45">
        <v>847979</v>
      </c>
      <c r="R890" s="45">
        <v>70664.916666666672</v>
      </c>
      <c r="S890" s="45">
        <v>423989.5</v>
      </c>
      <c r="T890" s="45">
        <v>199577</v>
      </c>
      <c r="U890" s="46">
        <v>0</v>
      </c>
      <c r="V890" s="38">
        <v>0</v>
      </c>
      <c r="W890" s="46">
        <v>0</v>
      </c>
      <c r="X890" s="38"/>
      <c r="Y890" s="38">
        <f t="shared" si="14"/>
        <v>0</v>
      </c>
      <c r="Z890" s="38">
        <v>0</v>
      </c>
      <c r="AA890" s="38">
        <v>0</v>
      </c>
      <c r="AB890" s="38">
        <v>0</v>
      </c>
      <c r="AC890" s="38" t="s">
        <v>6116</v>
      </c>
      <c r="AD890" s="59">
        <v>0</v>
      </c>
      <c r="AE890" s="59">
        <v>0</v>
      </c>
      <c r="AF890" s="59" t="s">
        <v>6138</v>
      </c>
    </row>
    <row r="891" spans="1:32" x14ac:dyDescent="0.2">
      <c r="A891" s="60" t="s">
        <v>6111</v>
      </c>
      <c r="B891" s="44" t="s">
        <v>6115</v>
      </c>
      <c r="C891" s="44"/>
      <c r="D891" s="39">
        <v>876</v>
      </c>
      <c r="E891" s="44" t="s">
        <v>1282</v>
      </c>
      <c r="F891" s="44" t="s">
        <v>1283</v>
      </c>
      <c r="G891" s="39" t="s">
        <v>6115</v>
      </c>
      <c r="H891" s="64">
        <v>40451</v>
      </c>
      <c r="I891" s="44" t="s">
        <v>6129</v>
      </c>
      <c r="J891" s="58">
        <v>201</v>
      </c>
      <c r="K891" s="44" t="s">
        <v>6111</v>
      </c>
      <c r="L891" s="39" t="s">
        <v>6123</v>
      </c>
      <c r="M891" s="67">
        <v>3378898</v>
      </c>
      <c r="N891" s="67">
        <v>3378898</v>
      </c>
      <c r="O891" s="46">
        <v>2545514</v>
      </c>
      <c r="P891" s="45">
        <v>-833384</v>
      </c>
      <c r="Q891" s="45">
        <v>1332639</v>
      </c>
      <c r="R891" s="45">
        <v>111053.25</v>
      </c>
      <c r="S891" s="45">
        <v>666319.5</v>
      </c>
      <c r="T891" s="45">
        <v>673134</v>
      </c>
      <c r="U891" s="46">
        <v>0</v>
      </c>
      <c r="V891" s="38">
        <v>0</v>
      </c>
      <c r="W891" s="46">
        <v>0</v>
      </c>
      <c r="X891" s="38"/>
      <c r="Y891" s="38">
        <f t="shared" si="14"/>
        <v>0</v>
      </c>
      <c r="Z891" s="38">
        <v>0</v>
      </c>
      <c r="AA891" s="38">
        <v>0</v>
      </c>
      <c r="AB891" s="38">
        <v>0</v>
      </c>
      <c r="AC891" s="38" t="s">
        <v>6116</v>
      </c>
      <c r="AD891" s="59">
        <v>0</v>
      </c>
      <c r="AE891" s="59">
        <v>0</v>
      </c>
      <c r="AF891" s="59" t="s">
        <v>6138</v>
      </c>
    </row>
    <row r="892" spans="1:32" x14ac:dyDescent="0.2">
      <c r="A892" s="60" t="s">
        <v>6111</v>
      </c>
      <c r="B892" s="44" t="s">
        <v>6115</v>
      </c>
      <c r="C892" s="44"/>
      <c r="D892" s="39">
        <v>877</v>
      </c>
      <c r="E892" s="44" t="s">
        <v>1329</v>
      </c>
      <c r="F892" s="44" t="s">
        <v>1330</v>
      </c>
      <c r="G892" s="39" t="s">
        <v>6115</v>
      </c>
      <c r="H892" s="64">
        <v>40543</v>
      </c>
      <c r="I892" s="44" t="s">
        <v>6129</v>
      </c>
      <c r="J892" s="58">
        <v>201</v>
      </c>
      <c r="K892" s="44" t="s">
        <v>6111</v>
      </c>
      <c r="L892" s="39" t="s">
        <v>6116</v>
      </c>
      <c r="M892" s="67">
        <v>0</v>
      </c>
      <c r="N892" s="67">
        <v>0</v>
      </c>
      <c r="O892" s="46">
        <v>964540</v>
      </c>
      <c r="P892" s="45">
        <v>964540</v>
      </c>
      <c r="Q892" s="45">
        <v>840690</v>
      </c>
      <c r="R892" s="45">
        <v>70057.5</v>
      </c>
      <c r="S892" s="45">
        <v>420345</v>
      </c>
      <c r="T892" s="45">
        <v>159904</v>
      </c>
      <c r="U892" s="46">
        <v>544195</v>
      </c>
      <c r="V892" s="38">
        <v>233140.76901677725</v>
      </c>
      <c r="W892" s="46">
        <v>159904</v>
      </c>
      <c r="X892" s="38"/>
      <c r="Y892" s="38">
        <f t="shared" si="14"/>
        <v>270352.82210854511</v>
      </c>
      <c r="Z892" s="38">
        <v>159904</v>
      </c>
      <c r="AA892" s="38">
        <v>0</v>
      </c>
      <c r="AB892" s="38">
        <v>159904</v>
      </c>
      <c r="AC892" s="38" t="s">
        <v>6123</v>
      </c>
      <c r="AD892" s="59">
        <v>1</v>
      </c>
      <c r="AE892" s="59">
        <v>0.16578265287079852</v>
      </c>
      <c r="AF892" s="59">
        <v>0.29383584928196693</v>
      </c>
    </row>
    <row r="893" spans="1:32" x14ac:dyDescent="0.2">
      <c r="A893" s="60" t="s">
        <v>6111</v>
      </c>
      <c r="B893" s="44" t="s">
        <v>6115</v>
      </c>
      <c r="C893" s="44"/>
      <c r="D893" s="39">
        <v>878</v>
      </c>
      <c r="E893" s="44" t="s">
        <v>3138</v>
      </c>
      <c r="F893" s="44" t="s">
        <v>3139</v>
      </c>
      <c r="G893" s="39" t="s">
        <v>6115</v>
      </c>
      <c r="H893" s="64">
        <v>40543</v>
      </c>
      <c r="I893" s="44" t="s">
        <v>6129</v>
      </c>
      <c r="J893" s="58">
        <v>201</v>
      </c>
      <c r="K893" s="44" t="s">
        <v>6111</v>
      </c>
      <c r="L893" s="39" t="s">
        <v>6116</v>
      </c>
      <c r="M893" s="67">
        <v>0</v>
      </c>
      <c r="N893" s="67">
        <v>0</v>
      </c>
      <c r="O893" s="46">
        <v>637080</v>
      </c>
      <c r="P893" s="45">
        <v>637080</v>
      </c>
      <c r="Q893" s="45">
        <v>1124484</v>
      </c>
      <c r="R893" s="45">
        <v>93707</v>
      </c>
      <c r="S893" s="45">
        <v>562242</v>
      </c>
      <c r="T893" s="45">
        <v>724464</v>
      </c>
      <c r="U893" s="46">
        <v>74838</v>
      </c>
      <c r="V893" s="38">
        <v>32061.648621684461</v>
      </c>
      <c r="W893" s="46">
        <v>32061.648621684461</v>
      </c>
      <c r="X893" s="38"/>
      <c r="Y893" s="38">
        <f t="shared" si="14"/>
        <v>37179.070923031817</v>
      </c>
      <c r="Z893" s="38">
        <v>37179.070923031817</v>
      </c>
      <c r="AA893" s="38">
        <v>0</v>
      </c>
      <c r="AB893" s="38">
        <v>37179.070923031817</v>
      </c>
      <c r="AC893" s="38" t="s">
        <v>6123</v>
      </c>
      <c r="AD893" s="59">
        <v>5.1319418111916974E-2</v>
      </c>
      <c r="AE893" s="59">
        <v>5.8358559243786995E-2</v>
      </c>
      <c r="AF893" s="59">
        <v>0.49679402072519063</v>
      </c>
    </row>
    <row r="894" spans="1:32" x14ac:dyDescent="0.2">
      <c r="A894" s="60" t="s">
        <v>6111</v>
      </c>
      <c r="B894" s="44" t="s">
        <v>6115</v>
      </c>
      <c r="C894" s="44"/>
      <c r="D894" s="39">
        <v>879</v>
      </c>
      <c r="E894" s="44" t="s">
        <v>3823</v>
      </c>
      <c r="F894" s="44" t="s">
        <v>3824</v>
      </c>
      <c r="G894" s="39" t="s">
        <v>6115</v>
      </c>
      <c r="H894" s="64">
        <v>40451</v>
      </c>
      <c r="I894" s="44" t="s">
        <v>6129</v>
      </c>
      <c r="J894" s="58">
        <v>201</v>
      </c>
      <c r="K894" s="44" t="s">
        <v>6111</v>
      </c>
      <c r="L894" s="39" t="s">
        <v>6123</v>
      </c>
      <c r="M894" s="67">
        <v>278749</v>
      </c>
      <c r="N894" s="67">
        <v>129011</v>
      </c>
      <c r="O894" s="46">
        <v>1054215</v>
      </c>
      <c r="P894" s="45">
        <v>925204</v>
      </c>
      <c r="Q894" s="45">
        <v>1312887</v>
      </c>
      <c r="R894" s="45">
        <v>109407.25</v>
      </c>
      <c r="S894" s="45">
        <v>656443.5</v>
      </c>
      <c r="T894" s="45">
        <v>547767</v>
      </c>
      <c r="U894" s="46">
        <v>268760.5</v>
      </c>
      <c r="V894" s="38">
        <v>115140.76691504619</v>
      </c>
      <c r="W894" s="46">
        <v>115140.76691504619</v>
      </c>
      <c r="X894" s="38"/>
      <c r="Y894" s="38">
        <f t="shared" si="14"/>
        <v>133518.60940711261</v>
      </c>
      <c r="Z894" s="38">
        <v>133518.60940711261</v>
      </c>
      <c r="AA894" s="38">
        <v>0</v>
      </c>
      <c r="AB894" s="38">
        <v>133518.60940711261</v>
      </c>
      <c r="AC894" s="38" t="s">
        <v>6123</v>
      </c>
      <c r="AD894" s="59">
        <v>0.24375073600109648</v>
      </c>
      <c r="AE894" s="59">
        <v>0.14431261581998414</v>
      </c>
      <c r="AF894" s="59">
        <v>0.49679402072519069</v>
      </c>
    </row>
    <row r="895" spans="1:32" x14ac:dyDescent="0.2">
      <c r="A895" s="60" t="s">
        <v>6111</v>
      </c>
      <c r="B895" s="44" t="s">
        <v>6115</v>
      </c>
      <c r="C895" s="44"/>
      <c r="D895" s="39">
        <v>880</v>
      </c>
      <c r="E895" s="44" t="s">
        <v>4932</v>
      </c>
      <c r="F895" s="44" t="s">
        <v>4933</v>
      </c>
      <c r="G895" s="39" t="s">
        <v>6115</v>
      </c>
      <c r="H895" s="64">
        <v>40359</v>
      </c>
      <c r="I895" s="44" t="s">
        <v>6129</v>
      </c>
      <c r="J895" s="58">
        <v>201</v>
      </c>
      <c r="K895" s="44" t="s">
        <v>6111</v>
      </c>
      <c r="L895" s="39" t="s">
        <v>6116</v>
      </c>
      <c r="M895" s="67">
        <v>0</v>
      </c>
      <c r="N895" s="67">
        <v>0</v>
      </c>
      <c r="O895" s="46">
        <v>182964</v>
      </c>
      <c r="P895" s="45">
        <v>182964</v>
      </c>
      <c r="Q895" s="45">
        <v>1092100</v>
      </c>
      <c r="R895" s="45">
        <v>91008.333333333328</v>
      </c>
      <c r="S895" s="45">
        <v>546050</v>
      </c>
      <c r="T895" s="45">
        <v>756060</v>
      </c>
      <c r="U895" s="46">
        <v>0</v>
      </c>
      <c r="V895" s="38">
        <v>0</v>
      </c>
      <c r="W895" s="46">
        <v>0</v>
      </c>
      <c r="X895" s="38"/>
      <c r="Y895" s="38">
        <f t="shared" si="14"/>
        <v>0</v>
      </c>
      <c r="Z895" s="38">
        <v>0</v>
      </c>
      <c r="AA895" s="38">
        <v>0</v>
      </c>
      <c r="AB895" s="38">
        <v>0</v>
      </c>
      <c r="AC895" s="38" t="s">
        <v>6116</v>
      </c>
      <c r="AD895" s="59">
        <v>0</v>
      </c>
      <c r="AE895" s="59">
        <v>0</v>
      </c>
      <c r="AF895" s="59" t="s">
        <v>6138</v>
      </c>
    </row>
    <row r="896" spans="1:32" x14ac:dyDescent="0.2">
      <c r="A896" s="60" t="s">
        <v>6111</v>
      </c>
      <c r="B896" s="44" t="s">
        <v>6115</v>
      </c>
      <c r="C896" s="44"/>
      <c r="D896" s="39">
        <v>881</v>
      </c>
      <c r="E896" s="44" t="s">
        <v>234</v>
      </c>
      <c r="F896" s="44" t="s">
        <v>235</v>
      </c>
      <c r="G896" s="39" t="s">
        <v>6115</v>
      </c>
      <c r="H896" s="64">
        <v>40451</v>
      </c>
      <c r="I896" s="44" t="s">
        <v>6129</v>
      </c>
      <c r="J896" s="58">
        <v>200</v>
      </c>
      <c r="K896" s="44" t="s">
        <v>6111</v>
      </c>
      <c r="L896" s="39" t="s">
        <v>6116</v>
      </c>
      <c r="M896" s="67">
        <v>0</v>
      </c>
      <c r="N896" s="67">
        <v>0</v>
      </c>
      <c r="O896" s="46">
        <v>1164341</v>
      </c>
      <c r="P896" s="45">
        <v>1164341</v>
      </c>
      <c r="Q896" s="45">
        <v>870110</v>
      </c>
      <c r="R896" s="45">
        <v>72509.166666666672</v>
      </c>
      <c r="S896" s="45">
        <v>435055</v>
      </c>
      <c r="T896" s="45">
        <v>590462</v>
      </c>
      <c r="U896" s="46">
        <v>729286</v>
      </c>
      <c r="V896" s="38">
        <v>312436.3488697423</v>
      </c>
      <c r="W896" s="46">
        <v>312436.3488697423</v>
      </c>
      <c r="X896" s="38"/>
      <c r="Y896" s="38">
        <f t="shared" si="14"/>
        <v>362304.92419859138</v>
      </c>
      <c r="Z896" s="38">
        <v>362304.92419859138</v>
      </c>
      <c r="AA896" s="38">
        <v>0</v>
      </c>
      <c r="AB896" s="38">
        <v>362304.92419859138</v>
      </c>
      <c r="AC896" s="38" t="s">
        <v>6123</v>
      </c>
      <c r="AD896" s="59">
        <v>0.61359566610313854</v>
      </c>
      <c r="AE896" s="59">
        <v>0.31116736780598758</v>
      </c>
      <c r="AF896" s="59">
        <v>0.49679402072519063</v>
      </c>
    </row>
    <row r="897" spans="1:32" x14ac:dyDescent="0.2">
      <c r="A897" s="60" t="s">
        <v>6111</v>
      </c>
      <c r="B897" s="44" t="s">
        <v>6115</v>
      </c>
      <c r="C897" s="44"/>
      <c r="D897" s="39">
        <v>882</v>
      </c>
      <c r="E897" s="44" t="s">
        <v>399</v>
      </c>
      <c r="F897" s="44" t="s">
        <v>400</v>
      </c>
      <c r="G897" s="39" t="s">
        <v>6115</v>
      </c>
      <c r="H897" s="64">
        <v>40359</v>
      </c>
      <c r="I897" s="44" t="s">
        <v>6129</v>
      </c>
      <c r="J897" s="58">
        <v>200</v>
      </c>
      <c r="K897" s="44" t="s">
        <v>6111</v>
      </c>
      <c r="L897" s="39" t="s">
        <v>6116</v>
      </c>
      <c r="M897" s="67">
        <v>0</v>
      </c>
      <c r="N897" s="67">
        <v>0</v>
      </c>
      <c r="O897" s="46">
        <v>940017</v>
      </c>
      <c r="P897" s="45">
        <v>940017</v>
      </c>
      <c r="Q897" s="45">
        <v>729194</v>
      </c>
      <c r="R897" s="45">
        <v>60766.166666666664</v>
      </c>
      <c r="S897" s="45">
        <v>364597</v>
      </c>
      <c r="T897" s="45">
        <v>552796</v>
      </c>
      <c r="U897" s="46">
        <v>575420</v>
      </c>
      <c r="V897" s="38">
        <v>246517.99687177199</v>
      </c>
      <c r="W897" s="46">
        <v>246517.99687177199</v>
      </c>
      <c r="X897" s="38"/>
      <c r="Y897" s="38">
        <f t="shared" si="14"/>
        <v>285865.2154056892</v>
      </c>
      <c r="Z897" s="38">
        <v>285865.2154056892</v>
      </c>
      <c r="AA897" s="38">
        <v>0</v>
      </c>
      <c r="AB897" s="38">
        <v>285865.2154056892</v>
      </c>
      <c r="AC897" s="38" t="s">
        <v>6123</v>
      </c>
      <c r="AD897" s="59">
        <v>0.51712605627697961</v>
      </c>
      <c r="AE897" s="59">
        <v>0.30410643148548294</v>
      </c>
      <c r="AF897" s="59">
        <v>0.49679402072519063</v>
      </c>
    </row>
    <row r="898" spans="1:32" x14ac:dyDescent="0.2">
      <c r="A898" s="60" t="s">
        <v>6111</v>
      </c>
      <c r="B898" s="44" t="s">
        <v>6115</v>
      </c>
      <c r="C898" s="44"/>
      <c r="D898" s="39">
        <v>883</v>
      </c>
      <c r="E898" s="44" t="s">
        <v>820</v>
      </c>
      <c r="F898" s="44" t="s">
        <v>821</v>
      </c>
      <c r="G898" s="39" t="s">
        <v>6115</v>
      </c>
      <c r="H898" s="64">
        <v>40359</v>
      </c>
      <c r="I898" s="44" t="s">
        <v>6129</v>
      </c>
      <c r="J898" s="58">
        <v>200</v>
      </c>
      <c r="K898" s="44" t="s">
        <v>6111</v>
      </c>
      <c r="L898" s="39" t="s">
        <v>6116</v>
      </c>
      <c r="M898" s="67">
        <v>0</v>
      </c>
      <c r="N898" s="67">
        <v>0</v>
      </c>
      <c r="O898" s="46">
        <v>40570</v>
      </c>
      <c r="P898" s="45">
        <v>40570</v>
      </c>
      <c r="Q898" s="45">
        <v>1111593</v>
      </c>
      <c r="R898" s="45">
        <v>92632.75</v>
      </c>
      <c r="S898" s="45">
        <v>555796.5</v>
      </c>
      <c r="T898" s="45">
        <v>688826</v>
      </c>
      <c r="U898" s="46">
        <v>0</v>
      </c>
      <c r="V898" s="38">
        <v>0</v>
      </c>
      <c r="W898" s="46">
        <v>0</v>
      </c>
      <c r="X898" s="38"/>
      <c r="Y898" s="38">
        <f t="shared" si="14"/>
        <v>0</v>
      </c>
      <c r="Z898" s="38">
        <v>0</v>
      </c>
      <c r="AA898" s="38">
        <v>0</v>
      </c>
      <c r="AB898" s="38">
        <v>0</v>
      </c>
      <c r="AC898" s="38" t="s">
        <v>6116</v>
      </c>
      <c r="AD898" s="59">
        <v>0</v>
      </c>
      <c r="AE898" s="59">
        <v>0</v>
      </c>
      <c r="AF898" s="59" t="s">
        <v>6138</v>
      </c>
    </row>
    <row r="899" spans="1:32" x14ac:dyDescent="0.2">
      <c r="A899" s="60" t="s">
        <v>6111</v>
      </c>
      <c r="B899" s="44" t="s">
        <v>6115</v>
      </c>
      <c r="C899" s="44"/>
      <c r="D899" s="39">
        <v>884</v>
      </c>
      <c r="E899" s="44" t="s">
        <v>851</v>
      </c>
      <c r="F899" s="44" t="s">
        <v>852</v>
      </c>
      <c r="G899" s="39" t="s">
        <v>6115</v>
      </c>
      <c r="H899" s="64">
        <v>40543</v>
      </c>
      <c r="I899" s="44" t="s">
        <v>6129</v>
      </c>
      <c r="J899" s="58">
        <v>200</v>
      </c>
      <c r="K899" s="44" t="s">
        <v>6111</v>
      </c>
      <c r="L899" s="39" t="s">
        <v>6123</v>
      </c>
      <c r="M899" s="67">
        <v>1213850</v>
      </c>
      <c r="N899" s="67">
        <v>0</v>
      </c>
      <c r="O899" s="46">
        <v>1883863</v>
      </c>
      <c r="P899" s="45">
        <v>1883863</v>
      </c>
      <c r="Q899" s="45">
        <v>1257085</v>
      </c>
      <c r="R899" s="45">
        <v>104757.08333333333</v>
      </c>
      <c r="S899" s="45">
        <v>628542.5</v>
      </c>
      <c r="T899" s="45">
        <v>735037</v>
      </c>
      <c r="U899" s="46">
        <v>1255320.5</v>
      </c>
      <c r="V899" s="38">
        <v>537796.90502949373</v>
      </c>
      <c r="W899" s="46">
        <v>537796.90502949373</v>
      </c>
      <c r="X899" s="38"/>
      <c r="Y899" s="38">
        <f t="shared" si="14"/>
        <v>623635.71849375672</v>
      </c>
      <c r="Z899" s="38">
        <v>623635.71849375672</v>
      </c>
      <c r="AA899" s="38">
        <v>0</v>
      </c>
      <c r="AB899" s="38">
        <v>623635.71849375672</v>
      </c>
      <c r="AC899" s="38" t="s">
        <v>6123</v>
      </c>
      <c r="AD899" s="59">
        <v>0.84844126009133791</v>
      </c>
      <c r="AE899" s="59">
        <v>0.33104090822621218</v>
      </c>
      <c r="AF899" s="59">
        <v>0.49679402072519069</v>
      </c>
    </row>
    <row r="900" spans="1:32" x14ac:dyDescent="0.2">
      <c r="A900" s="60" t="s">
        <v>6111</v>
      </c>
      <c r="B900" s="44" t="s">
        <v>6115</v>
      </c>
      <c r="C900" s="44"/>
      <c r="D900" s="39">
        <v>885</v>
      </c>
      <c r="E900" s="44" t="s">
        <v>1089</v>
      </c>
      <c r="F900" s="44" t="s">
        <v>1090</v>
      </c>
      <c r="G900" s="39" t="s">
        <v>6115</v>
      </c>
      <c r="H900" s="64">
        <v>40543</v>
      </c>
      <c r="I900" s="44" t="s">
        <v>6129</v>
      </c>
      <c r="J900" s="58">
        <v>200</v>
      </c>
      <c r="K900" s="44" t="s">
        <v>6111</v>
      </c>
      <c r="L900" s="39" t="s">
        <v>6123</v>
      </c>
      <c r="M900" s="67">
        <v>1332200</v>
      </c>
      <c r="N900" s="67">
        <v>1045415</v>
      </c>
      <c r="O900" s="46">
        <v>1045415</v>
      </c>
      <c r="P900" s="45">
        <v>0</v>
      </c>
      <c r="Q900" s="45">
        <v>1113431</v>
      </c>
      <c r="R900" s="45">
        <v>92785.916666666672</v>
      </c>
      <c r="S900" s="45">
        <v>556715.5</v>
      </c>
      <c r="T900" s="45">
        <v>657479</v>
      </c>
      <c r="U900" s="46">
        <v>0</v>
      </c>
      <c r="V900" s="38">
        <v>0</v>
      </c>
      <c r="W900" s="46">
        <v>0</v>
      </c>
      <c r="X900" s="38"/>
      <c r="Y900" s="38">
        <f t="shared" si="14"/>
        <v>0</v>
      </c>
      <c r="Z900" s="38">
        <v>0</v>
      </c>
      <c r="AA900" s="38">
        <v>0</v>
      </c>
      <c r="AB900" s="38">
        <v>0</v>
      </c>
      <c r="AC900" s="38" t="s">
        <v>6116</v>
      </c>
      <c r="AD900" s="59">
        <v>0</v>
      </c>
      <c r="AE900" s="59" t="s">
        <v>6138</v>
      </c>
      <c r="AF900" s="59" t="s">
        <v>6138</v>
      </c>
    </row>
    <row r="901" spans="1:32" x14ac:dyDescent="0.2">
      <c r="A901" s="60" t="s">
        <v>6111</v>
      </c>
      <c r="B901" s="44" t="s">
        <v>6115</v>
      </c>
      <c r="C901" s="44"/>
      <c r="D901" s="39">
        <v>886</v>
      </c>
      <c r="E901" s="44" t="s">
        <v>1600</v>
      </c>
      <c r="F901" s="44" t="s">
        <v>1601</v>
      </c>
      <c r="G901" s="39" t="s">
        <v>6115</v>
      </c>
      <c r="H901" s="64">
        <v>40359</v>
      </c>
      <c r="I901" s="44" t="s">
        <v>6129</v>
      </c>
      <c r="J901" s="58">
        <v>200</v>
      </c>
      <c r="K901" s="44" t="s">
        <v>6111</v>
      </c>
      <c r="L901" s="39" t="s">
        <v>6116</v>
      </c>
      <c r="M901" s="67">
        <v>0</v>
      </c>
      <c r="N901" s="67">
        <v>0</v>
      </c>
      <c r="O901" s="46">
        <v>1584955</v>
      </c>
      <c r="P901" s="45">
        <v>1584955</v>
      </c>
      <c r="Q901" s="45">
        <v>873344</v>
      </c>
      <c r="R901" s="45">
        <v>72778.666666666672</v>
      </c>
      <c r="S901" s="45">
        <v>436672</v>
      </c>
      <c r="T901" s="45">
        <v>483169</v>
      </c>
      <c r="U901" s="46">
        <v>1148283</v>
      </c>
      <c r="V901" s="38">
        <v>491940.5390878123</v>
      </c>
      <c r="W901" s="46">
        <v>483169</v>
      </c>
      <c r="X901" s="38"/>
      <c r="Y901" s="38">
        <f t="shared" si="14"/>
        <v>570460.12850038405</v>
      </c>
      <c r="Z901" s="38">
        <v>483169</v>
      </c>
      <c r="AA901" s="38">
        <v>0</v>
      </c>
      <c r="AB901" s="38">
        <v>483169</v>
      </c>
      <c r="AC901" s="38" t="s">
        <v>6123</v>
      </c>
      <c r="AD901" s="59">
        <v>1</v>
      </c>
      <c r="AE901" s="59">
        <v>0.30484714077055813</v>
      </c>
      <c r="AF901" s="59">
        <v>0.42077519217823478</v>
      </c>
    </row>
    <row r="902" spans="1:32" x14ac:dyDescent="0.2">
      <c r="A902" s="60" t="s">
        <v>6111</v>
      </c>
      <c r="B902" s="44" t="s">
        <v>6115</v>
      </c>
      <c r="C902" s="44"/>
      <c r="D902" s="39">
        <v>887</v>
      </c>
      <c r="E902" s="44" t="s">
        <v>2088</v>
      </c>
      <c r="F902" s="44" t="s">
        <v>2089</v>
      </c>
      <c r="G902" s="39" t="s">
        <v>6115</v>
      </c>
      <c r="H902" s="64">
        <v>40451</v>
      </c>
      <c r="I902" s="44" t="s">
        <v>6129</v>
      </c>
      <c r="J902" s="58">
        <v>200</v>
      </c>
      <c r="K902" s="44" t="s">
        <v>6111</v>
      </c>
      <c r="L902" s="39" t="s">
        <v>6116</v>
      </c>
      <c r="M902" s="67">
        <v>0</v>
      </c>
      <c r="N902" s="67">
        <v>0</v>
      </c>
      <c r="O902" s="46">
        <v>1137558</v>
      </c>
      <c r="P902" s="45">
        <v>1137558</v>
      </c>
      <c r="Q902" s="45">
        <v>1249254</v>
      </c>
      <c r="R902" s="45">
        <v>104104.5</v>
      </c>
      <c r="S902" s="45">
        <v>624627</v>
      </c>
      <c r="T902" s="45">
        <v>664246</v>
      </c>
      <c r="U902" s="46">
        <v>512931</v>
      </c>
      <c r="V902" s="38">
        <v>219746.83301490196</v>
      </c>
      <c r="W902" s="46">
        <v>219746.83301490196</v>
      </c>
      <c r="X902" s="38"/>
      <c r="Y902" s="38">
        <f t="shared" si="14"/>
        <v>254821.05384459277</v>
      </c>
      <c r="Z902" s="38">
        <v>254821.05384459277</v>
      </c>
      <c r="AA902" s="38">
        <v>0</v>
      </c>
      <c r="AB902" s="38">
        <v>254821.05384459277</v>
      </c>
      <c r="AC902" s="38" t="s">
        <v>6123</v>
      </c>
      <c r="AD902" s="59">
        <v>0.38362452140410747</v>
      </c>
      <c r="AE902" s="59">
        <v>0.22400708697454791</v>
      </c>
      <c r="AF902" s="59">
        <v>0.49679402072519063</v>
      </c>
    </row>
    <row r="903" spans="1:32" x14ac:dyDescent="0.2">
      <c r="A903" s="60" t="s">
        <v>6111</v>
      </c>
      <c r="B903" s="44" t="s">
        <v>6115</v>
      </c>
      <c r="C903" s="44"/>
      <c r="D903" s="39">
        <v>888</v>
      </c>
      <c r="E903" s="44" t="s">
        <v>2098</v>
      </c>
      <c r="F903" s="44" t="s">
        <v>2099</v>
      </c>
      <c r="G903" s="39" t="s">
        <v>6115</v>
      </c>
      <c r="H903" s="64">
        <v>40633</v>
      </c>
      <c r="I903" s="44" t="s">
        <v>6129</v>
      </c>
      <c r="J903" s="58">
        <v>200</v>
      </c>
      <c r="K903" s="44" t="s">
        <v>6111</v>
      </c>
      <c r="L903" s="39" t="s">
        <v>6116</v>
      </c>
      <c r="M903" s="67">
        <v>0</v>
      </c>
      <c r="N903" s="67">
        <v>0</v>
      </c>
      <c r="O903" s="46">
        <v>548977</v>
      </c>
      <c r="P903" s="45">
        <v>548977</v>
      </c>
      <c r="Q903" s="45">
        <v>938197</v>
      </c>
      <c r="R903" s="45">
        <v>78183.083333333328</v>
      </c>
      <c r="S903" s="45">
        <v>469098.5</v>
      </c>
      <c r="T903" s="45">
        <v>482534</v>
      </c>
      <c r="U903" s="46">
        <v>79878.5</v>
      </c>
      <c r="V903" s="38">
        <v>34221.069502488339</v>
      </c>
      <c r="W903" s="46">
        <v>34221.069502488339</v>
      </c>
      <c r="X903" s="38"/>
      <c r="Y903" s="38">
        <f t="shared" si="14"/>
        <v>39683.161184497141</v>
      </c>
      <c r="Z903" s="38">
        <v>39683.161184497141</v>
      </c>
      <c r="AA903" s="38">
        <v>0</v>
      </c>
      <c r="AB903" s="38">
        <v>39683.161184497141</v>
      </c>
      <c r="AC903" s="38" t="s">
        <v>6123</v>
      </c>
      <c r="AD903" s="59">
        <v>8.2239098559888299E-2</v>
      </c>
      <c r="AE903" s="59">
        <v>7.2285653469083666E-2</v>
      </c>
      <c r="AF903" s="59">
        <v>0.49679402072519063</v>
      </c>
    </row>
    <row r="904" spans="1:32" x14ac:dyDescent="0.2">
      <c r="A904" s="60" t="s">
        <v>6111</v>
      </c>
      <c r="B904" s="44" t="s">
        <v>6115</v>
      </c>
      <c r="C904" s="44"/>
      <c r="D904" s="39">
        <v>889</v>
      </c>
      <c r="E904" s="44" t="s">
        <v>2100</v>
      </c>
      <c r="F904" s="44" t="s">
        <v>2101</v>
      </c>
      <c r="G904" s="39" t="s">
        <v>6115</v>
      </c>
      <c r="H904" s="64">
        <v>40451</v>
      </c>
      <c r="I904" s="44" t="s">
        <v>6129</v>
      </c>
      <c r="J904" s="58">
        <v>200</v>
      </c>
      <c r="K904" s="44" t="s">
        <v>6111</v>
      </c>
      <c r="L904" s="39" t="s">
        <v>6116</v>
      </c>
      <c r="M904" s="67">
        <v>0</v>
      </c>
      <c r="N904" s="67">
        <v>0</v>
      </c>
      <c r="O904" s="46">
        <v>742263</v>
      </c>
      <c r="P904" s="45">
        <v>742263</v>
      </c>
      <c r="Q904" s="45">
        <v>1013562</v>
      </c>
      <c r="R904" s="45">
        <v>84463.5</v>
      </c>
      <c r="S904" s="45">
        <v>506781</v>
      </c>
      <c r="T904" s="45">
        <v>475843</v>
      </c>
      <c r="U904" s="46">
        <v>235482</v>
      </c>
      <c r="V904" s="38">
        <v>100883.79086468773</v>
      </c>
      <c r="W904" s="46">
        <v>100883.79086468773</v>
      </c>
      <c r="X904" s="38"/>
      <c r="Y904" s="38">
        <f t="shared" si="14"/>
        <v>116986.04958840935</v>
      </c>
      <c r="Z904" s="38">
        <v>116986.04958840935</v>
      </c>
      <c r="AA904" s="38">
        <v>0</v>
      </c>
      <c r="AB904" s="38">
        <v>116986.04958840935</v>
      </c>
      <c r="AC904" s="38" t="s">
        <v>6123</v>
      </c>
      <c r="AD904" s="59">
        <v>0.24585010095432602</v>
      </c>
      <c r="AE904" s="59">
        <v>0.15760727611157951</v>
      </c>
      <c r="AF904" s="59">
        <v>0.49679402072519069</v>
      </c>
    </row>
    <row r="905" spans="1:32" x14ac:dyDescent="0.2">
      <c r="A905" s="60" t="s">
        <v>6111</v>
      </c>
      <c r="B905" s="44" t="s">
        <v>6115</v>
      </c>
      <c r="C905" s="44"/>
      <c r="D905" s="39">
        <v>890</v>
      </c>
      <c r="E905" s="44" t="s">
        <v>2496</v>
      </c>
      <c r="F905" s="44" t="s">
        <v>2497</v>
      </c>
      <c r="G905" s="39" t="s">
        <v>6115</v>
      </c>
      <c r="H905" s="64">
        <v>40359</v>
      </c>
      <c r="I905" s="44" t="s">
        <v>6129</v>
      </c>
      <c r="J905" s="58">
        <v>200</v>
      </c>
      <c r="K905" s="44" t="s">
        <v>6111</v>
      </c>
      <c r="L905" s="39" t="s">
        <v>6116</v>
      </c>
      <c r="M905" s="67">
        <v>0</v>
      </c>
      <c r="N905" s="67">
        <v>0</v>
      </c>
      <c r="O905" s="46">
        <v>354702</v>
      </c>
      <c r="P905" s="45">
        <v>354702</v>
      </c>
      <c r="Q905" s="45">
        <v>1144219</v>
      </c>
      <c r="R905" s="45">
        <v>95351.583333333328</v>
      </c>
      <c r="S905" s="45">
        <v>572109.5</v>
      </c>
      <c r="T905" s="45">
        <v>827035</v>
      </c>
      <c r="U905" s="46">
        <v>0</v>
      </c>
      <c r="V905" s="38">
        <v>0</v>
      </c>
      <c r="W905" s="46">
        <v>0</v>
      </c>
      <c r="X905" s="38"/>
      <c r="Y905" s="38">
        <f t="shared" si="14"/>
        <v>0</v>
      </c>
      <c r="Z905" s="38">
        <v>0</v>
      </c>
      <c r="AA905" s="38">
        <v>0</v>
      </c>
      <c r="AB905" s="38">
        <v>0</v>
      </c>
      <c r="AC905" s="38" t="s">
        <v>6116</v>
      </c>
      <c r="AD905" s="59">
        <v>0</v>
      </c>
      <c r="AE905" s="59">
        <v>0</v>
      </c>
      <c r="AF905" s="59" t="s">
        <v>6138</v>
      </c>
    </row>
    <row r="906" spans="1:32" x14ac:dyDescent="0.2">
      <c r="A906" s="60" t="s">
        <v>6111</v>
      </c>
      <c r="B906" s="44" t="s">
        <v>6115</v>
      </c>
      <c r="C906" s="44"/>
      <c r="D906" s="39">
        <v>891</v>
      </c>
      <c r="E906" s="44" t="s">
        <v>2993</v>
      </c>
      <c r="F906" s="44" t="s">
        <v>2994</v>
      </c>
      <c r="G906" s="39" t="s">
        <v>6115</v>
      </c>
      <c r="H906" s="64">
        <v>40633</v>
      </c>
      <c r="I906" s="44" t="s">
        <v>6130</v>
      </c>
      <c r="J906" s="58">
        <v>200</v>
      </c>
      <c r="K906" s="44" t="s">
        <v>6111</v>
      </c>
      <c r="L906" s="39" t="s">
        <v>6116</v>
      </c>
      <c r="M906" s="67">
        <v>0</v>
      </c>
      <c r="N906" s="67">
        <v>0</v>
      </c>
      <c r="O906" s="46">
        <v>675640</v>
      </c>
      <c r="P906" s="45">
        <v>675640</v>
      </c>
      <c r="Q906" s="45">
        <v>1024025</v>
      </c>
      <c r="R906" s="45">
        <v>85335.416666666672</v>
      </c>
      <c r="S906" s="45">
        <v>512012.5</v>
      </c>
      <c r="T906" s="45">
        <v>625353</v>
      </c>
      <c r="U906" s="46">
        <v>163627.5</v>
      </c>
      <c r="V906" s="38">
        <v>70100.315479364421</v>
      </c>
      <c r="W906" s="46">
        <v>70100.315479364421</v>
      </c>
      <c r="X906" s="38"/>
      <c r="Y906" s="38">
        <f t="shared" si="14"/>
        <v>81289.163626211142</v>
      </c>
      <c r="Z906" s="38">
        <v>81289.163626211142</v>
      </c>
      <c r="AA906" s="38">
        <v>0</v>
      </c>
      <c r="AB906" s="38">
        <v>81289.163626211142</v>
      </c>
      <c r="AC906" s="38" t="s">
        <v>6123</v>
      </c>
      <c r="AD906" s="59">
        <v>0.12998924387699609</v>
      </c>
      <c r="AE906" s="59">
        <v>0.12031431476261195</v>
      </c>
      <c r="AF906" s="59">
        <v>0.49679402072519069</v>
      </c>
    </row>
    <row r="907" spans="1:32" x14ac:dyDescent="0.2">
      <c r="A907" s="60" t="s">
        <v>6111</v>
      </c>
      <c r="B907" s="44" t="s">
        <v>6115</v>
      </c>
      <c r="C907" s="44"/>
      <c r="D907" s="39">
        <v>892</v>
      </c>
      <c r="E907" s="44" t="s">
        <v>3136</v>
      </c>
      <c r="F907" s="44" t="s">
        <v>3137</v>
      </c>
      <c r="G907" s="39" t="s">
        <v>6115</v>
      </c>
      <c r="H907" s="64">
        <v>40359</v>
      </c>
      <c r="I907" s="44" t="s">
        <v>6129</v>
      </c>
      <c r="J907" s="58">
        <v>200</v>
      </c>
      <c r="K907" s="44" t="s">
        <v>6111</v>
      </c>
      <c r="L907" s="39" t="s">
        <v>6116</v>
      </c>
      <c r="M907" s="67">
        <v>0</v>
      </c>
      <c r="N907" s="67">
        <v>0</v>
      </c>
      <c r="O907" s="46">
        <v>1498360</v>
      </c>
      <c r="P907" s="45">
        <v>1498360</v>
      </c>
      <c r="Q907" s="45">
        <v>611760</v>
      </c>
      <c r="R907" s="45">
        <v>50980</v>
      </c>
      <c r="S907" s="45">
        <v>305880</v>
      </c>
      <c r="T907" s="45">
        <v>267176</v>
      </c>
      <c r="U907" s="46">
        <v>1192480</v>
      </c>
      <c r="V907" s="38">
        <v>510875.15364368755</v>
      </c>
      <c r="W907" s="46">
        <v>267176</v>
      </c>
      <c r="X907" s="38"/>
      <c r="Y907" s="38">
        <f t="shared" si="14"/>
        <v>592416.93383437535</v>
      </c>
      <c r="Z907" s="38">
        <v>267176</v>
      </c>
      <c r="AA907" s="38">
        <v>0</v>
      </c>
      <c r="AB907" s="38">
        <v>267176</v>
      </c>
      <c r="AC907" s="38" t="s">
        <v>6123</v>
      </c>
      <c r="AD907" s="59">
        <v>1</v>
      </c>
      <c r="AE907" s="59">
        <v>0.17831228810165781</v>
      </c>
      <c r="AF907" s="59">
        <v>0.2240507178317456</v>
      </c>
    </row>
    <row r="908" spans="1:32" x14ac:dyDescent="0.2">
      <c r="A908" s="60" t="s">
        <v>6111</v>
      </c>
      <c r="B908" s="44" t="s">
        <v>6115</v>
      </c>
      <c r="C908" s="44"/>
      <c r="D908" s="39">
        <v>893</v>
      </c>
      <c r="E908" s="44" t="s">
        <v>3230</v>
      </c>
      <c r="F908" s="44" t="s">
        <v>3231</v>
      </c>
      <c r="G908" s="39" t="s">
        <v>6115</v>
      </c>
      <c r="H908" s="64">
        <v>40543</v>
      </c>
      <c r="I908" s="44" t="s">
        <v>6129</v>
      </c>
      <c r="J908" s="58">
        <v>200</v>
      </c>
      <c r="K908" s="44" t="s">
        <v>6111</v>
      </c>
      <c r="L908" s="39" t="s">
        <v>6116</v>
      </c>
      <c r="M908" s="67">
        <v>0</v>
      </c>
      <c r="N908" s="67">
        <v>0</v>
      </c>
      <c r="O908" s="46">
        <v>1214521</v>
      </c>
      <c r="P908" s="45">
        <v>1214521</v>
      </c>
      <c r="Q908" s="45">
        <v>774349</v>
      </c>
      <c r="R908" s="45">
        <v>64529.083333333336</v>
      </c>
      <c r="S908" s="45">
        <v>387174.5</v>
      </c>
      <c r="T908" s="45">
        <v>530858</v>
      </c>
      <c r="U908" s="46">
        <v>827346.5</v>
      </c>
      <c r="V908" s="38">
        <v>354446.84213074192</v>
      </c>
      <c r="W908" s="46">
        <v>354446.84213074192</v>
      </c>
      <c r="X908" s="38"/>
      <c r="Y908" s="38">
        <f t="shared" si="14"/>
        <v>411020.79426791397</v>
      </c>
      <c r="Z908" s="38">
        <v>411020.79426791397</v>
      </c>
      <c r="AA908" s="38">
        <v>0</v>
      </c>
      <c r="AB908" s="38">
        <v>411020.79426791397</v>
      </c>
      <c r="AC908" s="38" t="s">
        <v>6123</v>
      </c>
      <c r="AD908" s="59">
        <v>0.77425751192958181</v>
      </c>
      <c r="AE908" s="59">
        <v>0.33842213866035581</v>
      </c>
      <c r="AF908" s="59">
        <v>0.49679402072519069</v>
      </c>
    </row>
    <row r="909" spans="1:32" x14ac:dyDescent="0.2">
      <c r="A909" s="60" t="s">
        <v>6111</v>
      </c>
      <c r="B909" s="44" t="s">
        <v>6115</v>
      </c>
      <c r="C909" s="44"/>
      <c r="D909" s="39">
        <v>894</v>
      </c>
      <c r="E909" s="44" t="s">
        <v>3423</v>
      </c>
      <c r="F909" s="44" t="s">
        <v>3424</v>
      </c>
      <c r="G909" s="39" t="s">
        <v>6115</v>
      </c>
      <c r="H909" s="64">
        <v>40359</v>
      </c>
      <c r="I909" s="44" t="s">
        <v>6129</v>
      </c>
      <c r="J909" s="58">
        <v>200</v>
      </c>
      <c r="K909" s="44" t="s">
        <v>6111</v>
      </c>
      <c r="L909" s="39" t="s">
        <v>6116</v>
      </c>
      <c r="M909" s="67">
        <v>0</v>
      </c>
      <c r="N909" s="67">
        <v>0</v>
      </c>
      <c r="O909" s="46">
        <v>1004874</v>
      </c>
      <c r="P909" s="45">
        <v>1004874</v>
      </c>
      <c r="Q909" s="45">
        <v>1182894</v>
      </c>
      <c r="R909" s="45">
        <v>98574.5</v>
      </c>
      <c r="S909" s="45">
        <v>591447</v>
      </c>
      <c r="T909" s="45">
        <v>740886</v>
      </c>
      <c r="U909" s="46">
        <v>413427</v>
      </c>
      <c r="V909" s="38">
        <v>177117.92411231116</v>
      </c>
      <c r="W909" s="46">
        <v>177117.92411231116</v>
      </c>
      <c r="X909" s="38"/>
      <c r="Y909" s="38">
        <f t="shared" si="14"/>
        <v>205388.06160635341</v>
      </c>
      <c r="Z909" s="38">
        <v>205388.06160635341</v>
      </c>
      <c r="AA909" s="38">
        <v>0</v>
      </c>
      <c r="AB909" s="38">
        <v>205388.06160635341</v>
      </c>
      <c r="AC909" s="38" t="s">
        <v>6123</v>
      </c>
      <c r="AD909" s="59">
        <v>0.27721952042062264</v>
      </c>
      <c r="AE909" s="59">
        <v>0.20439185570166352</v>
      </c>
      <c r="AF909" s="59">
        <v>0.49679402072519069</v>
      </c>
    </row>
    <row r="910" spans="1:32" x14ac:dyDescent="0.2">
      <c r="A910" s="60" t="s">
        <v>6111</v>
      </c>
      <c r="B910" s="44" t="s">
        <v>6115</v>
      </c>
      <c r="C910" s="44"/>
      <c r="D910" s="39">
        <v>895</v>
      </c>
      <c r="E910" s="44" t="s">
        <v>3433</v>
      </c>
      <c r="F910" s="44" t="s">
        <v>3434</v>
      </c>
      <c r="G910" s="39" t="s">
        <v>6115</v>
      </c>
      <c r="H910" s="64">
        <v>40633</v>
      </c>
      <c r="I910" s="44" t="s">
        <v>6130</v>
      </c>
      <c r="J910" s="58">
        <v>200</v>
      </c>
      <c r="K910" s="44" t="s">
        <v>6111</v>
      </c>
      <c r="L910" s="39" t="s">
        <v>6116</v>
      </c>
      <c r="M910" s="67">
        <v>0</v>
      </c>
      <c r="N910" s="67">
        <v>0</v>
      </c>
      <c r="O910" s="46">
        <v>849205</v>
      </c>
      <c r="P910" s="45">
        <v>849205</v>
      </c>
      <c r="Q910" s="45">
        <v>1046482</v>
      </c>
      <c r="R910" s="45">
        <v>87206.833333333328</v>
      </c>
      <c r="S910" s="45">
        <v>523241</v>
      </c>
      <c r="T910" s="45">
        <v>759298</v>
      </c>
      <c r="U910" s="46">
        <v>325964</v>
      </c>
      <c r="V910" s="38">
        <v>139647.54845558078</v>
      </c>
      <c r="W910" s="46">
        <v>139647.54845558078</v>
      </c>
      <c r="X910" s="38"/>
      <c r="Y910" s="38">
        <f t="shared" si="14"/>
        <v>161936.96617166605</v>
      </c>
      <c r="Z910" s="38">
        <v>161936.96617166605</v>
      </c>
      <c r="AA910" s="38">
        <v>0</v>
      </c>
      <c r="AB910" s="38">
        <v>161936.96617166605</v>
      </c>
      <c r="AC910" s="38" t="s">
        <v>6123</v>
      </c>
      <c r="AD910" s="59">
        <v>0.21327195142311195</v>
      </c>
      <c r="AE910" s="59">
        <v>0.19069243135834815</v>
      </c>
      <c r="AF910" s="59">
        <v>0.49679402072519069</v>
      </c>
    </row>
    <row r="911" spans="1:32" x14ac:dyDescent="0.2">
      <c r="A911" s="60" t="s">
        <v>6111</v>
      </c>
      <c r="B911" s="44" t="s">
        <v>6115</v>
      </c>
      <c r="C911" s="44"/>
      <c r="D911" s="39">
        <v>896</v>
      </c>
      <c r="E911" s="44" t="s">
        <v>3914</v>
      </c>
      <c r="F911" s="44" t="s">
        <v>3915</v>
      </c>
      <c r="G911" s="39" t="s">
        <v>6115</v>
      </c>
      <c r="H911" s="64">
        <v>40359</v>
      </c>
      <c r="I911" s="44" t="s">
        <v>6129</v>
      </c>
      <c r="J911" s="58">
        <v>200</v>
      </c>
      <c r="K911" s="44" t="s">
        <v>6111</v>
      </c>
      <c r="L911" s="39" t="s">
        <v>6116</v>
      </c>
      <c r="M911" s="67">
        <v>0</v>
      </c>
      <c r="N911" s="67">
        <v>0</v>
      </c>
      <c r="O911" s="46">
        <v>1123703</v>
      </c>
      <c r="P911" s="45">
        <v>1123703</v>
      </c>
      <c r="Q911" s="45">
        <v>935626</v>
      </c>
      <c r="R911" s="45">
        <v>77968.833333333328</v>
      </c>
      <c r="S911" s="45">
        <v>467813</v>
      </c>
      <c r="T911" s="45">
        <v>538026</v>
      </c>
      <c r="U911" s="46">
        <v>655890</v>
      </c>
      <c r="V911" s="38">
        <v>280992.47326861514</v>
      </c>
      <c r="W911" s="46">
        <v>280992.47326861514</v>
      </c>
      <c r="X911" s="38"/>
      <c r="Y911" s="38">
        <f t="shared" si="14"/>
        <v>325842.23025344528</v>
      </c>
      <c r="Z911" s="38">
        <v>325842.23025344528</v>
      </c>
      <c r="AA911" s="38">
        <v>0</v>
      </c>
      <c r="AB911" s="38">
        <v>325842.23025344528</v>
      </c>
      <c r="AC911" s="38" t="s">
        <v>6123</v>
      </c>
      <c r="AD911" s="59">
        <v>0.60562543492962284</v>
      </c>
      <c r="AE911" s="59">
        <v>0.28997184331931591</v>
      </c>
      <c r="AF911" s="59">
        <v>0.49679402072519063</v>
      </c>
    </row>
    <row r="912" spans="1:32" x14ac:dyDescent="0.2">
      <c r="A912" s="60" t="s">
        <v>6111</v>
      </c>
      <c r="B912" s="44" t="s">
        <v>6115</v>
      </c>
      <c r="C912" s="44"/>
      <c r="D912" s="39">
        <v>897</v>
      </c>
      <c r="E912" s="44" t="s">
        <v>4056</v>
      </c>
      <c r="F912" s="44" t="s">
        <v>4057</v>
      </c>
      <c r="G912" s="39" t="s">
        <v>6115</v>
      </c>
      <c r="H912" s="64">
        <v>40543</v>
      </c>
      <c r="I912" s="44" t="s">
        <v>6129</v>
      </c>
      <c r="J912" s="58">
        <v>200</v>
      </c>
      <c r="K912" s="44" t="s">
        <v>6111</v>
      </c>
      <c r="L912" s="39" t="s">
        <v>6116</v>
      </c>
      <c r="M912" s="67">
        <v>0</v>
      </c>
      <c r="N912" s="67">
        <v>0</v>
      </c>
      <c r="O912" s="46">
        <v>1043979</v>
      </c>
      <c r="P912" s="45">
        <v>1043979</v>
      </c>
      <c r="Q912" s="45">
        <v>1536683</v>
      </c>
      <c r="R912" s="45">
        <v>128056.91666666667</v>
      </c>
      <c r="S912" s="45">
        <v>768341.5</v>
      </c>
      <c r="T912" s="45">
        <v>682433</v>
      </c>
      <c r="U912" s="46">
        <v>275637.5</v>
      </c>
      <c r="V912" s="38">
        <v>118086.97014831437</v>
      </c>
      <c r="W912" s="46">
        <v>118086.97014831437</v>
      </c>
      <c r="X912" s="38"/>
      <c r="Y912" s="38">
        <f t="shared" si="14"/>
        <v>136935.06188763975</v>
      </c>
      <c r="Z912" s="38">
        <v>136935.06188763975</v>
      </c>
      <c r="AA912" s="38">
        <v>0</v>
      </c>
      <c r="AB912" s="38">
        <v>136935.06188763975</v>
      </c>
      <c r="AC912" s="38" t="s">
        <v>6123</v>
      </c>
      <c r="AD912" s="59">
        <v>0.20065715152643521</v>
      </c>
      <c r="AE912" s="59">
        <v>0.1311664907892206</v>
      </c>
      <c r="AF912" s="59">
        <v>0.49679402072519069</v>
      </c>
    </row>
    <row r="913" spans="1:32" x14ac:dyDescent="0.2">
      <c r="A913" s="60" t="s">
        <v>6111</v>
      </c>
      <c r="B913" s="44" t="s">
        <v>6115</v>
      </c>
      <c r="C913" s="44"/>
      <c r="D913" s="39">
        <v>898</v>
      </c>
      <c r="E913" s="44" t="s">
        <v>4085</v>
      </c>
      <c r="F913" s="44" t="s">
        <v>4086</v>
      </c>
      <c r="G913" s="39" t="s">
        <v>6115</v>
      </c>
      <c r="H913" s="64">
        <v>40359</v>
      </c>
      <c r="I913" s="44" t="s">
        <v>6129</v>
      </c>
      <c r="J913" s="58">
        <v>200</v>
      </c>
      <c r="K913" s="44" t="s">
        <v>6111</v>
      </c>
      <c r="L913" s="39" t="s">
        <v>6116</v>
      </c>
      <c r="M913" s="67">
        <v>0</v>
      </c>
      <c r="N913" s="67">
        <v>0</v>
      </c>
      <c r="O913" s="46">
        <v>2255470</v>
      </c>
      <c r="P913" s="45">
        <v>2255470</v>
      </c>
      <c r="Q913" s="45">
        <v>1083605</v>
      </c>
      <c r="R913" s="45">
        <v>90300.416666666672</v>
      </c>
      <c r="S913" s="45">
        <v>541802.5</v>
      </c>
      <c r="T913" s="45">
        <v>379157</v>
      </c>
      <c r="U913" s="46">
        <v>1713667.5</v>
      </c>
      <c r="V913" s="38">
        <v>734159.18703600392</v>
      </c>
      <c r="W913" s="46">
        <v>379157</v>
      </c>
      <c r="X913" s="38"/>
      <c r="Y913" s="38">
        <f t="shared" si="14"/>
        <v>851339.76751108572</v>
      </c>
      <c r="Z913" s="38">
        <v>379157</v>
      </c>
      <c r="AA913" s="38">
        <v>0</v>
      </c>
      <c r="AB913" s="38">
        <v>379157</v>
      </c>
      <c r="AC913" s="38" t="s">
        <v>6123</v>
      </c>
      <c r="AD913" s="59">
        <v>1</v>
      </c>
      <c r="AE913" s="59">
        <v>0.16810553897857208</v>
      </c>
      <c r="AF913" s="59">
        <v>0.2212547066452506</v>
      </c>
    </row>
    <row r="914" spans="1:32" x14ac:dyDescent="0.2">
      <c r="A914" s="60" t="s">
        <v>6111</v>
      </c>
      <c r="B914" s="44" t="s">
        <v>6115</v>
      </c>
      <c r="C914" s="44"/>
      <c r="D914" s="39">
        <v>899</v>
      </c>
      <c r="E914" s="44" t="s">
        <v>4194</v>
      </c>
      <c r="F914" s="44" t="s">
        <v>4195</v>
      </c>
      <c r="G914" s="39" t="s">
        <v>6115</v>
      </c>
      <c r="H914" s="64">
        <v>40359</v>
      </c>
      <c r="I914" s="44" t="s">
        <v>6129</v>
      </c>
      <c r="J914" s="58">
        <v>200</v>
      </c>
      <c r="K914" s="44" t="s">
        <v>6111</v>
      </c>
      <c r="L914" s="39" t="s">
        <v>6116</v>
      </c>
      <c r="M914" s="67">
        <v>0</v>
      </c>
      <c r="N914" s="67">
        <v>0</v>
      </c>
      <c r="O914" s="46">
        <v>415891</v>
      </c>
      <c r="P914" s="45">
        <v>415891</v>
      </c>
      <c r="Q914" s="45">
        <v>817545</v>
      </c>
      <c r="R914" s="45">
        <v>68128.75</v>
      </c>
      <c r="S914" s="45">
        <v>408772.5</v>
      </c>
      <c r="T914" s="45">
        <v>551718</v>
      </c>
      <c r="U914" s="46">
        <v>7118.5</v>
      </c>
      <c r="V914" s="38">
        <v>3049.6652197207413</v>
      </c>
      <c r="W914" s="46">
        <v>3049.6652197207413</v>
      </c>
      <c r="X914" s="38"/>
      <c r="Y914" s="38">
        <f t="shared" si="14"/>
        <v>3536.4282365322697</v>
      </c>
      <c r="Z914" s="38">
        <v>3536.4282365322697</v>
      </c>
      <c r="AA914" s="38">
        <v>0</v>
      </c>
      <c r="AB914" s="38">
        <v>3536.4282365322697</v>
      </c>
      <c r="AC914" s="38" t="s">
        <v>6123</v>
      </c>
      <c r="AD914" s="59">
        <v>6.4098474882680456E-3</v>
      </c>
      <c r="AE914" s="59">
        <v>8.5032574317123223E-3</v>
      </c>
      <c r="AF914" s="59">
        <v>0.49679402072519063</v>
      </c>
    </row>
    <row r="915" spans="1:32" x14ac:dyDescent="0.2">
      <c r="A915" s="60" t="s">
        <v>6111</v>
      </c>
      <c r="B915" s="44" t="s">
        <v>6115</v>
      </c>
      <c r="C915" s="44"/>
      <c r="D915" s="39">
        <v>900</v>
      </c>
      <c r="E915" s="44" t="s">
        <v>4465</v>
      </c>
      <c r="F915" s="44" t="s">
        <v>4466</v>
      </c>
      <c r="G915" s="39" t="s">
        <v>6115</v>
      </c>
      <c r="H915" s="64">
        <v>40451</v>
      </c>
      <c r="I915" s="44" t="s">
        <v>6129</v>
      </c>
      <c r="J915" s="58">
        <v>200</v>
      </c>
      <c r="K915" s="44" t="s">
        <v>6111</v>
      </c>
      <c r="L915" s="39" t="s">
        <v>6116</v>
      </c>
      <c r="M915" s="67">
        <v>0</v>
      </c>
      <c r="N915" s="67">
        <v>0</v>
      </c>
      <c r="O915" s="46">
        <v>660859</v>
      </c>
      <c r="P915" s="45">
        <v>660859</v>
      </c>
      <c r="Q915" s="45">
        <v>1101747</v>
      </c>
      <c r="R915" s="45">
        <v>91812.25</v>
      </c>
      <c r="S915" s="45">
        <v>550873.5</v>
      </c>
      <c r="T915" s="45">
        <v>418634</v>
      </c>
      <c r="U915" s="46">
        <v>109985.5</v>
      </c>
      <c r="V915" s="38">
        <v>47119.330480241006</v>
      </c>
      <c r="W915" s="46">
        <v>47119.330480241006</v>
      </c>
      <c r="X915" s="38"/>
      <c r="Y915" s="38">
        <f t="shared" si="14"/>
        <v>54640.13876647046</v>
      </c>
      <c r="Z915" s="38">
        <v>54640.13876647046</v>
      </c>
      <c r="AA915" s="38">
        <v>0</v>
      </c>
      <c r="AB915" s="38">
        <v>54640.13876647046</v>
      </c>
      <c r="AC915" s="38" t="s">
        <v>6123</v>
      </c>
      <c r="AD915" s="59">
        <v>0.13052006947947481</v>
      </c>
      <c r="AE915" s="59">
        <v>8.2680479143766611E-2</v>
      </c>
      <c r="AF915" s="59">
        <v>0.49679402072519069</v>
      </c>
    </row>
    <row r="916" spans="1:32" x14ac:dyDescent="0.2">
      <c r="A916" s="60" t="s">
        <v>6111</v>
      </c>
      <c r="B916" s="44" t="s">
        <v>6115</v>
      </c>
      <c r="C916" s="44"/>
      <c r="D916" s="39">
        <v>901</v>
      </c>
      <c r="E916" s="44" t="s">
        <v>4506</v>
      </c>
      <c r="F916" s="44" t="s">
        <v>4507</v>
      </c>
      <c r="G916" s="39" t="s">
        <v>6115</v>
      </c>
      <c r="H916" s="64">
        <v>40543</v>
      </c>
      <c r="I916" s="44" t="s">
        <v>6129</v>
      </c>
      <c r="J916" s="58">
        <v>200</v>
      </c>
      <c r="K916" s="44" t="s">
        <v>6111</v>
      </c>
      <c r="L916" s="39" t="s">
        <v>6116</v>
      </c>
      <c r="M916" s="67">
        <v>0</v>
      </c>
      <c r="N916" s="67">
        <v>0</v>
      </c>
      <c r="O916" s="46">
        <v>446474</v>
      </c>
      <c r="P916" s="45">
        <v>446474</v>
      </c>
      <c r="Q916" s="45">
        <v>1060304</v>
      </c>
      <c r="R916" s="45">
        <v>88358.666666666672</v>
      </c>
      <c r="S916" s="45">
        <v>530152</v>
      </c>
      <c r="T916" s="45">
        <v>527912</v>
      </c>
      <c r="U916" s="46">
        <v>0</v>
      </c>
      <c r="V916" s="38">
        <v>0</v>
      </c>
      <c r="W916" s="46">
        <v>0</v>
      </c>
      <c r="X916" s="38"/>
      <c r="Y916" s="38">
        <f t="shared" si="14"/>
        <v>0</v>
      </c>
      <c r="Z916" s="38">
        <v>0</v>
      </c>
      <c r="AA916" s="38">
        <v>0</v>
      </c>
      <c r="AB916" s="38">
        <v>0</v>
      </c>
      <c r="AC916" s="38" t="s">
        <v>6116</v>
      </c>
      <c r="AD916" s="59">
        <v>0</v>
      </c>
      <c r="AE916" s="59">
        <v>0</v>
      </c>
      <c r="AF916" s="59" t="s">
        <v>6138</v>
      </c>
    </row>
    <row r="917" spans="1:32" x14ac:dyDescent="0.2">
      <c r="A917" s="60" t="s">
        <v>6111</v>
      </c>
      <c r="B917" s="44" t="s">
        <v>6115</v>
      </c>
      <c r="C917" s="44"/>
      <c r="D917" s="39">
        <v>902</v>
      </c>
      <c r="E917" s="44" t="s">
        <v>4525</v>
      </c>
      <c r="F917" s="44" t="s">
        <v>4526</v>
      </c>
      <c r="G917" s="39" t="s">
        <v>6115</v>
      </c>
      <c r="H917" s="64">
        <v>40633</v>
      </c>
      <c r="I917" s="44" t="s">
        <v>6130</v>
      </c>
      <c r="J917" s="58">
        <v>200</v>
      </c>
      <c r="K917" s="44" t="s">
        <v>6111</v>
      </c>
      <c r="L917" s="39" t="s">
        <v>6116</v>
      </c>
      <c r="M917" s="67">
        <v>0</v>
      </c>
      <c r="N917" s="67">
        <v>0</v>
      </c>
      <c r="O917" s="46">
        <v>732006</v>
      </c>
      <c r="P917" s="45">
        <v>732006</v>
      </c>
      <c r="Q917" s="45">
        <v>1134992</v>
      </c>
      <c r="R917" s="45">
        <v>94582.666666666672</v>
      </c>
      <c r="S917" s="45">
        <v>567496</v>
      </c>
      <c r="T917" s="45">
        <v>434720</v>
      </c>
      <c r="U917" s="46">
        <v>164510</v>
      </c>
      <c r="V917" s="38">
        <v>70478.390854289406</v>
      </c>
      <c r="W917" s="46">
        <v>70478.390854289406</v>
      </c>
      <c r="X917" s="38"/>
      <c r="Y917" s="38">
        <f t="shared" si="14"/>
        <v>81727.584349501107</v>
      </c>
      <c r="Z917" s="38">
        <v>81727.584349501107</v>
      </c>
      <c r="AA917" s="38">
        <v>0</v>
      </c>
      <c r="AB917" s="38">
        <v>81727.584349501107</v>
      </c>
      <c r="AC917" s="38" t="s">
        <v>6123</v>
      </c>
      <c r="AD917" s="59">
        <v>0.18800051607816781</v>
      </c>
      <c r="AE917" s="59">
        <v>0.11164879024147495</v>
      </c>
      <c r="AF917" s="59">
        <v>0.49679402072519063</v>
      </c>
    </row>
    <row r="918" spans="1:32" x14ac:dyDescent="0.2">
      <c r="A918" s="60" t="s">
        <v>6111</v>
      </c>
      <c r="B918" s="44" t="s">
        <v>6115</v>
      </c>
      <c r="C918" s="44"/>
      <c r="D918" s="39">
        <v>903</v>
      </c>
      <c r="E918" s="44" t="s">
        <v>4930</v>
      </c>
      <c r="F918" s="44" t="s">
        <v>4931</v>
      </c>
      <c r="G918" s="39" t="s">
        <v>6115</v>
      </c>
      <c r="H918" s="64">
        <v>40451</v>
      </c>
      <c r="I918" s="44" t="s">
        <v>6129</v>
      </c>
      <c r="J918" s="58">
        <v>200</v>
      </c>
      <c r="K918" s="44" t="s">
        <v>6111</v>
      </c>
      <c r="L918" s="39" t="s">
        <v>6116</v>
      </c>
      <c r="M918" s="67">
        <v>0</v>
      </c>
      <c r="N918" s="67">
        <v>0</v>
      </c>
      <c r="O918" s="46">
        <v>1067163</v>
      </c>
      <c r="P918" s="45">
        <v>1067163</v>
      </c>
      <c r="Q918" s="45">
        <v>1099102</v>
      </c>
      <c r="R918" s="45">
        <v>91591.833333333328</v>
      </c>
      <c r="S918" s="45">
        <v>549551</v>
      </c>
      <c r="T918" s="45">
        <v>562661</v>
      </c>
      <c r="U918" s="46">
        <v>517612</v>
      </c>
      <c r="V918" s="38">
        <v>221752.23905458907</v>
      </c>
      <c r="W918" s="46">
        <v>221752.23905458907</v>
      </c>
      <c r="X918" s="38"/>
      <c r="Y918" s="38">
        <f t="shared" si="14"/>
        <v>257146.54665560738</v>
      </c>
      <c r="Z918" s="38">
        <v>257146.54665560738</v>
      </c>
      <c r="AA918" s="38">
        <v>0</v>
      </c>
      <c r="AB918" s="38">
        <v>257146.54665560738</v>
      </c>
      <c r="AC918" s="38" t="s">
        <v>6123</v>
      </c>
      <c r="AD918" s="59">
        <v>0.45701860739522976</v>
      </c>
      <c r="AE918" s="59">
        <v>0.240962764503274</v>
      </c>
      <c r="AF918" s="59">
        <v>0.49679402072519063</v>
      </c>
    </row>
    <row r="919" spans="1:32" x14ac:dyDescent="0.2">
      <c r="A919" s="60" t="s">
        <v>6111</v>
      </c>
      <c r="B919" s="44" t="s">
        <v>6115</v>
      </c>
      <c r="C919" s="44"/>
      <c r="D919" s="39">
        <v>904</v>
      </c>
      <c r="E919" s="44" t="s">
        <v>5563</v>
      </c>
      <c r="F919" s="44" t="s">
        <v>5564</v>
      </c>
      <c r="G919" s="39" t="s">
        <v>6115</v>
      </c>
      <c r="H919" s="64">
        <v>40359</v>
      </c>
      <c r="I919" s="44" t="s">
        <v>6129</v>
      </c>
      <c r="J919" s="58">
        <v>200</v>
      </c>
      <c r="K919" s="44" t="s">
        <v>6111</v>
      </c>
      <c r="L919" s="39" t="s">
        <v>6123</v>
      </c>
      <c r="M919" s="67">
        <v>462408</v>
      </c>
      <c r="N919" s="67">
        <v>462408</v>
      </c>
      <c r="O919" s="46">
        <v>531032</v>
      </c>
      <c r="P919" s="45">
        <v>68624</v>
      </c>
      <c r="Q919" s="45">
        <v>993386</v>
      </c>
      <c r="R919" s="45">
        <v>82782.166666666672</v>
      </c>
      <c r="S919" s="45">
        <v>496693</v>
      </c>
      <c r="T919" s="45">
        <v>601738</v>
      </c>
      <c r="U919" s="46">
        <v>0</v>
      </c>
      <c r="V919" s="38">
        <v>0</v>
      </c>
      <c r="W919" s="46">
        <v>0</v>
      </c>
      <c r="X919" s="38"/>
      <c r="Y919" s="38">
        <f t="shared" si="14"/>
        <v>0</v>
      </c>
      <c r="Z919" s="38">
        <v>0</v>
      </c>
      <c r="AA919" s="38">
        <v>0</v>
      </c>
      <c r="AB919" s="38">
        <v>0</v>
      </c>
      <c r="AC919" s="38" t="s">
        <v>6116</v>
      </c>
      <c r="AD919" s="59">
        <v>0</v>
      </c>
      <c r="AE919" s="59">
        <v>0</v>
      </c>
      <c r="AF919" s="59" t="s">
        <v>6138</v>
      </c>
    </row>
    <row r="920" spans="1:32" x14ac:dyDescent="0.2">
      <c r="A920" s="60" t="s">
        <v>6111</v>
      </c>
      <c r="B920" s="44" t="s">
        <v>6115</v>
      </c>
      <c r="C920" s="44"/>
      <c r="D920" s="39">
        <v>905</v>
      </c>
      <c r="E920" s="44" t="s">
        <v>198</v>
      </c>
      <c r="F920" s="44" t="s">
        <v>199</v>
      </c>
      <c r="G920" s="39" t="s">
        <v>6115</v>
      </c>
      <c r="H920" s="64">
        <v>40451</v>
      </c>
      <c r="I920" s="44" t="s">
        <v>6129</v>
      </c>
      <c r="J920" s="58">
        <v>199</v>
      </c>
      <c r="K920" s="44" t="s">
        <v>6111</v>
      </c>
      <c r="L920" s="39" t="s">
        <v>6116</v>
      </c>
      <c r="M920" s="67">
        <v>0</v>
      </c>
      <c r="N920" s="67">
        <v>0</v>
      </c>
      <c r="O920" s="46">
        <v>631350</v>
      </c>
      <c r="P920" s="45">
        <v>631350</v>
      </c>
      <c r="Q920" s="45">
        <v>869348</v>
      </c>
      <c r="R920" s="45">
        <v>72445.666666666672</v>
      </c>
      <c r="S920" s="45">
        <v>434674</v>
      </c>
      <c r="T920" s="45">
        <v>550683</v>
      </c>
      <c r="U920" s="46">
        <v>196676</v>
      </c>
      <c r="V920" s="38">
        <v>84258.756304529961</v>
      </c>
      <c r="W920" s="46">
        <v>84258.756304529961</v>
      </c>
      <c r="X920" s="38"/>
      <c r="Y920" s="38">
        <f t="shared" si="14"/>
        <v>97707.460820147593</v>
      </c>
      <c r="Z920" s="38">
        <v>97707.460820147593</v>
      </c>
      <c r="AA920" s="38">
        <v>0</v>
      </c>
      <c r="AB920" s="38">
        <v>97707.460820147593</v>
      </c>
      <c r="AC920" s="38" t="s">
        <v>6123</v>
      </c>
      <c r="AD920" s="59">
        <v>0.17742959346874262</v>
      </c>
      <c r="AE920" s="59">
        <v>0.15475957997964299</v>
      </c>
      <c r="AF920" s="59">
        <v>0.49679402072519063</v>
      </c>
    </row>
    <row r="921" spans="1:32" x14ac:dyDescent="0.2">
      <c r="A921" s="35" t="s">
        <v>6111</v>
      </c>
      <c r="B921" s="26" t="s">
        <v>6173</v>
      </c>
      <c r="C921" s="26" t="s">
        <v>6174</v>
      </c>
      <c r="D921" s="25">
        <v>906</v>
      </c>
      <c r="E921" s="26" t="s">
        <v>642</v>
      </c>
      <c r="F921" s="26" t="s">
        <v>643</v>
      </c>
      <c r="G921" s="25" t="s">
        <v>6115</v>
      </c>
      <c r="H921" s="63">
        <v>40268</v>
      </c>
      <c r="I921" s="26" t="s">
        <v>6129</v>
      </c>
      <c r="J921" s="57">
        <v>199</v>
      </c>
      <c r="K921" s="26" t="s">
        <v>6111</v>
      </c>
      <c r="L921" s="25" t="s">
        <v>6116</v>
      </c>
      <c r="M921" s="110">
        <v>0</v>
      </c>
      <c r="N921" s="110">
        <v>0</v>
      </c>
      <c r="O921" s="40">
        <v>557957</v>
      </c>
      <c r="P921" s="27">
        <v>557957</v>
      </c>
      <c r="Q921" s="27">
        <v>0</v>
      </c>
      <c r="R921" s="27">
        <v>0</v>
      </c>
      <c r="S921" s="27">
        <v>0</v>
      </c>
      <c r="T921" s="27">
        <v>475156</v>
      </c>
      <c r="U921" s="27">
        <v>0</v>
      </c>
      <c r="V921" s="40">
        <v>162716.58296501738</v>
      </c>
      <c r="W921" s="40">
        <v>162716.58296501738</v>
      </c>
      <c r="X921" s="28"/>
      <c r="Y921" s="38">
        <v>0</v>
      </c>
      <c r="Z921" s="28">
        <v>162716.58296501738</v>
      </c>
      <c r="AA921" s="28">
        <v>0</v>
      </c>
      <c r="AB921" s="28">
        <v>162716.58296501738</v>
      </c>
      <c r="AC921" s="28" t="s">
        <v>6123</v>
      </c>
      <c r="AD921" s="37">
        <v>0.34244875991257057</v>
      </c>
      <c r="AE921" s="37">
        <v>0.29162925272918411</v>
      </c>
      <c r="AF921" s="37" t="s">
        <v>6138</v>
      </c>
    </row>
    <row r="922" spans="1:32" x14ac:dyDescent="0.2">
      <c r="A922" s="60" t="s">
        <v>6111</v>
      </c>
      <c r="B922" s="44" t="s">
        <v>6115</v>
      </c>
      <c r="C922" s="44"/>
      <c r="D922" s="39">
        <v>907</v>
      </c>
      <c r="E922" s="44" t="s">
        <v>779</v>
      </c>
      <c r="F922" s="44" t="s">
        <v>780</v>
      </c>
      <c r="G922" s="39" t="s">
        <v>6115</v>
      </c>
      <c r="H922" s="64">
        <v>40359</v>
      </c>
      <c r="I922" s="44" t="s">
        <v>6129</v>
      </c>
      <c r="J922" s="58">
        <v>199</v>
      </c>
      <c r="K922" s="44" t="s">
        <v>6111</v>
      </c>
      <c r="L922" s="39" t="s">
        <v>6116</v>
      </c>
      <c r="M922" s="67">
        <v>0</v>
      </c>
      <c r="N922" s="67">
        <v>0</v>
      </c>
      <c r="O922" s="46">
        <v>1542498</v>
      </c>
      <c r="P922" s="45">
        <v>1542498</v>
      </c>
      <c r="Q922" s="45">
        <v>1207578</v>
      </c>
      <c r="R922" s="45">
        <v>100631.5</v>
      </c>
      <c r="S922" s="45">
        <v>603789</v>
      </c>
      <c r="T922" s="45">
        <v>176566</v>
      </c>
      <c r="U922" s="46">
        <v>938709</v>
      </c>
      <c r="V922" s="38">
        <v>402156.09872007265</v>
      </c>
      <c r="W922" s="46">
        <v>176566</v>
      </c>
      <c r="X922" s="38"/>
      <c r="Y922" s="38">
        <f t="shared" si="14"/>
        <v>466345.01840092294</v>
      </c>
      <c r="Z922" s="38">
        <v>176566</v>
      </c>
      <c r="AA922" s="38">
        <v>0</v>
      </c>
      <c r="AB922" s="38">
        <v>176566</v>
      </c>
      <c r="AC922" s="38" t="s">
        <v>6123</v>
      </c>
      <c r="AD922" s="59">
        <v>1</v>
      </c>
      <c r="AE922" s="59">
        <v>0.11446757143283168</v>
      </c>
      <c r="AF922" s="59">
        <v>0.18809449999946734</v>
      </c>
    </row>
    <row r="923" spans="1:32" x14ac:dyDescent="0.2">
      <c r="A923" s="60" t="s">
        <v>6111</v>
      </c>
      <c r="B923" s="44" t="s">
        <v>6115</v>
      </c>
      <c r="C923" s="44"/>
      <c r="D923" s="39">
        <v>908</v>
      </c>
      <c r="E923" s="44" t="s">
        <v>1633</v>
      </c>
      <c r="F923" s="44" t="s">
        <v>1634</v>
      </c>
      <c r="G923" s="39" t="s">
        <v>6115</v>
      </c>
      <c r="H923" s="64">
        <v>40359</v>
      </c>
      <c r="I923" s="44" t="s">
        <v>6129</v>
      </c>
      <c r="J923" s="58">
        <v>199</v>
      </c>
      <c r="K923" s="44" t="s">
        <v>6111</v>
      </c>
      <c r="L923" s="39" t="s">
        <v>6116</v>
      </c>
      <c r="M923" s="67">
        <v>0</v>
      </c>
      <c r="N923" s="67">
        <v>0</v>
      </c>
      <c r="O923" s="46">
        <v>487324</v>
      </c>
      <c r="P923" s="45">
        <v>487324</v>
      </c>
      <c r="Q923" s="45">
        <v>848222</v>
      </c>
      <c r="R923" s="45">
        <v>70685.166666666672</v>
      </c>
      <c r="S923" s="45">
        <v>424111</v>
      </c>
      <c r="T923" s="45">
        <v>301657</v>
      </c>
      <c r="U923" s="46">
        <v>63213</v>
      </c>
      <c r="V923" s="38">
        <v>27081.335609216439</v>
      </c>
      <c r="W923" s="46">
        <v>27081.335609216439</v>
      </c>
      <c r="X923" s="38"/>
      <c r="Y923" s="38">
        <f t="shared" si="14"/>
        <v>31403.840432101479</v>
      </c>
      <c r="Z923" s="38">
        <v>31403.840432101479</v>
      </c>
      <c r="AA923" s="38">
        <v>0</v>
      </c>
      <c r="AB923" s="38">
        <v>31403.840432101479</v>
      </c>
      <c r="AC923" s="38" t="s">
        <v>6123</v>
      </c>
      <c r="AD923" s="59">
        <v>0.10410446444836845</v>
      </c>
      <c r="AE923" s="59">
        <v>6.4441399217156303E-2</v>
      </c>
      <c r="AF923" s="59">
        <v>0.49679402072519069</v>
      </c>
    </row>
    <row r="924" spans="1:32" x14ac:dyDescent="0.2">
      <c r="A924" s="60" t="s">
        <v>6111</v>
      </c>
      <c r="B924" s="44" t="s">
        <v>6115</v>
      </c>
      <c r="C924" s="44"/>
      <c r="D924" s="39">
        <v>909</v>
      </c>
      <c r="E924" s="44" t="s">
        <v>1941</v>
      </c>
      <c r="F924" s="44" t="s">
        <v>1942</v>
      </c>
      <c r="G924" s="39" t="s">
        <v>6115</v>
      </c>
      <c r="H924" s="64">
        <v>40633</v>
      </c>
      <c r="I924" s="44" t="s">
        <v>6129</v>
      </c>
      <c r="J924" s="58">
        <v>199</v>
      </c>
      <c r="K924" s="44" t="s">
        <v>6111</v>
      </c>
      <c r="L924" s="39" t="s">
        <v>6116</v>
      </c>
      <c r="M924" s="67">
        <v>0</v>
      </c>
      <c r="N924" s="67">
        <v>0</v>
      </c>
      <c r="O924" s="46">
        <v>2192289</v>
      </c>
      <c r="P924" s="45">
        <v>2192289</v>
      </c>
      <c r="Q924" s="45">
        <v>837412</v>
      </c>
      <c r="R924" s="45">
        <v>69784.333333333328</v>
      </c>
      <c r="S924" s="45">
        <v>418706</v>
      </c>
      <c r="T924" s="45">
        <v>548843</v>
      </c>
      <c r="U924" s="46">
        <v>1773583</v>
      </c>
      <c r="V924" s="38">
        <v>759827.82740576973</v>
      </c>
      <c r="W924" s="46">
        <v>548843</v>
      </c>
      <c r="X924" s="38"/>
      <c r="Y924" s="38">
        <f t="shared" si="14"/>
        <v>881105.42965984589</v>
      </c>
      <c r="Z924" s="38">
        <v>548843</v>
      </c>
      <c r="AA924" s="38">
        <v>0</v>
      </c>
      <c r="AB924" s="38">
        <v>548843</v>
      </c>
      <c r="AC924" s="38" t="s">
        <v>6123</v>
      </c>
      <c r="AD924" s="59">
        <v>1</v>
      </c>
      <c r="AE924" s="59">
        <v>0.2503515731730625</v>
      </c>
      <c r="AF924" s="59">
        <v>0.30945436441373197</v>
      </c>
    </row>
    <row r="925" spans="1:32" x14ac:dyDescent="0.2">
      <c r="A925" s="60" t="s">
        <v>6111</v>
      </c>
      <c r="B925" s="44" t="s">
        <v>6115</v>
      </c>
      <c r="C925" s="44"/>
      <c r="D925" s="39">
        <v>910</v>
      </c>
      <c r="E925" s="44" t="s">
        <v>2571</v>
      </c>
      <c r="F925" s="44" t="s">
        <v>2572</v>
      </c>
      <c r="G925" s="39" t="s">
        <v>6115</v>
      </c>
      <c r="H925" s="64">
        <v>40543</v>
      </c>
      <c r="I925" s="44" t="s">
        <v>6130</v>
      </c>
      <c r="J925" s="58">
        <v>199</v>
      </c>
      <c r="K925" s="44" t="s">
        <v>6111</v>
      </c>
      <c r="L925" s="39" t="s">
        <v>6116</v>
      </c>
      <c r="M925" s="67">
        <v>0</v>
      </c>
      <c r="N925" s="67">
        <v>0</v>
      </c>
      <c r="O925" s="46">
        <v>748192</v>
      </c>
      <c r="P925" s="45">
        <v>748192</v>
      </c>
      <c r="Q925" s="45">
        <v>866649</v>
      </c>
      <c r="R925" s="45">
        <v>72220.75</v>
      </c>
      <c r="S925" s="45">
        <v>433324.5</v>
      </c>
      <c r="T925" s="45">
        <v>387393</v>
      </c>
      <c r="U925" s="46">
        <v>314867.5</v>
      </c>
      <c r="V925" s="38">
        <v>134893.65225404516</v>
      </c>
      <c r="W925" s="46">
        <v>134893.65225404516</v>
      </c>
      <c r="X925" s="38"/>
      <c r="Y925" s="38">
        <f t="shared" si="14"/>
        <v>156424.29132068896</v>
      </c>
      <c r="Z925" s="38">
        <v>156424.29132068896</v>
      </c>
      <c r="AA925" s="38">
        <v>0</v>
      </c>
      <c r="AB925" s="38">
        <v>156424.29132068896</v>
      </c>
      <c r="AC925" s="38" t="s">
        <v>6123</v>
      </c>
      <c r="AD925" s="59">
        <v>0.40378708784280809</v>
      </c>
      <c r="AE925" s="59">
        <v>0.20906971916391642</v>
      </c>
      <c r="AF925" s="59">
        <v>0.49679402072519063</v>
      </c>
    </row>
    <row r="926" spans="1:32" x14ac:dyDescent="0.2">
      <c r="A926" s="60" t="s">
        <v>6111</v>
      </c>
      <c r="B926" s="44" t="s">
        <v>6115</v>
      </c>
      <c r="C926" s="44"/>
      <c r="D926" s="39">
        <v>911</v>
      </c>
      <c r="E926" s="44" t="s">
        <v>4768</v>
      </c>
      <c r="F926" s="44" t="s">
        <v>4769</v>
      </c>
      <c r="G926" s="39" t="s">
        <v>6115</v>
      </c>
      <c r="H926" s="64">
        <v>40543</v>
      </c>
      <c r="I926" s="44" t="s">
        <v>6129</v>
      </c>
      <c r="J926" s="58">
        <v>199</v>
      </c>
      <c r="K926" s="44" t="s">
        <v>6111</v>
      </c>
      <c r="L926" s="39" t="s">
        <v>6116</v>
      </c>
      <c r="M926" s="67">
        <v>0</v>
      </c>
      <c r="N926" s="67">
        <v>0</v>
      </c>
      <c r="O926" s="46">
        <v>1288464</v>
      </c>
      <c r="P926" s="45">
        <v>1288464</v>
      </c>
      <c r="Q926" s="45">
        <v>941865</v>
      </c>
      <c r="R926" s="45">
        <v>78488.75</v>
      </c>
      <c r="S926" s="45">
        <v>470932.5</v>
      </c>
      <c r="T926" s="45">
        <v>538156</v>
      </c>
      <c r="U926" s="46">
        <v>817531.5</v>
      </c>
      <c r="V926" s="38">
        <v>350241.95849913987</v>
      </c>
      <c r="W926" s="46">
        <v>350241.95849913987</v>
      </c>
      <c r="X926" s="38"/>
      <c r="Y926" s="38">
        <f t="shared" si="14"/>
        <v>406144.76095449622</v>
      </c>
      <c r="Z926" s="38">
        <v>406144.76095449622</v>
      </c>
      <c r="AA926" s="38">
        <v>0</v>
      </c>
      <c r="AB926" s="38">
        <v>406144.76095449622</v>
      </c>
      <c r="AC926" s="38" t="s">
        <v>6123</v>
      </c>
      <c r="AD926" s="59">
        <v>0.75469707845772638</v>
      </c>
      <c r="AE926" s="59">
        <v>0.31521622719338394</v>
      </c>
      <c r="AF926" s="59">
        <v>0.49679402072519069</v>
      </c>
    </row>
    <row r="927" spans="1:32" x14ac:dyDescent="0.2">
      <c r="A927" s="60" t="s">
        <v>6111</v>
      </c>
      <c r="B927" s="44" t="s">
        <v>6115</v>
      </c>
      <c r="C927" s="44"/>
      <c r="D927" s="39">
        <v>912</v>
      </c>
      <c r="E927" s="44" t="s">
        <v>334</v>
      </c>
      <c r="F927" s="44" t="s">
        <v>335</v>
      </c>
      <c r="G927" s="39" t="s">
        <v>6115</v>
      </c>
      <c r="H927" s="64">
        <v>40359</v>
      </c>
      <c r="I927" s="44" t="s">
        <v>6129</v>
      </c>
      <c r="J927" s="58">
        <v>198</v>
      </c>
      <c r="K927" s="44" t="s">
        <v>6111</v>
      </c>
      <c r="L927" s="39" t="s">
        <v>6116</v>
      </c>
      <c r="M927" s="67">
        <v>0</v>
      </c>
      <c r="N927" s="67">
        <v>0</v>
      </c>
      <c r="O927" s="46">
        <v>820885</v>
      </c>
      <c r="P927" s="45">
        <v>820885</v>
      </c>
      <c r="Q927" s="45">
        <v>935914</v>
      </c>
      <c r="R927" s="45">
        <v>77992.833333333328</v>
      </c>
      <c r="S927" s="45">
        <v>467957</v>
      </c>
      <c r="T927" s="45">
        <v>600755</v>
      </c>
      <c r="U927" s="46">
        <v>352928</v>
      </c>
      <c r="V927" s="38">
        <v>151199.3041603711</v>
      </c>
      <c r="W927" s="46">
        <v>151199.3041603711</v>
      </c>
      <c r="X927" s="38"/>
      <c r="Y927" s="38">
        <f t="shared" si="14"/>
        <v>175332.52014650006</v>
      </c>
      <c r="Z927" s="38">
        <v>175332.52014650006</v>
      </c>
      <c r="AA927" s="38">
        <v>0</v>
      </c>
      <c r="AB927" s="38">
        <v>175332.52014650006</v>
      </c>
      <c r="AC927" s="38" t="s">
        <v>6123</v>
      </c>
      <c r="AD927" s="59">
        <v>0.29185361777513308</v>
      </c>
      <c r="AE927" s="59">
        <v>0.21358962600912437</v>
      </c>
      <c r="AF927" s="59">
        <v>0.49679402072519058</v>
      </c>
    </row>
    <row r="928" spans="1:32" x14ac:dyDescent="0.2">
      <c r="A928" s="60" t="s">
        <v>6111</v>
      </c>
      <c r="B928" s="44" t="s">
        <v>6115</v>
      </c>
      <c r="C928" s="44"/>
      <c r="D928" s="39">
        <v>913</v>
      </c>
      <c r="E928" s="44" t="s">
        <v>568</v>
      </c>
      <c r="F928" s="44" t="s">
        <v>569</v>
      </c>
      <c r="G928" s="39" t="s">
        <v>6115</v>
      </c>
      <c r="H928" s="64">
        <v>40543</v>
      </c>
      <c r="I928" s="44" t="s">
        <v>6130</v>
      </c>
      <c r="J928" s="58">
        <v>198</v>
      </c>
      <c r="K928" s="44" t="s">
        <v>6111</v>
      </c>
      <c r="L928" s="39" t="s">
        <v>6116</v>
      </c>
      <c r="M928" s="67">
        <v>0</v>
      </c>
      <c r="N928" s="67">
        <v>0</v>
      </c>
      <c r="O928" s="46">
        <v>416717</v>
      </c>
      <c r="P928" s="45">
        <v>416717</v>
      </c>
      <c r="Q928" s="45">
        <v>1039057</v>
      </c>
      <c r="R928" s="45">
        <v>86588.083333333328</v>
      </c>
      <c r="S928" s="45">
        <v>519528.5</v>
      </c>
      <c r="T928" s="45">
        <v>373920</v>
      </c>
      <c r="U928" s="46">
        <v>0</v>
      </c>
      <c r="V928" s="38">
        <v>0</v>
      </c>
      <c r="W928" s="46">
        <v>0</v>
      </c>
      <c r="X928" s="38"/>
      <c r="Y928" s="38">
        <f t="shared" si="14"/>
        <v>0</v>
      </c>
      <c r="Z928" s="38">
        <v>0</v>
      </c>
      <c r="AA928" s="38">
        <v>0</v>
      </c>
      <c r="AB928" s="38">
        <v>0</v>
      </c>
      <c r="AC928" s="38" t="s">
        <v>6116</v>
      </c>
      <c r="AD928" s="59">
        <v>0</v>
      </c>
      <c r="AE928" s="59">
        <v>0</v>
      </c>
      <c r="AF928" s="59" t="s">
        <v>6138</v>
      </c>
    </row>
    <row r="929" spans="1:32" x14ac:dyDescent="0.2">
      <c r="A929" s="60" t="s">
        <v>6111</v>
      </c>
      <c r="B929" s="44" t="s">
        <v>6115</v>
      </c>
      <c r="C929" s="44"/>
      <c r="D929" s="39">
        <v>914</v>
      </c>
      <c r="E929" s="44" t="s">
        <v>644</v>
      </c>
      <c r="F929" s="44" t="s">
        <v>645</v>
      </c>
      <c r="G929" s="39" t="s">
        <v>6115</v>
      </c>
      <c r="H929" s="64">
        <v>40633</v>
      </c>
      <c r="I929" s="44" t="s">
        <v>6130</v>
      </c>
      <c r="J929" s="58">
        <v>198</v>
      </c>
      <c r="K929" s="44" t="s">
        <v>6111</v>
      </c>
      <c r="L929" s="39" t="s">
        <v>6116</v>
      </c>
      <c r="M929" s="67">
        <v>0</v>
      </c>
      <c r="N929" s="67">
        <v>0</v>
      </c>
      <c r="O929" s="46">
        <v>1008660</v>
      </c>
      <c r="P929" s="45">
        <v>1008660</v>
      </c>
      <c r="Q929" s="45">
        <v>842495</v>
      </c>
      <c r="R929" s="45">
        <v>70207.916666666672</v>
      </c>
      <c r="S929" s="45">
        <v>421247.5</v>
      </c>
      <c r="T929" s="45">
        <v>589807</v>
      </c>
      <c r="U929" s="46">
        <v>587412.5</v>
      </c>
      <c r="V929" s="38">
        <v>251655.7520375374</v>
      </c>
      <c r="W929" s="46">
        <v>251655.7520375374</v>
      </c>
      <c r="X929" s="38"/>
      <c r="Y929" s="38">
        <f t="shared" si="14"/>
        <v>291823.01769923605</v>
      </c>
      <c r="Z929" s="38">
        <v>291823.01769923605</v>
      </c>
      <c r="AA929" s="38">
        <v>0</v>
      </c>
      <c r="AB929" s="38">
        <v>291823.01769923605</v>
      </c>
      <c r="AC929" s="38" t="s">
        <v>6123</v>
      </c>
      <c r="AD929" s="59">
        <v>0.49477713506153037</v>
      </c>
      <c r="AE929" s="59">
        <v>0.2893175279075566</v>
      </c>
      <c r="AF929" s="59">
        <v>0.49679402072519063</v>
      </c>
    </row>
    <row r="930" spans="1:32" x14ac:dyDescent="0.2">
      <c r="A930" s="60" t="s">
        <v>6111</v>
      </c>
      <c r="B930" s="44" t="s">
        <v>6115</v>
      </c>
      <c r="C930" s="44"/>
      <c r="D930" s="39">
        <v>915</v>
      </c>
      <c r="E930" s="44" t="s">
        <v>1354</v>
      </c>
      <c r="F930" s="44" t="s">
        <v>1355</v>
      </c>
      <c r="G930" s="39" t="s">
        <v>6115</v>
      </c>
      <c r="H930" s="64">
        <v>40543</v>
      </c>
      <c r="I930" s="44" t="s">
        <v>6129</v>
      </c>
      <c r="J930" s="58">
        <v>198</v>
      </c>
      <c r="K930" s="44" t="s">
        <v>6111</v>
      </c>
      <c r="L930" s="39" t="s">
        <v>6116</v>
      </c>
      <c r="M930" s="67">
        <v>0</v>
      </c>
      <c r="N930" s="67">
        <v>0</v>
      </c>
      <c r="O930" s="46">
        <v>1036447</v>
      </c>
      <c r="P930" s="45">
        <v>1036447</v>
      </c>
      <c r="Q930" s="45">
        <v>799216</v>
      </c>
      <c r="R930" s="45">
        <v>66601.333333333328</v>
      </c>
      <c r="S930" s="45">
        <v>399608</v>
      </c>
      <c r="T930" s="45">
        <v>299291</v>
      </c>
      <c r="U930" s="46">
        <v>636839</v>
      </c>
      <c r="V930" s="38">
        <v>272830.75772448367</v>
      </c>
      <c r="W930" s="46">
        <v>272830.75772448367</v>
      </c>
      <c r="X930" s="38"/>
      <c r="Y930" s="38">
        <f t="shared" si="14"/>
        <v>316377.80736460967</v>
      </c>
      <c r="Z930" s="38">
        <v>299291</v>
      </c>
      <c r="AA930" s="38">
        <v>0</v>
      </c>
      <c r="AB930" s="38">
        <v>299291</v>
      </c>
      <c r="AC930" s="38" t="s">
        <v>6123</v>
      </c>
      <c r="AD930" s="59">
        <v>1</v>
      </c>
      <c r="AE930" s="59">
        <v>0.28876633344493252</v>
      </c>
      <c r="AF930" s="59">
        <v>0.46996336593707355</v>
      </c>
    </row>
    <row r="931" spans="1:32" x14ac:dyDescent="0.2">
      <c r="A931" s="60" t="s">
        <v>6111</v>
      </c>
      <c r="B931" s="44" t="s">
        <v>6115</v>
      </c>
      <c r="C931" s="44"/>
      <c r="D931" s="39">
        <v>916</v>
      </c>
      <c r="E931" s="44" t="s">
        <v>1588</v>
      </c>
      <c r="F931" s="44" t="s">
        <v>1589</v>
      </c>
      <c r="G931" s="39" t="s">
        <v>6115</v>
      </c>
      <c r="H931" s="64">
        <v>40543</v>
      </c>
      <c r="I931" s="44" t="s">
        <v>6129</v>
      </c>
      <c r="J931" s="58">
        <v>198</v>
      </c>
      <c r="K931" s="44" t="s">
        <v>6111</v>
      </c>
      <c r="L931" s="39" t="s">
        <v>6116</v>
      </c>
      <c r="M931" s="67">
        <v>0</v>
      </c>
      <c r="N931" s="67">
        <v>0</v>
      </c>
      <c r="O931" s="46">
        <v>948180</v>
      </c>
      <c r="P931" s="45">
        <v>948180</v>
      </c>
      <c r="Q931" s="45">
        <v>1026924</v>
      </c>
      <c r="R931" s="45">
        <v>85577</v>
      </c>
      <c r="S931" s="45">
        <v>513462</v>
      </c>
      <c r="T931" s="45">
        <v>489634</v>
      </c>
      <c r="U931" s="46">
        <v>434718</v>
      </c>
      <c r="V931" s="38">
        <v>186239.28706701711</v>
      </c>
      <c r="W931" s="46">
        <v>186239.28706701711</v>
      </c>
      <c r="X931" s="38"/>
      <c r="Y931" s="38">
        <f t="shared" si="14"/>
        <v>215965.30310161345</v>
      </c>
      <c r="Z931" s="38">
        <v>215965.30310161345</v>
      </c>
      <c r="AA931" s="38">
        <v>0</v>
      </c>
      <c r="AB931" s="38">
        <v>215965.30310161345</v>
      </c>
      <c r="AC931" s="38" t="s">
        <v>6123</v>
      </c>
      <c r="AD931" s="59">
        <v>0.44107497253379757</v>
      </c>
      <c r="AE931" s="59">
        <v>0.22776825402519926</v>
      </c>
      <c r="AF931" s="59">
        <v>0.49679402072519069</v>
      </c>
    </row>
    <row r="932" spans="1:32" x14ac:dyDescent="0.2">
      <c r="A932" s="60" t="s">
        <v>6111</v>
      </c>
      <c r="B932" s="44" t="s">
        <v>6115</v>
      </c>
      <c r="C932" s="44"/>
      <c r="D932" s="39">
        <v>917</v>
      </c>
      <c r="E932" s="44" t="s">
        <v>2532</v>
      </c>
      <c r="F932" s="44" t="s">
        <v>2533</v>
      </c>
      <c r="G932" s="39" t="s">
        <v>6115</v>
      </c>
      <c r="H932" s="64">
        <v>40359</v>
      </c>
      <c r="I932" s="44" t="s">
        <v>6129</v>
      </c>
      <c r="J932" s="58">
        <v>198</v>
      </c>
      <c r="K932" s="44" t="s">
        <v>6111</v>
      </c>
      <c r="L932" s="39" t="s">
        <v>6116</v>
      </c>
      <c r="M932" s="67">
        <v>0</v>
      </c>
      <c r="N932" s="67">
        <v>0</v>
      </c>
      <c r="O932" s="46">
        <v>203244</v>
      </c>
      <c r="P932" s="45">
        <v>203244</v>
      </c>
      <c r="Q932" s="45">
        <v>1120260</v>
      </c>
      <c r="R932" s="45">
        <v>93355</v>
      </c>
      <c r="S932" s="45">
        <v>560130</v>
      </c>
      <c r="T932" s="45">
        <v>797444</v>
      </c>
      <c r="U932" s="46">
        <v>0</v>
      </c>
      <c r="V932" s="38">
        <v>0</v>
      </c>
      <c r="W932" s="46">
        <v>0</v>
      </c>
      <c r="X932" s="38"/>
      <c r="Y932" s="38">
        <f t="shared" si="14"/>
        <v>0</v>
      </c>
      <c r="Z932" s="38">
        <v>0</v>
      </c>
      <c r="AA932" s="38">
        <v>0</v>
      </c>
      <c r="AB932" s="38">
        <v>0</v>
      </c>
      <c r="AC932" s="38" t="s">
        <v>6116</v>
      </c>
      <c r="AD932" s="59">
        <v>0</v>
      </c>
      <c r="AE932" s="59">
        <v>0</v>
      </c>
      <c r="AF932" s="59" t="s">
        <v>6138</v>
      </c>
    </row>
    <row r="933" spans="1:32" x14ac:dyDescent="0.2">
      <c r="A933" s="60" t="s">
        <v>6111</v>
      </c>
      <c r="B933" s="44" t="s">
        <v>6115</v>
      </c>
      <c r="C933" s="44"/>
      <c r="D933" s="39">
        <v>918</v>
      </c>
      <c r="E933" s="44" t="s">
        <v>466</v>
      </c>
      <c r="F933" s="44" t="s">
        <v>467</v>
      </c>
      <c r="G933" s="39" t="s">
        <v>6115</v>
      </c>
      <c r="H933" s="64">
        <v>40451</v>
      </c>
      <c r="I933" s="44" t="s">
        <v>6129</v>
      </c>
      <c r="J933" s="58">
        <v>197</v>
      </c>
      <c r="K933" s="44" t="s">
        <v>6111</v>
      </c>
      <c r="L933" s="39" t="s">
        <v>6123</v>
      </c>
      <c r="M933" s="67">
        <v>1144284</v>
      </c>
      <c r="N933" s="67">
        <v>1144284</v>
      </c>
      <c r="O933" s="46">
        <v>2020935</v>
      </c>
      <c r="P933" s="45">
        <v>876651</v>
      </c>
      <c r="Q933" s="45">
        <v>917682</v>
      </c>
      <c r="R933" s="45">
        <v>76473.5</v>
      </c>
      <c r="S933" s="45">
        <v>458841</v>
      </c>
      <c r="T933" s="45">
        <v>511027</v>
      </c>
      <c r="U933" s="46">
        <v>417810</v>
      </c>
      <c r="V933" s="38">
        <v>178995.66277327007</v>
      </c>
      <c r="W933" s="46">
        <v>178995.66277327007</v>
      </c>
      <c r="X933" s="38"/>
      <c r="Y933" s="38">
        <f t="shared" ref="Y933:Y996" si="15">V933*(1+$X$14)</f>
        <v>207565.50979919193</v>
      </c>
      <c r="Z933" s="38">
        <v>207565.50979919193</v>
      </c>
      <c r="AA933" s="38">
        <v>0</v>
      </c>
      <c r="AB933" s="38">
        <v>207565.50979919193</v>
      </c>
      <c r="AC933" s="38" t="s">
        <v>6123</v>
      </c>
      <c r="AD933" s="59">
        <v>0.40617327420897903</v>
      </c>
      <c r="AE933" s="59">
        <v>0.23677097248413786</v>
      </c>
      <c r="AF933" s="59">
        <v>0.49679402072519069</v>
      </c>
    </row>
    <row r="934" spans="1:32" x14ac:dyDescent="0.2">
      <c r="A934" s="60" t="s">
        <v>6111</v>
      </c>
      <c r="B934" s="44" t="s">
        <v>6115</v>
      </c>
      <c r="C934" s="44"/>
      <c r="D934" s="39">
        <v>919</v>
      </c>
      <c r="E934" s="44" t="s">
        <v>4011</v>
      </c>
      <c r="F934" s="44" t="s">
        <v>4012</v>
      </c>
      <c r="G934" s="39" t="s">
        <v>6115</v>
      </c>
      <c r="H934" s="64">
        <v>40543</v>
      </c>
      <c r="I934" s="44" t="s">
        <v>6129</v>
      </c>
      <c r="J934" s="58">
        <v>197</v>
      </c>
      <c r="K934" s="44" t="s">
        <v>6111</v>
      </c>
      <c r="L934" s="39" t="s">
        <v>6123</v>
      </c>
      <c r="M934" s="67">
        <v>402595</v>
      </c>
      <c r="N934" s="67">
        <v>386298</v>
      </c>
      <c r="O934" s="46">
        <v>971162</v>
      </c>
      <c r="P934" s="45">
        <v>584864</v>
      </c>
      <c r="Q934" s="45">
        <v>1182165</v>
      </c>
      <c r="R934" s="45">
        <v>98513.75</v>
      </c>
      <c r="S934" s="45">
        <v>591082.5</v>
      </c>
      <c r="T934" s="45">
        <v>360103</v>
      </c>
      <c r="U934" s="46">
        <v>0</v>
      </c>
      <c r="V934" s="38">
        <v>0</v>
      </c>
      <c r="W934" s="46">
        <v>0</v>
      </c>
      <c r="X934" s="38"/>
      <c r="Y934" s="38">
        <f t="shared" si="15"/>
        <v>0</v>
      </c>
      <c r="Z934" s="38">
        <v>0</v>
      </c>
      <c r="AA934" s="38">
        <v>0</v>
      </c>
      <c r="AB934" s="38">
        <v>0</v>
      </c>
      <c r="AC934" s="38" t="s">
        <v>6116</v>
      </c>
      <c r="AD934" s="59">
        <v>0</v>
      </c>
      <c r="AE934" s="59">
        <v>0</v>
      </c>
      <c r="AF934" s="59" t="s">
        <v>6138</v>
      </c>
    </row>
    <row r="935" spans="1:32" x14ac:dyDescent="0.2">
      <c r="A935" s="60" t="s">
        <v>6111</v>
      </c>
      <c r="B935" s="44" t="s">
        <v>6115</v>
      </c>
      <c r="C935" s="44"/>
      <c r="D935" s="39">
        <v>920</v>
      </c>
      <c r="E935" s="44" t="s">
        <v>385</v>
      </c>
      <c r="F935" s="44" t="s">
        <v>386</v>
      </c>
      <c r="G935" s="39" t="s">
        <v>6115</v>
      </c>
      <c r="H935" s="64">
        <v>40359</v>
      </c>
      <c r="I935" s="44" t="s">
        <v>6129</v>
      </c>
      <c r="J935" s="58">
        <v>196</v>
      </c>
      <c r="K935" s="44" t="s">
        <v>6111</v>
      </c>
      <c r="L935" s="39" t="s">
        <v>6116</v>
      </c>
      <c r="M935" s="67">
        <v>0</v>
      </c>
      <c r="N935" s="67">
        <v>0</v>
      </c>
      <c r="O935" s="46">
        <v>1135213</v>
      </c>
      <c r="P935" s="45">
        <v>1135213</v>
      </c>
      <c r="Q935" s="45">
        <v>717902</v>
      </c>
      <c r="R935" s="45">
        <v>59825.166666666664</v>
      </c>
      <c r="S935" s="45">
        <v>358951</v>
      </c>
      <c r="T935" s="45">
        <v>518203</v>
      </c>
      <c r="U935" s="46">
        <v>776262</v>
      </c>
      <c r="V935" s="38">
        <v>332561.52599436149</v>
      </c>
      <c r="W935" s="46">
        <v>332561.52599436149</v>
      </c>
      <c r="X935" s="38"/>
      <c r="Y935" s="38">
        <f t="shared" si="15"/>
        <v>385642.32011617796</v>
      </c>
      <c r="Z935" s="38">
        <v>385642.32011617796</v>
      </c>
      <c r="AA935" s="38">
        <v>0</v>
      </c>
      <c r="AB935" s="38">
        <v>385642.32011617796</v>
      </c>
      <c r="AC935" s="38" t="s">
        <v>6123</v>
      </c>
      <c r="AD935" s="59">
        <v>0.74419160081315228</v>
      </c>
      <c r="AE935" s="59">
        <v>0.3397092176676782</v>
      </c>
      <c r="AF935" s="59">
        <v>0.49679402072519069</v>
      </c>
    </row>
    <row r="936" spans="1:32" x14ac:dyDescent="0.2">
      <c r="A936" s="60" t="s">
        <v>6111</v>
      </c>
      <c r="B936" s="44" t="s">
        <v>6115</v>
      </c>
      <c r="C936" s="44"/>
      <c r="D936" s="39">
        <v>921</v>
      </c>
      <c r="E936" s="44" t="s">
        <v>922</v>
      </c>
      <c r="F936" s="44" t="s">
        <v>923</v>
      </c>
      <c r="G936" s="39" t="s">
        <v>6115</v>
      </c>
      <c r="H936" s="64">
        <v>40451</v>
      </c>
      <c r="I936" s="44" t="s">
        <v>6129</v>
      </c>
      <c r="J936" s="58">
        <v>196</v>
      </c>
      <c r="K936" s="44" t="s">
        <v>6111</v>
      </c>
      <c r="L936" s="39" t="s">
        <v>6116</v>
      </c>
      <c r="M936" s="67">
        <v>0</v>
      </c>
      <c r="N936" s="67">
        <v>0</v>
      </c>
      <c r="O936" s="46">
        <v>931685</v>
      </c>
      <c r="P936" s="45">
        <v>931685</v>
      </c>
      <c r="Q936" s="45">
        <v>1136839</v>
      </c>
      <c r="R936" s="45">
        <v>94736.583333333328</v>
      </c>
      <c r="S936" s="45">
        <v>568419.5</v>
      </c>
      <c r="T936" s="45">
        <v>615612</v>
      </c>
      <c r="U936" s="46">
        <v>363265.5</v>
      </c>
      <c r="V936" s="38">
        <v>155628.0341187701</v>
      </c>
      <c r="W936" s="46">
        <v>155628.0341187701</v>
      </c>
      <c r="X936" s="38"/>
      <c r="Y936" s="38">
        <f t="shared" si="15"/>
        <v>180468.12833574673</v>
      </c>
      <c r="Z936" s="38">
        <v>180468.12833574673</v>
      </c>
      <c r="AA936" s="38">
        <v>0</v>
      </c>
      <c r="AB936" s="38">
        <v>180468.12833574673</v>
      </c>
      <c r="AC936" s="38" t="s">
        <v>6123</v>
      </c>
      <c r="AD936" s="59">
        <v>0.29315238873794974</v>
      </c>
      <c r="AE936" s="59">
        <v>0.19370079837686208</v>
      </c>
      <c r="AF936" s="59">
        <v>0.49679402072519063</v>
      </c>
    </row>
    <row r="937" spans="1:32" x14ac:dyDescent="0.2">
      <c r="A937" s="60" t="s">
        <v>6111</v>
      </c>
      <c r="B937" s="44" t="s">
        <v>6115</v>
      </c>
      <c r="C937" s="44"/>
      <c r="D937" s="39">
        <v>922</v>
      </c>
      <c r="E937" s="44" t="s">
        <v>1395</v>
      </c>
      <c r="F937" s="44" t="s">
        <v>1396</v>
      </c>
      <c r="G937" s="39" t="s">
        <v>6115</v>
      </c>
      <c r="H937" s="64">
        <v>40543</v>
      </c>
      <c r="I937" s="44" t="s">
        <v>6129</v>
      </c>
      <c r="J937" s="58">
        <v>196</v>
      </c>
      <c r="K937" s="44" t="s">
        <v>6111</v>
      </c>
      <c r="L937" s="39" t="s">
        <v>6116</v>
      </c>
      <c r="M937" s="67">
        <v>0</v>
      </c>
      <c r="N937" s="67">
        <v>0</v>
      </c>
      <c r="O937" s="46">
        <v>421787</v>
      </c>
      <c r="P937" s="45">
        <v>421787</v>
      </c>
      <c r="Q937" s="45">
        <v>830609</v>
      </c>
      <c r="R937" s="45">
        <v>69217.416666666672</v>
      </c>
      <c r="S937" s="45">
        <v>415304.5</v>
      </c>
      <c r="T937" s="45">
        <v>304608</v>
      </c>
      <c r="U937" s="46">
        <v>6482.5</v>
      </c>
      <c r="V937" s="38">
        <v>2777.1939013612005</v>
      </c>
      <c r="W937" s="46">
        <v>2777.1939013612005</v>
      </c>
      <c r="X937" s="38"/>
      <c r="Y937" s="38">
        <f t="shared" si="15"/>
        <v>3220.4672393510482</v>
      </c>
      <c r="Z937" s="38">
        <v>3220.4672393510482</v>
      </c>
      <c r="AA937" s="38">
        <v>0</v>
      </c>
      <c r="AB937" s="38">
        <v>3220.4672393510482</v>
      </c>
      <c r="AC937" s="38" t="s">
        <v>6123</v>
      </c>
      <c r="AD937" s="59">
        <v>1.0572497240226941E-2</v>
      </c>
      <c r="AE937" s="59">
        <v>7.6352927884241291E-3</v>
      </c>
      <c r="AF937" s="59">
        <v>0.49679402072519063</v>
      </c>
    </row>
    <row r="938" spans="1:32" x14ac:dyDescent="0.2">
      <c r="A938" s="60" t="s">
        <v>6111</v>
      </c>
      <c r="B938" s="44" t="s">
        <v>6115</v>
      </c>
      <c r="C938" s="44"/>
      <c r="D938" s="39">
        <v>923</v>
      </c>
      <c r="E938" s="44" t="s">
        <v>1483</v>
      </c>
      <c r="F938" s="44" t="s">
        <v>1484</v>
      </c>
      <c r="G938" s="39" t="s">
        <v>6115</v>
      </c>
      <c r="H938" s="64">
        <v>40543</v>
      </c>
      <c r="I938" s="44" t="s">
        <v>6129</v>
      </c>
      <c r="J938" s="58">
        <v>196</v>
      </c>
      <c r="K938" s="44" t="s">
        <v>6111</v>
      </c>
      <c r="L938" s="39" t="s">
        <v>6116</v>
      </c>
      <c r="M938" s="67">
        <v>0</v>
      </c>
      <c r="N938" s="67">
        <v>0</v>
      </c>
      <c r="O938" s="46">
        <v>899722</v>
      </c>
      <c r="P938" s="45">
        <v>899722</v>
      </c>
      <c r="Q938" s="45">
        <v>905469</v>
      </c>
      <c r="R938" s="45">
        <v>75455.75</v>
      </c>
      <c r="S938" s="45">
        <v>452734.5</v>
      </c>
      <c r="T938" s="45">
        <v>468217</v>
      </c>
      <c r="U938" s="46">
        <v>446987.5</v>
      </c>
      <c r="V938" s="38">
        <v>191495.71291703658</v>
      </c>
      <c r="W938" s="46">
        <v>191495.71291703658</v>
      </c>
      <c r="X938" s="38"/>
      <c r="Y938" s="38">
        <f t="shared" si="15"/>
        <v>222060.71733890116</v>
      </c>
      <c r="Z938" s="38">
        <v>222060.71733890116</v>
      </c>
      <c r="AA938" s="38">
        <v>0</v>
      </c>
      <c r="AB938" s="38">
        <v>222060.71733890116</v>
      </c>
      <c r="AC938" s="38" t="s">
        <v>6123</v>
      </c>
      <c r="AD938" s="59">
        <v>0.47426880557284584</v>
      </c>
      <c r="AE938" s="59">
        <v>0.2468103673566959</v>
      </c>
      <c r="AF938" s="59">
        <v>0.49679402072519063</v>
      </c>
    </row>
    <row r="939" spans="1:32" x14ac:dyDescent="0.2">
      <c r="A939" s="60" t="s">
        <v>6111</v>
      </c>
      <c r="B939" s="44" t="s">
        <v>6115</v>
      </c>
      <c r="C939" s="44"/>
      <c r="D939" s="39">
        <v>924</v>
      </c>
      <c r="E939" s="44" t="s">
        <v>2000</v>
      </c>
      <c r="F939" s="44" t="s">
        <v>2001</v>
      </c>
      <c r="G939" s="39" t="s">
        <v>6115</v>
      </c>
      <c r="H939" s="64">
        <v>40543</v>
      </c>
      <c r="I939" s="44" t="s">
        <v>6129</v>
      </c>
      <c r="J939" s="58">
        <v>196</v>
      </c>
      <c r="K939" s="44" t="s">
        <v>6111</v>
      </c>
      <c r="L939" s="39" t="s">
        <v>6116</v>
      </c>
      <c r="M939" s="67">
        <v>0</v>
      </c>
      <c r="N939" s="67">
        <v>0</v>
      </c>
      <c r="O939" s="46">
        <v>436364</v>
      </c>
      <c r="P939" s="45">
        <v>436364</v>
      </c>
      <c r="Q939" s="45">
        <v>968521</v>
      </c>
      <c r="R939" s="45">
        <v>80710.083333333328</v>
      </c>
      <c r="S939" s="45">
        <v>484260.5</v>
      </c>
      <c r="T939" s="45">
        <v>483087</v>
      </c>
      <c r="U939" s="46">
        <v>0</v>
      </c>
      <c r="V939" s="38">
        <v>0</v>
      </c>
      <c r="W939" s="46">
        <v>0</v>
      </c>
      <c r="X939" s="38"/>
      <c r="Y939" s="38">
        <f t="shared" si="15"/>
        <v>0</v>
      </c>
      <c r="Z939" s="38">
        <v>0</v>
      </c>
      <c r="AA939" s="38">
        <v>0</v>
      </c>
      <c r="AB939" s="38">
        <v>0</v>
      </c>
      <c r="AC939" s="38" t="s">
        <v>6116</v>
      </c>
      <c r="AD939" s="59">
        <v>0</v>
      </c>
      <c r="AE939" s="59">
        <v>0</v>
      </c>
      <c r="AF939" s="59" t="s">
        <v>6138</v>
      </c>
    </row>
    <row r="940" spans="1:32" x14ac:dyDescent="0.2">
      <c r="A940" s="60" t="s">
        <v>6111</v>
      </c>
      <c r="B940" s="44" t="s">
        <v>6115</v>
      </c>
      <c r="C940" s="44"/>
      <c r="D940" s="39">
        <v>925</v>
      </c>
      <c r="E940" s="44" t="s">
        <v>2675</v>
      </c>
      <c r="F940" s="44" t="s">
        <v>2676</v>
      </c>
      <c r="G940" s="39" t="s">
        <v>6115</v>
      </c>
      <c r="H940" s="64">
        <v>40633</v>
      </c>
      <c r="I940" s="44" t="s">
        <v>6130</v>
      </c>
      <c r="J940" s="58">
        <v>196</v>
      </c>
      <c r="K940" s="44" t="s">
        <v>6111</v>
      </c>
      <c r="L940" s="39" t="s">
        <v>6116</v>
      </c>
      <c r="M940" s="67">
        <v>0</v>
      </c>
      <c r="N940" s="67">
        <v>0</v>
      </c>
      <c r="O940" s="46">
        <v>414243</v>
      </c>
      <c r="P940" s="45">
        <v>414243</v>
      </c>
      <c r="Q940" s="45">
        <v>905693</v>
      </c>
      <c r="R940" s="45">
        <v>75474.416666666672</v>
      </c>
      <c r="S940" s="45">
        <v>452846.5</v>
      </c>
      <c r="T940" s="45">
        <v>495015</v>
      </c>
      <c r="U940" s="46">
        <v>0</v>
      </c>
      <c r="V940" s="38">
        <v>0</v>
      </c>
      <c r="W940" s="46">
        <v>0</v>
      </c>
      <c r="X940" s="38"/>
      <c r="Y940" s="38">
        <f t="shared" si="15"/>
        <v>0</v>
      </c>
      <c r="Z940" s="38">
        <v>0</v>
      </c>
      <c r="AA940" s="38">
        <v>0</v>
      </c>
      <c r="AB940" s="38">
        <v>0</v>
      </c>
      <c r="AC940" s="38" t="s">
        <v>6116</v>
      </c>
      <c r="AD940" s="59">
        <v>0</v>
      </c>
      <c r="AE940" s="59">
        <v>0</v>
      </c>
      <c r="AF940" s="59" t="s">
        <v>6138</v>
      </c>
    </row>
    <row r="941" spans="1:32" x14ac:dyDescent="0.2">
      <c r="A941" s="60" t="s">
        <v>6111</v>
      </c>
      <c r="B941" s="44" t="s">
        <v>6115</v>
      </c>
      <c r="C941" s="44"/>
      <c r="D941" s="39">
        <v>926</v>
      </c>
      <c r="E941" s="44" t="s">
        <v>4748</v>
      </c>
      <c r="F941" s="44" t="s">
        <v>4749</v>
      </c>
      <c r="G941" s="39" t="s">
        <v>6115</v>
      </c>
      <c r="H941" s="64">
        <v>40359</v>
      </c>
      <c r="I941" s="44" t="s">
        <v>6129</v>
      </c>
      <c r="J941" s="58">
        <v>196</v>
      </c>
      <c r="K941" s="44" t="s">
        <v>6111</v>
      </c>
      <c r="L941" s="39" t="s">
        <v>6116</v>
      </c>
      <c r="M941" s="67">
        <v>0</v>
      </c>
      <c r="N941" s="67">
        <v>0</v>
      </c>
      <c r="O941" s="46">
        <v>1664950</v>
      </c>
      <c r="P941" s="45">
        <v>1664950</v>
      </c>
      <c r="Q941" s="45">
        <v>804610</v>
      </c>
      <c r="R941" s="45">
        <v>67050.833333333328</v>
      </c>
      <c r="S941" s="45">
        <v>402305</v>
      </c>
      <c r="T941" s="45">
        <v>436569</v>
      </c>
      <c r="U941" s="46">
        <v>1262645</v>
      </c>
      <c r="V941" s="38">
        <v>540934.82353786554</v>
      </c>
      <c r="W941" s="46">
        <v>436569</v>
      </c>
      <c r="X941" s="38"/>
      <c r="Y941" s="38">
        <f t="shared" si="15"/>
        <v>627274.48629855842</v>
      </c>
      <c r="Z941" s="38">
        <v>436569</v>
      </c>
      <c r="AA941" s="38">
        <v>0</v>
      </c>
      <c r="AB941" s="38">
        <v>436569</v>
      </c>
      <c r="AC941" s="38" t="s">
        <v>6123</v>
      </c>
      <c r="AD941" s="59">
        <v>1</v>
      </c>
      <c r="AE941" s="59">
        <v>0.26221147782215681</v>
      </c>
      <c r="AF941" s="59">
        <v>0.34575751695844836</v>
      </c>
    </row>
    <row r="942" spans="1:32" x14ac:dyDescent="0.2">
      <c r="A942" s="60" t="s">
        <v>6111</v>
      </c>
      <c r="B942" s="44" t="s">
        <v>6115</v>
      </c>
      <c r="C942" s="44"/>
      <c r="D942" s="39">
        <v>927</v>
      </c>
      <c r="E942" s="44" t="s">
        <v>2524</v>
      </c>
      <c r="F942" s="44" t="s">
        <v>2525</v>
      </c>
      <c r="G942" s="39" t="s">
        <v>6115</v>
      </c>
      <c r="H942" s="64">
        <v>40543</v>
      </c>
      <c r="I942" s="44" t="s">
        <v>6129</v>
      </c>
      <c r="J942" s="58">
        <v>195</v>
      </c>
      <c r="K942" s="44" t="s">
        <v>6111</v>
      </c>
      <c r="L942" s="39" t="s">
        <v>6116</v>
      </c>
      <c r="M942" s="67">
        <v>0</v>
      </c>
      <c r="N942" s="67">
        <v>0</v>
      </c>
      <c r="O942" s="46">
        <v>912181</v>
      </c>
      <c r="P942" s="45">
        <v>912181</v>
      </c>
      <c r="Q942" s="45">
        <v>862368</v>
      </c>
      <c r="R942" s="45">
        <v>71864</v>
      </c>
      <c r="S942" s="45">
        <v>431184</v>
      </c>
      <c r="T942" s="45">
        <v>338699</v>
      </c>
      <c r="U942" s="46">
        <v>480997</v>
      </c>
      <c r="V942" s="38">
        <v>206065.85961789946</v>
      </c>
      <c r="W942" s="46">
        <v>206065.85961789946</v>
      </c>
      <c r="X942" s="38"/>
      <c r="Y942" s="38">
        <f t="shared" si="15"/>
        <v>238956.43358675452</v>
      </c>
      <c r="Z942" s="38">
        <v>238956.43358675452</v>
      </c>
      <c r="AA942" s="38">
        <v>0</v>
      </c>
      <c r="AB942" s="38">
        <v>238956.43358675452</v>
      </c>
      <c r="AC942" s="38" t="s">
        <v>6123</v>
      </c>
      <c r="AD942" s="59">
        <v>0.70551266341723629</v>
      </c>
      <c r="AE942" s="59">
        <v>0.26196164312428621</v>
      </c>
      <c r="AF942" s="59">
        <v>0.49679402072519063</v>
      </c>
    </row>
    <row r="943" spans="1:32" x14ac:dyDescent="0.2">
      <c r="A943" s="60" t="s">
        <v>6111</v>
      </c>
      <c r="B943" s="44" t="s">
        <v>6115</v>
      </c>
      <c r="C943" s="44"/>
      <c r="D943" s="39">
        <v>928</v>
      </c>
      <c r="E943" s="44" t="s">
        <v>3102</v>
      </c>
      <c r="F943" s="44" t="s">
        <v>3103</v>
      </c>
      <c r="G943" s="39" t="s">
        <v>6115</v>
      </c>
      <c r="H943" s="64">
        <v>40543</v>
      </c>
      <c r="I943" s="44" t="s">
        <v>6129</v>
      </c>
      <c r="J943" s="58">
        <v>195</v>
      </c>
      <c r="K943" s="44" t="s">
        <v>6111</v>
      </c>
      <c r="L943" s="39" t="s">
        <v>6116</v>
      </c>
      <c r="M943" s="67">
        <v>0</v>
      </c>
      <c r="N943" s="67">
        <v>0</v>
      </c>
      <c r="O943" s="46">
        <v>922775</v>
      </c>
      <c r="P943" s="45">
        <v>922775</v>
      </c>
      <c r="Q943" s="45">
        <v>708641</v>
      </c>
      <c r="R943" s="45">
        <v>59053.416666666664</v>
      </c>
      <c r="S943" s="45">
        <v>354320.5</v>
      </c>
      <c r="T943" s="45">
        <v>490561</v>
      </c>
      <c r="U943" s="46">
        <v>568454.5</v>
      </c>
      <c r="V943" s="38">
        <v>243533.87899750567</v>
      </c>
      <c r="W943" s="46">
        <v>243533.87899750567</v>
      </c>
      <c r="X943" s="38"/>
      <c r="Y943" s="38">
        <f t="shared" si="15"/>
        <v>282404.79665432789</v>
      </c>
      <c r="Z943" s="38">
        <v>282404.79665432789</v>
      </c>
      <c r="AA943" s="38">
        <v>0</v>
      </c>
      <c r="AB943" s="38">
        <v>282404.79665432789</v>
      </c>
      <c r="AC943" s="38" t="s">
        <v>6123</v>
      </c>
      <c r="AD943" s="59">
        <v>0.57567722801920229</v>
      </c>
      <c r="AE943" s="59">
        <v>0.30603862984403335</v>
      </c>
      <c r="AF943" s="59">
        <v>0.49679402072519063</v>
      </c>
    </row>
    <row r="944" spans="1:32" x14ac:dyDescent="0.2">
      <c r="A944" s="60" t="s">
        <v>6111</v>
      </c>
      <c r="B944" s="44" t="s">
        <v>6115</v>
      </c>
      <c r="C944" s="44"/>
      <c r="D944" s="39">
        <v>929</v>
      </c>
      <c r="E944" s="44" t="s">
        <v>3475</v>
      </c>
      <c r="F944" s="44" t="s">
        <v>3476</v>
      </c>
      <c r="G944" s="39" t="s">
        <v>6115</v>
      </c>
      <c r="H944" s="64">
        <v>40543</v>
      </c>
      <c r="I944" s="44" t="s">
        <v>6129</v>
      </c>
      <c r="J944" s="58">
        <v>195</v>
      </c>
      <c r="K944" s="44" t="s">
        <v>6111</v>
      </c>
      <c r="L944" s="39" t="s">
        <v>6116</v>
      </c>
      <c r="M944" s="67">
        <v>0</v>
      </c>
      <c r="N944" s="67">
        <v>0</v>
      </c>
      <c r="O944" s="46">
        <v>252144</v>
      </c>
      <c r="P944" s="45">
        <v>252144</v>
      </c>
      <c r="Q944" s="45">
        <v>814897</v>
      </c>
      <c r="R944" s="45">
        <v>67908.083333333328</v>
      </c>
      <c r="S944" s="45">
        <v>407448.5</v>
      </c>
      <c r="T944" s="45">
        <v>314758</v>
      </c>
      <c r="U944" s="46">
        <v>0</v>
      </c>
      <c r="V944" s="38">
        <v>0</v>
      </c>
      <c r="W944" s="46">
        <v>0</v>
      </c>
      <c r="X944" s="38"/>
      <c r="Y944" s="38">
        <f t="shared" si="15"/>
        <v>0</v>
      </c>
      <c r="Z944" s="38">
        <v>0</v>
      </c>
      <c r="AA944" s="38">
        <v>0</v>
      </c>
      <c r="AB944" s="38">
        <v>0</v>
      </c>
      <c r="AC944" s="38" t="s">
        <v>6116</v>
      </c>
      <c r="AD944" s="59">
        <v>0</v>
      </c>
      <c r="AE944" s="59">
        <v>0</v>
      </c>
      <c r="AF944" s="59" t="s">
        <v>6138</v>
      </c>
    </row>
    <row r="945" spans="1:32" x14ac:dyDescent="0.2">
      <c r="A945" s="60" t="s">
        <v>6111</v>
      </c>
      <c r="B945" s="44" t="s">
        <v>6115</v>
      </c>
      <c r="C945" s="44"/>
      <c r="D945" s="39">
        <v>930</v>
      </c>
      <c r="E945" s="44" t="s">
        <v>3740</v>
      </c>
      <c r="F945" s="44" t="s">
        <v>3741</v>
      </c>
      <c r="G945" s="39" t="s">
        <v>6115</v>
      </c>
      <c r="H945" s="64">
        <v>40543</v>
      </c>
      <c r="I945" s="44" t="s">
        <v>6129</v>
      </c>
      <c r="J945" s="58">
        <v>195</v>
      </c>
      <c r="K945" s="44" t="s">
        <v>6111</v>
      </c>
      <c r="L945" s="39" t="s">
        <v>6123</v>
      </c>
      <c r="M945" s="67">
        <v>852943</v>
      </c>
      <c r="N945" s="67">
        <v>852943</v>
      </c>
      <c r="O945" s="46">
        <v>1566190</v>
      </c>
      <c r="P945" s="45">
        <v>713247</v>
      </c>
      <c r="Q945" s="45">
        <v>1318209</v>
      </c>
      <c r="R945" s="45">
        <v>109850.75</v>
      </c>
      <c r="S945" s="45">
        <v>659104.5</v>
      </c>
      <c r="T945" s="45">
        <v>314444</v>
      </c>
      <c r="U945" s="46">
        <v>54142.5</v>
      </c>
      <c r="V945" s="38">
        <v>23195.406217423646</v>
      </c>
      <c r="W945" s="46">
        <v>23195.406217423646</v>
      </c>
      <c r="X945" s="38"/>
      <c r="Y945" s="38">
        <f t="shared" si="15"/>
        <v>26897.670267113634</v>
      </c>
      <c r="Z945" s="38">
        <v>26897.670267113634</v>
      </c>
      <c r="AA945" s="38">
        <v>0</v>
      </c>
      <c r="AB945" s="38">
        <v>26897.670267113634</v>
      </c>
      <c r="AC945" s="38" t="s">
        <v>6123</v>
      </c>
      <c r="AD945" s="59">
        <v>8.5540415040877338E-2</v>
      </c>
      <c r="AE945" s="59">
        <v>3.7711578551488663E-2</v>
      </c>
      <c r="AF945" s="59">
        <v>0.49679402072519063</v>
      </c>
    </row>
    <row r="946" spans="1:32" x14ac:dyDescent="0.2">
      <c r="A946" s="60" t="s">
        <v>6111</v>
      </c>
      <c r="B946" s="44" t="s">
        <v>6115</v>
      </c>
      <c r="C946" s="44"/>
      <c r="D946" s="39">
        <v>931</v>
      </c>
      <c r="E946" s="44" t="s">
        <v>4590</v>
      </c>
      <c r="F946" s="44" t="s">
        <v>4591</v>
      </c>
      <c r="G946" s="39" t="s">
        <v>6115</v>
      </c>
      <c r="H946" s="64">
        <v>40543</v>
      </c>
      <c r="I946" s="44" t="s">
        <v>6129</v>
      </c>
      <c r="J946" s="58">
        <v>195</v>
      </c>
      <c r="K946" s="44" t="s">
        <v>6111</v>
      </c>
      <c r="L946" s="39" t="s">
        <v>6116</v>
      </c>
      <c r="M946" s="67">
        <v>0</v>
      </c>
      <c r="N946" s="67">
        <v>0</v>
      </c>
      <c r="O946" s="46">
        <v>283376</v>
      </c>
      <c r="P946" s="45">
        <v>283376</v>
      </c>
      <c r="Q946" s="45">
        <v>1193691</v>
      </c>
      <c r="R946" s="45">
        <v>99474.25</v>
      </c>
      <c r="S946" s="45">
        <v>596845.5</v>
      </c>
      <c r="T946" s="45">
        <v>333460</v>
      </c>
      <c r="U946" s="46">
        <v>0</v>
      </c>
      <c r="V946" s="38">
        <v>0</v>
      </c>
      <c r="W946" s="46">
        <v>0</v>
      </c>
      <c r="X946" s="38"/>
      <c r="Y946" s="38">
        <f t="shared" si="15"/>
        <v>0</v>
      </c>
      <c r="Z946" s="38">
        <v>0</v>
      </c>
      <c r="AA946" s="38">
        <v>0</v>
      </c>
      <c r="AB946" s="38">
        <v>0</v>
      </c>
      <c r="AC946" s="38" t="s">
        <v>6116</v>
      </c>
      <c r="AD946" s="59">
        <v>0</v>
      </c>
      <c r="AE946" s="59">
        <v>0</v>
      </c>
      <c r="AF946" s="59" t="s">
        <v>6138</v>
      </c>
    </row>
    <row r="947" spans="1:32" x14ac:dyDescent="0.2">
      <c r="A947" s="60" t="s">
        <v>6111</v>
      </c>
      <c r="B947" s="44" t="s">
        <v>6115</v>
      </c>
      <c r="C947" s="44"/>
      <c r="D947" s="39">
        <v>932</v>
      </c>
      <c r="E947" s="44" t="s">
        <v>5655</v>
      </c>
      <c r="F947" s="44" t="s">
        <v>5656</v>
      </c>
      <c r="G947" s="39" t="s">
        <v>6115</v>
      </c>
      <c r="H947" s="64">
        <v>40359</v>
      </c>
      <c r="I947" s="44" t="s">
        <v>6129</v>
      </c>
      <c r="J947" s="58">
        <v>195</v>
      </c>
      <c r="K947" s="44" t="s">
        <v>6111</v>
      </c>
      <c r="L947" s="39" t="s">
        <v>6116</v>
      </c>
      <c r="M947" s="67">
        <v>0</v>
      </c>
      <c r="N947" s="67">
        <v>0</v>
      </c>
      <c r="O947" s="46">
        <v>952354</v>
      </c>
      <c r="P947" s="45">
        <v>952354</v>
      </c>
      <c r="Q947" s="45">
        <v>1486667</v>
      </c>
      <c r="R947" s="45">
        <v>123888.91666666667</v>
      </c>
      <c r="S947" s="45">
        <v>743333.5</v>
      </c>
      <c r="T947" s="45">
        <v>611835</v>
      </c>
      <c r="U947" s="46">
        <v>209020.5</v>
      </c>
      <c r="V947" s="38">
        <v>89547.313206242776</v>
      </c>
      <c r="W947" s="46">
        <v>89547.313206242776</v>
      </c>
      <c r="X947" s="38"/>
      <c r="Y947" s="38">
        <f t="shared" si="15"/>
        <v>103840.13460898971</v>
      </c>
      <c r="Z947" s="38">
        <v>103840.13460898971</v>
      </c>
      <c r="AA947" s="38">
        <v>0</v>
      </c>
      <c r="AB947" s="38">
        <v>103840.13460898971</v>
      </c>
      <c r="AC947" s="38" t="s">
        <v>6123</v>
      </c>
      <c r="AD947" s="59">
        <v>0.16971918018581761</v>
      </c>
      <c r="AE947" s="59">
        <v>0.10903522703636433</v>
      </c>
      <c r="AF947" s="59">
        <v>0.49679402072519063</v>
      </c>
    </row>
    <row r="948" spans="1:32" x14ac:dyDescent="0.2">
      <c r="A948" s="60" t="s">
        <v>6111</v>
      </c>
      <c r="B948" s="44" t="s">
        <v>6115</v>
      </c>
      <c r="C948" s="44"/>
      <c r="D948" s="39">
        <v>933</v>
      </c>
      <c r="E948" s="44" t="s">
        <v>5751</v>
      </c>
      <c r="F948" s="44" t="s">
        <v>5752</v>
      </c>
      <c r="G948" s="39" t="s">
        <v>6115</v>
      </c>
      <c r="H948" s="64">
        <v>40543</v>
      </c>
      <c r="I948" s="44" t="s">
        <v>6129</v>
      </c>
      <c r="J948" s="58">
        <v>195</v>
      </c>
      <c r="K948" s="44" t="s">
        <v>6111</v>
      </c>
      <c r="L948" s="39" t="s">
        <v>6116</v>
      </c>
      <c r="M948" s="67">
        <v>0</v>
      </c>
      <c r="N948" s="67">
        <v>0</v>
      </c>
      <c r="O948" s="46">
        <v>2915035</v>
      </c>
      <c r="P948" s="45">
        <v>2915035</v>
      </c>
      <c r="Q948" s="45">
        <v>814024</v>
      </c>
      <c r="R948" s="45">
        <v>67835.333333333328</v>
      </c>
      <c r="S948" s="45">
        <v>407012</v>
      </c>
      <c r="T948" s="45">
        <v>237047</v>
      </c>
      <c r="U948" s="46">
        <v>2508023</v>
      </c>
      <c r="V948" s="38">
        <v>1074472.2221478785</v>
      </c>
      <c r="W948" s="46">
        <v>237047</v>
      </c>
      <c r="X948" s="38"/>
      <c r="Y948" s="38">
        <f t="shared" si="15"/>
        <v>1245970.8302412548</v>
      </c>
      <c r="Z948" s="38">
        <v>237047</v>
      </c>
      <c r="AA948" s="38">
        <v>0</v>
      </c>
      <c r="AB948" s="38">
        <v>237047</v>
      </c>
      <c r="AC948" s="38" t="s">
        <v>6123</v>
      </c>
      <c r="AD948" s="59">
        <v>1</v>
      </c>
      <c r="AE948" s="59">
        <v>8.1318749174538213E-2</v>
      </c>
      <c r="AF948" s="59">
        <v>9.4515480918635916E-2</v>
      </c>
    </row>
    <row r="949" spans="1:32" x14ac:dyDescent="0.2">
      <c r="A949" s="60" t="s">
        <v>6111</v>
      </c>
      <c r="B949" s="44" t="s">
        <v>6115</v>
      </c>
      <c r="C949" s="44"/>
      <c r="D949" s="39">
        <v>934</v>
      </c>
      <c r="E949" s="44" t="s">
        <v>5804</v>
      </c>
      <c r="F949" s="44" t="s">
        <v>5805</v>
      </c>
      <c r="G949" s="39" t="s">
        <v>6115</v>
      </c>
      <c r="H949" s="64">
        <v>40543</v>
      </c>
      <c r="I949" s="44" t="s">
        <v>6130</v>
      </c>
      <c r="J949" s="58">
        <v>195</v>
      </c>
      <c r="K949" s="44" t="s">
        <v>6111</v>
      </c>
      <c r="L949" s="39" t="s">
        <v>6116</v>
      </c>
      <c r="M949" s="67">
        <v>0</v>
      </c>
      <c r="N949" s="67">
        <v>0</v>
      </c>
      <c r="O949" s="46">
        <v>405431</v>
      </c>
      <c r="P949" s="45">
        <v>405431</v>
      </c>
      <c r="Q949" s="45">
        <v>893467</v>
      </c>
      <c r="R949" s="45">
        <v>74455.583333333328</v>
      </c>
      <c r="S949" s="45">
        <v>446733.5</v>
      </c>
      <c r="T949" s="45">
        <v>289513</v>
      </c>
      <c r="U949" s="46">
        <v>0</v>
      </c>
      <c r="V949" s="38">
        <v>0</v>
      </c>
      <c r="W949" s="46">
        <v>0</v>
      </c>
      <c r="X949" s="38"/>
      <c r="Y949" s="38">
        <f t="shared" si="15"/>
        <v>0</v>
      </c>
      <c r="Z949" s="38">
        <v>0</v>
      </c>
      <c r="AA949" s="38">
        <v>0</v>
      </c>
      <c r="AB949" s="38">
        <v>0</v>
      </c>
      <c r="AC949" s="38" t="s">
        <v>6116</v>
      </c>
      <c r="AD949" s="59">
        <v>0</v>
      </c>
      <c r="AE949" s="59">
        <v>0</v>
      </c>
      <c r="AF949" s="59" t="s">
        <v>6138</v>
      </c>
    </row>
    <row r="950" spans="1:32" x14ac:dyDescent="0.2">
      <c r="A950" s="60" t="s">
        <v>6111</v>
      </c>
      <c r="B950" s="44" t="s">
        <v>6115</v>
      </c>
      <c r="C950" s="44"/>
      <c r="D950" s="39">
        <v>935</v>
      </c>
      <c r="E950" s="44" t="s">
        <v>2291</v>
      </c>
      <c r="F950" s="44" t="s">
        <v>2292</v>
      </c>
      <c r="G950" s="39" t="s">
        <v>6115</v>
      </c>
      <c r="H950" s="64">
        <v>40633</v>
      </c>
      <c r="I950" s="44" t="s">
        <v>6130</v>
      </c>
      <c r="J950" s="58">
        <v>194</v>
      </c>
      <c r="K950" s="44" t="s">
        <v>6111</v>
      </c>
      <c r="L950" s="39" t="s">
        <v>6116</v>
      </c>
      <c r="M950" s="67">
        <v>0</v>
      </c>
      <c r="N950" s="67">
        <v>0</v>
      </c>
      <c r="O950" s="46">
        <v>967906</v>
      </c>
      <c r="P950" s="45">
        <v>967906</v>
      </c>
      <c r="Q950" s="45">
        <v>1813069</v>
      </c>
      <c r="R950" s="45">
        <v>151089.08333333334</v>
      </c>
      <c r="S950" s="45">
        <v>906534.5</v>
      </c>
      <c r="T950" s="45">
        <v>987467</v>
      </c>
      <c r="U950" s="46">
        <v>61371.5</v>
      </c>
      <c r="V950" s="38">
        <v>26292.411186639245</v>
      </c>
      <c r="W950" s="46">
        <v>26292.411186639245</v>
      </c>
      <c r="X950" s="38"/>
      <c r="Y950" s="38">
        <f t="shared" si="15"/>
        <v>30488.994242936034</v>
      </c>
      <c r="Z950" s="38">
        <v>30488.994242936034</v>
      </c>
      <c r="AA950" s="38">
        <v>0</v>
      </c>
      <c r="AB950" s="38">
        <v>30488.994242936034</v>
      </c>
      <c r="AC950" s="38" t="s">
        <v>6123</v>
      </c>
      <c r="AD950" s="59">
        <v>3.0875962683245144E-2</v>
      </c>
      <c r="AE950" s="59">
        <v>3.1499953758873316E-2</v>
      </c>
      <c r="AF950" s="59">
        <v>0.49679402072519058</v>
      </c>
    </row>
    <row r="951" spans="1:32" x14ac:dyDescent="0.2">
      <c r="A951" s="60" t="s">
        <v>6111</v>
      </c>
      <c r="B951" s="44" t="s">
        <v>6115</v>
      </c>
      <c r="C951" s="44"/>
      <c r="D951" s="39">
        <v>936</v>
      </c>
      <c r="E951" s="44" t="s">
        <v>2462</v>
      </c>
      <c r="F951" s="44" t="s">
        <v>1794</v>
      </c>
      <c r="G951" s="39" t="s">
        <v>6115</v>
      </c>
      <c r="H951" s="64">
        <v>40359</v>
      </c>
      <c r="I951" s="44" t="s">
        <v>6129</v>
      </c>
      <c r="J951" s="58">
        <v>194</v>
      </c>
      <c r="K951" s="44" t="s">
        <v>6111</v>
      </c>
      <c r="L951" s="39" t="s">
        <v>6116</v>
      </c>
      <c r="M951" s="67">
        <v>0</v>
      </c>
      <c r="N951" s="67">
        <v>0</v>
      </c>
      <c r="O951" s="46">
        <v>1041105</v>
      </c>
      <c r="P951" s="45">
        <v>1041105</v>
      </c>
      <c r="Q951" s="45">
        <v>1445829</v>
      </c>
      <c r="R951" s="45">
        <v>120485.75</v>
      </c>
      <c r="S951" s="45">
        <v>722914.5</v>
      </c>
      <c r="T951" s="45">
        <v>832213</v>
      </c>
      <c r="U951" s="46">
        <v>318190.5</v>
      </c>
      <c r="V951" s="38">
        <v>136317.27205107152</v>
      </c>
      <c r="W951" s="46">
        <v>136317.27205107152</v>
      </c>
      <c r="X951" s="38"/>
      <c r="Y951" s="38">
        <f t="shared" si="15"/>
        <v>158075.13785155877</v>
      </c>
      <c r="Z951" s="38">
        <v>158075.13785155877</v>
      </c>
      <c r="AA951" s="38">
        <v>0</v>
      </c>
      <c r="AB951" s="38">
        <v>158075.13785155877</v>
      </c>
      <c r="AC951" s="38" t="s">
        <v>6123</v>
      </c>
      <c r="AD951" s="59">
        <v>0.18994552818996913</v>
      </c>
      <c r="AE951" s="59">
        <v>0.15183400123096016</v>
      </c>
      <c r="AF951" s="59">
        <v>0.49679402072519063</v>
      </c>
    </row>
    <row r="952" spans="1:32" x14ac:dyDescent="0.2">
      <c r="A952" s="60" t="s">
        <v>6111</v>
      </c>
      <c r="B952" s="44" t="s">
        <v>6115</v>
      </c>
      <c r="C952" s="44"/>
      <c r="D952" s="39">
        <v>937</v>
      </c>
      <c r="E952" s="44" t="s">
        <v>3457</v>
      </c>
      <c r="F952" s="44" t="s">
        <v>3458</v>
      </c>
      <c r="G952" s="39" t="s">
        <v>6115</v>
      </c>
      <c r="H952" s="64">
        <v>40451</v>
      </c>
      <c r="I952" s="44" t="s">
        <v>6129</v>
      </c>
      <c r="J952" s="58">
        <v>194</v>
      </c>
      <c r="K952" s="44" t="s">
        <v>6111</v>
      </c>
      <c r="L952" s="39" t="s">
        <v>6116</v>
      </c>
      <c r="M952" s="67">
        <v>0</v>
      </c>
      <c r="N952" s="67">
        <v>0</v>
      </c>
      <c r="O952" s="46">
        <v>751110</v>
      </c>
      <c r="P952" s="45">
        <v>751110</v>
      </c>
      <c r="Q952" s="45">
        <v>1088801</v>
      </c>
      <c r="R952" s="45">
        <v>90733.416666666672</v>
      </c>
      <c r="S952" s="45">
        <v>544400.5</v>
      </c>
      <c r="T952" s="45">
        <v>927284</v>
      </c>
      <c r="U952" s="46">
        <v>206709.5</v>
      </c>
      <c r="V952" s="38">
        <v>88557.248400065262</v>
      </c>
      <c r="W952" s="46">
        <v>88557.248400065262</v>
      </c>
      <c r="X952" s="38"/>
      <c r="Y952" s="38">
        <f t="shared" si="15"/>
        <v>102692.04362709379</v>
      </c>
      <c r="Z952" s="38">
        <v>102692.04362709379</v>
      </c>
      <c r="AA952" s="38">
        <v>0</v>
      </c>
      <c r="AB952" s="38">
        <v>102692.04362709379</v>
      </c>
      <c r="AC952" s="38" t="s">
        <v>6123</v>
      </c>
      <c r="AD952" s="59">
        <v>0.11074497524716677</v>
      </c>
      <c r="AE952" s="59">
        <v>0.13672037867568504</v>
      </c>
      <c r="AF952" s="59">
        <v>0.49679402072519063</v>
      </c>
    </row>
    <row r="953" spans="1:32" x14ac:dyDescent="0.2">
      <c r="A953" s="60" t="s">
        <v>6111</v>
      </c>
      <c r="B953" s="44" t="s">
        <v>6115</v>
      </c>
      <c r="C953" s="44"/>
      <c r="D953" s="39">
        <v>938</v>
      </c>
      <c r="E953" s="44" t="s">
        <v>4656</v>
      </c>
      <c r="F953" s="44" t="s">
        <v>4657</v>
      </c>
      <c r="G953" s="39" t="s">
        <v>6115</v>
      </c>
      <c r="H953" s="64">
        <v>40359</v>
      </c>
      <c r="I953" s="44" t="s">
        <v>6129</v>
      </c>
      <c r="J953" s="58">
        <v>194</v>
      </c>
      <c r="K953" s="44" t="s">
        <v>6111</v>
      </c>
      <c r="L953" s="39" t="s">
        <v>6116</v>
      </c>
      <c r="M953" s="67">
        <v>0</v>
      </c>
      <c r="N953" s="67">
        <v>0</v>
      </c>
      <c r="O953" s="46">
        <v>1250583</v>
      </c>
      <c r="P953" s="45">
        <v>1250583</v>
      </c>
      <c r="Q953" s="45">
        <v>858606</v>
      </c>
      <c r="R953" s="45">
        <v>71550.5</v>
      </c>
      <c r="S953" s="45">
        <v>429303</v>
      </c>
      <c r="T953" s="45">
        <v>597125</v>
      </c>
      <c r="U953" s="46">
        <v>821280</v>
      </c>
      <c r="V953" s="38">
        <v>351847.8684627731</v>
      </c>
      <c r="W953" s="46">
        <v>351847.8684627731</v>
      </c>
      <c r="X953" s="38"/>
      <c r="Y953" s="38">
        <f t="shared" si="15"/>
        <v>408006.99334118457</v>
      </c>
      <c r="Z953" s="38">
        <v>408006.99334118457</v>
      </c>
      <c r="AA953" s="38">
        <v>0</v>
      </c>
      <c r="AB953" s="38">
        <v>408006.99334118457</v>
      </c>
      <c r="AC953" s="38" t="s">
        <v>6123</v>
      </c>
      <c r="AD953" s="59">
        <v>0.68328573303945506</v>
      </c>
      <c r="AE953" s="59">
        <v>0.32625343007316154</v>
      </c>
      <c r="AF953" s="59">
        <v>0.49679402072519063</v>
      </c>
    </row>
    <row r="954" spans="1:32" x14ac:dyDescent="0.2">
      <c r="A954" s="60" t="s">
        <v>6111</v>
      </c>
      <c r="B954" s="44" t="s">
        <v>6115</v>
      </c>
      <c r="C954" s="44"/>
      <c r="D954" s="39">
        <v>939</v>
      </c>
      <c r="E954" s="44" t="s">
        <v>5133</v>
      </c>
      <c r="F954" s="44" t="s">
        <v>5134</v>
      </c>
      <c r="G954" s="39" t="s">
        <v>6115</v>
      </c>
      <c r="H954" s="64">
        <v>40633</v>
      </c>
      <c r="I954" s="44" t="s">
        <v>6130</v>
      </c>
      <c r="J954" s="58">
        <v>194</v>
      </c>
      <c r="K954" s="44" t="s">
        <v>6111</v>
      </c>
      <c r="L954" s="39" t="s">
        <v>6116</v>
      </c>
      <c r="M954" s="67">
        <v>0</v>
      </c>
      <c r="N954" s="67">
        <v>0</v>
      </c>
      <c r="O954" s="46">
        <v>1570723</v>
      </c>
      <c r="P954" s="45">
        <v>1570723</v>
      </c>
      <c r="Q954" s="45">
        <v>828963</v>
      </c>
      <c r="R954" s="45">
        <v>69080.25</v>
      </c>
      <c r="S954" s="45">
        <v>414481.5</v>
      </c>
      <c r="T954" s="45">
        <v>669809</v>
      </c>
      <c r="U954" s="46">
        <v>1156241.5</v>
      </c>
      <c r="V954" s="38">
        <v>495350.07208649849</v>
      </c>
      <c r="W954" s="46">
        <v>495350.07208649849</v>
      </c>
      <c r="X954" s="38"/>
      <c r="Y954" s="38">
        <f t="shared" si="15"/>
        <v>574413.86371432547</v>
      </c>
      <c r="Z954" s="38">
        <v>574413.86371432547</v>
      </c>
      <c r="AA954" s="38">
        <v>0</v>
      </c>
      <c r="AB954" s="38">
        <v>574413.86371432547</v>
      </c>
      <c r="AC954" s="38" t="s">
        <v>6123</v>
      </c>
      <c r="AD954" s="59">
        <v>0.85757859884582843</v>
      </c>
      <c r="AE954" s="59">
        <v>0.36570029452317532</v>
      </c>
      <c r="AF954" s="59">
        <v>0.49679402072519063</v>
      </c>
    </row>
    <row r="955" spans="1:32" x14ac:dyDescent="0.2">
      <c r="A955" s="60" t="s">
        <v>6111</v>
      </c>
      <c r="B955" s="44" t="s">
        <v>6115</v>
      </c>
      <c r="C955" s="44"/>
      <c r="D955" s="39">
        <v>940</v>
      </c>
      <c r="E955" s="44" t="s">
        <v>1475</v>
      </c>
      <c r="F955" s="44" t="s">
        <v>1476</v>
      </c>
      <c r="G955" s="39" t="s">
        <v>6115</v>
      </c>
      <c r="H955" s="64">
        <v>40451</v>
      </c>
      <c r="I955" s="44" t="s">
        <v>6129</v>
      </c>
      <c r="J955" s="58">
        <v>193</v>
      </c>
      <c r="K955" s="44" t="s">
        <v>6111</v>
      </c>
      <c r="L955" s="39" t="s">
        <v>6116</v>
      </c>
      <c r="M955" s="67">
        <v>0</v>
      </c>
      <c r="N955" s="67">
        <v>0</v>
      </c>
      <c r="O955" s="46">
        <v>1067292</v>
      </c>
      <c r="P955" s="45">
        <v>1067292</v>
      </c>
      <c r="Q955" s="45">
        <v>874839</v>
      </c>
      <c r="R955" s="45">
        <v>72903.25</v>
      </c>
      <c r="S955" s="45">
        <v>437419.5</v>
      </c>
      <c r="T955" s="45">
        <v>500921</v>
      </c>
      <c r="U955" s="46">
        <v>629872.5</v>
      </c>
      <c r="V955" s="38">
        <v>269846.21143619478</v>
      </c>
      <c r="W955" s="46">
        <v>269846.21143619478</v>
      </c>
      <c r="X955" s="38"/>
      <c r="Y955" s="38">
        <f t="shared" si="15"/>
        <v>312916.8918192276</v>
      </c>
      <c r="Z955" s="38">
        <v>312916.8918192276</v>
      </c>
      <c r="AA955" s="38">
        <v>0</v>
      </c>
      <c r="AB955" s="38">
        <v>312916.8918192276</v>
      </c>
      <c r="AC955" s="38" t="s">
        <v>6123</v>
      </c>
      <c r="AD955" s="59">
        <v>0.62468311733632165</v>
      </c>
      <c r="AE955" s="59">
        <v>0.29318770478859357</v>
      </c>
      <c r="AF955" s="59">
        <v>0.49679402072519058</v>
      </c>
    </row>
    <row r="956" spans="1:32" x14ac:dyDescent="0.2">
      <c r="A956" s="60" t="s">
        <v>6111</v>
      </c>
      <c r="B956" s="44" t="s">
        <v>6115</v>
      </c>
      <c r="C956" s="44"/>
      <c r="D956" s="39">
        <v>941</v>
      </c>
      <c r="E956" s="44" t="s">
        <v>2230</v>
      </c>
      <c r="F956" s="44" t="s">
        <v>2231</v>
      </c>
      <c r="G956" s="39" t="s">
        <v>6115</v>
      </c>
      <c r="H956" s="64">
        <v>40451</v>
      </c>
      <c r="I956" s="44" t="s">
        <v>6130</v>
      </c>
      <c r="J956" s="58">
        <v>193</v>
      </c>
      <c r="K956" s="44" t="s">
        <v>6111</v>
      </c>
      <c r="L956" s="39" t="s">
        <v>6116</v>
      </c>
      <c r="M956" s="67">
        <v>0</v>
      </c>
      <c r="N956" s="67">
        <v>0</v>
      </c>
      <c r="O956" s="46">
        <v>1347443</v>
      </c>
      <c r="P956" s="45">
        <v>1347443</v>
      </c>
      <c r="Q956" s="45">
        <v>878374</v>
      </c>
      <c r="R956" s="45">
        <v>73197.833333333328</v>
      </c>
      <c r="S956" s="45">
        <v>439187</v>
      </c>
      <c r="T956" s="45">
        <v>413437</v>
      </c>
      <c r="U956" s="46">
        <v>908256</v>
      </c>
      <c r="V956" s="38">
        <v>389109.60649050807</v>
      </c>
      <c r="W956" s="46">
        <v>389109.60649050807</v>
      </c>
      <c r="X956" s="38"/>
      <c r="Y956" s="38">
        <f t="shared" si="15"/>
        <v>451216.15008777875</v>
      </c>
      <c r="Z956" s="38">
        <v>413437</v>
      </c>
      <c r="AA956" s="38">
        <v>0</v>
      </c>
      <c r="AB956" s="38">
        <v>413437</v>
      </c>
      <c r="AC956" s="38" t="s">
        <v>6123</v>
      </c>
      <c r="AD956" s="59">
        <v>1</v>
      </c>
      <c r="AE956" s="59">
        <v>0.30683078987385737</v>
      </c>
      <c r="AF956" s="59">
        <v>0.45519875453616604</v>
      </c>
    </row>
    <row r="957" spans="1:32" x14ac:dyDescent="0.2">
      <c r="A957" s="60" t="s">
        <v>6111</v>
      </c>
      <c r="B957" s="44" t="s">
        <v>6115</v>
      </c>
      <c r="C957" s="44"/>
      <c r="D957" s="39">
        <v>942</v>
      </c>
      <c r="E957" s="44" t="s">
        <v>3323</v>
      </c>
      <c r="F957" s="44" t="s">
        <v>3324</v>
      </c>
      <c r="G957" s="39" t="s">
        <v>6115</v>
      </c>
      <c r="H957" s="64">
        <v>40633</v>
      </c>
      <c r="I957" s="44" t="s">
        <v>6130</v>
      </c>
      <c r="J957" s="58">
        <v>193</v>
      </c>
      <c r="K957" s="44" t="s">
        <v>6111</v>
      </c>
      <c r="L957" s="39" t="s">
        <v>6116</v>
      </c>
      <c r="M957" s="67">
        <v>0</v>
      </c>
      <c r="N957" s="67">
        <v>0</v>
      </c>
      <c r="O957" s="46">
        <v>1449487</v>
      </c>
      <c r="P957" s="45">
        <v>1449487</v>
      </c>
      <c r="Q957" s="45">
        <v>1025624</v>
      </c>
      <c r="R957" s="45">
        <v>85468.666666666672</v>
      </c>
      <c r="S957" s="45">
        <v>512812</v>
      </c>
      <c r="T957" s="45">
        <v>738139</v>
      </c>
      <c r="U957" s="46">
        <v>936675</v>
      </c>
      <c r="V957" s="38">
        <v>401284.70459814923</v>
      </c>
      <c r="W957" s="46">
        <v>401284.70459814923</v>
      </c>
      <c r="X957" s="38"/>
      <c r="Y957" s="38">
        <f t="shared" si="15"/>
        <v>465334.53936276794</v>
      </c>
      <c r="Z957" s="38">
        <v>465334.53936276794</v>
      </c>
      <c r="AA957" s="38">
        <v>0</v>
      </c>
      <c r="AB957" s="38">
        <v>465334.53936276794</v>
      </c>
      <c r="AC957" s="38" t="s">
        <v>6123</v>
      </c>
      <c r="AD957" s="59">
        <v>0.63041586931833704</v>
      </c>
      <c r="AE957" s="59">
        <v>0.32103395157236175</v>
      </c>
      <c r="AF957" s="59">
        <v>0.49679402072519063</v>
      </c>
    </row>
    <row r="958" spans="1:32" x14ac:dyDescent="0.2">
      <c r="A958" s="60" t="s">
        <v>6111</v>
      </c>
      <c r="B958" s="44" t="s">
        <v>6115</v>
      </c>
      <c r="C958" s="44"/>
      <c r="D958" s="39">
        <v>943</v>
      </c>
      <c r="E958" s="44" t="s">
        <v>5625</v>
      </c>
      <c r="F958" s="44" t="s">
        <v>5626</v>
      </c>
      <c r="G958" s="39" t="s">
        <v>6115</v>
      </c>
      <c r="H958" s="64">
        <v>40451</v>
      </c>
      <c r="I958" s="44" t="s">
        <v>6129</v>
      </c>
      <c r="J958" s="58">
        <v>193</v>
      </c>
      <c r="K958" s="44" t="s">
        <v>6111</v>
      </c>
      <c r="L958" s="39" t="s">
        <v>6116</v>
      </c>
      <c r="M958" s="67">
        <v>0</v>
      </c>
      <c r="N958" s="67">
        <v>0</v>
      </c>
      <c r="O958" s="46">
        <v>720574</v>
      </c>
      <c r="P958" s="45">
        <v>720574</v>
      </c>
      <c r="Q958" s="45">
        <v>917222</v>
      </c>
      <c r="R958" s="45">
        <v>76435.166666666672</v>
      </c>
      <c r="S958" s="45">
        <v>458611</v>
      </c>
      <c r="T958" s="45">
        <v>646295</v>
      </c>
      <c r="U958" s="46">
        <v>261963</v>
      </c>
      <c r="V958" s="38">
        <v>112228.62259657295</v>
      </c>
      <c r="W958" s="46">
        <v>112228.62259657295</v>
      </c>
      <c r="X958" s="38"/>
      <c r="Y958" s="38">
        <f t="shared" si="15"/>
        <v>130141.65205123312</v>
      </c>
      <c r="Z958" s="38">
        <v>130141.65205123312</v>
      </c>
      <c r="AA958" s="38">
        <v>0</v>
      </c>
      <c r="AB958" s="38">
        <v>130141.65205123312</v>
      </c>
      <c r="AC958" s="38" t="s">
        <v>6123</v>
      </c>
      <c r="AD958" s="59">
        <v>0.2013657107841359</v>
      </c>
      <c r="AE958" s="59">
        <v>0.18060830955770416</v>
      </c>
      <c r="AF958" s="59">
        <v>0.49679402072519063</v>
      </c>
    </row>
    <row r="959" spans="1:32" x14ac:dyDescent="0.2">
      <c r="A959" s="60" t="s">
        <v>6111</v>
      </c>
      <c r="B959" s="44" t="s">
        <v>6115</v>
      </c>
      <c r="C959" s="44"/>
      <c r="D959" s="39">
        <v>944</v>
      </c>
      <c r="E959" s="44" t="s">
        <v>4595</v>
      </c>
      <c r="F959" s="44" t="s">
        <v>755</v>
      </c>
      <c r="G959" s="39" t="s">
        <v>6115</v>
      </c>
      <c r="H959" s="64">
        <v>40359</v>
      </c>
      <c r="I959" s="44" t="s">
        <v>6129</v>
      </c>
      <c r="J959" s="58">
        <v>192</v>
      </c>
      <c r="K959" s="44" t="s">
        <v>6111</v>
      </c>
      <c r="L959" s="39" t="s">
        <v>6116</v>
      </c>
      <c r="M959" s="67">
        <v>0</v>
      </c>
      <c r="N959" s="67">
        <v>0</v>
      </c>
      <c r="O959" s="46">
        <v>2421066</v>
      </c>
      <c r="P959" s="45">
        <v>2421066</v>
      </c>
      <c r="Q959" s="45">
        <v>1243009</v>
      </c>
      <c r="R959" s="45">
        <v>103584.08333333333</v>
      </c>
      <c r="S959" s="45">
        <v>621504.5</v>
      </c>
      <c r="T959" s="45">
        <v>322285</v>
      </c>
      <c r="U959" s="46">
        <v>1799561.5</v>
      </c>
      <c r="V959" s="38">
        <v>770957.38109130948</v>
      </c>
      <c r="W959" s="46">
        <v>322285</v>
      </c>
      <c r="X959" s="38"/>
      <c r="Y959" s="38">
        <f t="shared" si="15"/>
        <v>894011.39312725514</v>
      </c>
      <c r="Z959" s="38">
        <v>322285</v>
      </c>
      <c r="AA959" s="38">
        <v>0</v>
      </c>
      <c r="AB959" s="38">
        <v>322285</v>
      </c>
      <c r="AC959" s="38" t="s">
        <v>6123</v>
      </c>
      <c r="AD959" s="59">
        <v>1</v>
      </c>
      <c r="AE959" s="59">
        <v>0.13311698235405395</v>
      </c>
      <c r="AF959" s="59">
        <v>0.17909085074336165</v>
      </c>
    </row>
    <row r="960" spans="1:32" x14ac:dyDescent="0.2">
      <c r="A960" s="60" t="s">
        <v>6111</v>
      </c>
      <c r="B960" s="44" t="s">
        <v>6115</v>
      </c>
      <c r="C960" s="44"/>
      <c r="D960" s="39">
        <v>945</v>
      </c>
      <c r="E960" s="44" t="s">
        <v>4926</v>
      </c>
      <c r="F960" s="44" t="s">
        <v>4927</v>
      </c>
      <c r="G960" s="39" t="s">
        <v>6115</v>
      </c>
      <c r="H960" s="64">
        <v>40451</v>
      </c>
      <c r="I960" s="44" t="s">
        <v>6129</v>
      </c>
      <c r="J960" s="58">
        <v>192</v>
      </c>
      <c r="K960" s="44" t="s">
        <v>6111</v>
      </c>
      <c r="L960" s="39" t="s">
        <v>6123</v>
      </c>
      <c r="M960" s="67">
        <v>520000</v>
      </c>
      <c r="N960" s="67">
        <v>50000</v>
      </c>
      <c r="O960" s="46">
        <v>953548</v>
      </c>
      <c r="P960" s="45">
        <v>903548</v>
      </c>
      <c r="Q960" s="45">
        <v>1002430</v>
      </c>
      <c r="R960" s="45">
        <v>83535.833333333328</v>
      </c>
      <c r="S960" s="45">
        <v>501215</v>
      </c>
      <c r="T960" s="45">
        <v>817995</v>
      </c>
      <c r="U960" s="46">
        <v>402333</v>
      </c>
      <c r="V960" s="38">
        <v>172365.098945832</v>
      </c>
      <c r="W960" s="46">
        <v>172365.098945832</v>
      </c>
      <c r="X960" s="38"/>
      <c r="Y960" s="38">
        <f t="shared" si="15"/>
        <v>199876.62874042813</v>
      </c>
      <c r="Z960" s="38">
        <v>199876.62874042813</v>
      </c>
      <c r="AA960" s="38">
        <v>0</v>
      </c>
      <c r="AB960" s="38">
        <v>199876.62874042813</v>
      </c>
      <c r="AC960" s="38" t="s">
        <v>6123</v>
      </c>
      <c r="AD960" s="59">
        <v>0.24434945047393705</v>
      </c>
      <c r="AE960" s="59">
        <v>0.22121307195680598</v>
      </c>
      <c r="AF960" s="59">
        <v>0.49679402072519063</v>
      </c>
    </row>
    <row r="961" spans="1:32" x14ac:dyDescent="0.2">
      <c r="A961" s="60" t="s">
        <v>6111</v>
      </c>
      <c r="B961" s="44" t="s">
        <v>6115</v>
      </c>
      <c r="C961" s="44"/>
      <c r="D961" s="39">
        <v>946</v>
      </c>
      <c r="E961" s="44" t="s">
        <v>156</v>
      </c>
      <c r="F961" s="44" t="s">
        <v>157</v>
      </c>
      <c r="G961" s="39" t="s">
        <v>6115</v>
      </c>
      <c r="H961" s="64">
        <v>40451</v>
      </c>
      <c r="I961" s="44" t="s">
        <v>6129</v>
      </c>
      <c r="J961" s="58">
        <v>191</v>
      </c>
      <c r="K961" s="44" t="s">
        <v>6111</v>
      </c>
      <c r="L961" s="39" t="s">
        <v>6116</v>
      </c>
      <c r="M961" s="67">
        <v>0</v>
      </c>
      <c r="N961" s="67">
        <v>0</v>
      </c>
      <c r="O961" s="46">
        <v>963538</v>
      </c>
      <c r="P961" s="45">
        <v>963538</v>
      </c>
      <c r="Q961" s="45">
        <v>1032645</v>
      </c>
      <c r="R961" s="45">
        <v>86053.75</v>
      </c>
      <c r="S961" s="45">
        <v>516322.5</v>
      </c>
      <c r="T961" s="45">
        <v>732340</v>
      </c>
      <c r="U961" s="46">
        <v>447215.5</v>
      </c>
      <c r="V961" s="38">
        <v>191593.39131418432</v>
      </c>
      <c r="W961" s="46">
        <v>191593.39131418432</v>
      </c>
      <c r="X961" s="38"/>
      <c r="Y961" s="38">
        <f t="shared" si="15"/>
        <v>222173.9863756265</v>
      </c>
      <c r="Z961" s="38">
        <v>222173.9863756265</v>
      </c>
      <c r="AA961" s="38">
        <v>0</v>
      </c>
      <c r="AB961" s="38">
        <v>222173.9863756265</v>
      </c>
      <c r="AC961" s="38" t="s">
        <v>6123</v>
      </c>
      <c r="AD961" s="59">
        <v>0.30337546272991572</v>
      </c>
      <c r="AE961" s="59">
        <v>0.23058144709977862</v>
      </c>
      <c r="AF961" s="59">
        <v>0.49679402072519063</v>
      </c>
    </row>
    <row r="962" spans="1:32" x14ac:dyDescent="0.2">
      <c r="A962" s="60" t="s">
        <v>6111</v>
      </c>
      <c r="B962" s="44" t="s">
        <v>6115</v>
      </c>
      <c r="C962" s="44"/>
      <c r="D962" s="39">
        <v>947</v>
      </c>
      <c r="E962" s="44" t="s">
        <v>286</v>
      </c>
      <c r="F962" s="44" t="s">
        <v>287</v>
      </c>
      <c r="G962" s="39" t="s">
        <v>6115</v>
      </c>
      <c r="H962" s="64">
        <v>40543</v>
      </c>
      <c r="I962" s="44" t="s">
        <v>6129</v>
      </c>
      <c r="J962" s="58">
        <v>191</v>
      </c>
      <c r="K962" s="44" t="s">
        <v>6111</v>
      </c>
      <c r="L962" s="39" t="s">
        <v>6116</v>
      </c>
      <c r="M962" s="67">
        <v>0</v>
      </c>
      <c r="N962" s="67">
        <v>0</v>
      </c>
      <c r="O962" s="46">
        <v>1409323</v>
      </c>
      <c r="P962" s="45">
        <v>1409323</v>
      </c>
      <c r="Q962" s="45">
        <v>1028755</v>
      </c>
      <c r="R962" s="45">
        <v>85729.583333333328</v>
      </c>
      <c r="S962" s="45">
        <v>514377.5</v>
      </c>
      <c r="T962" s="45">
        <v>820076</v>
      </c>
      <c r="U962" s="46">
        <v>894945.5</v>
      </c>
      <c r="V962" s="38">
        <v>383407.20164298499</v>
      </c>
      <c r="W962" s="46">
        <v>383407.20164298499</v>
      </c>
      <c r="X962" s="38"/>
      <c r="Y962" s="38">
        <f t="shared" si="15"/>
        <v>444603.5732749161</v>
      </c>
      <c r="Z962" s="38">
        <v>444603.5732749161</v>
      </c>
      <c r="AA962" s="38">
        <v>0</v>
      </c>
      <c r="AB962" s="38">
        <v>444603.5732749161</v>
      </c>
      <c r="AC962" s="38" t="s">
        <v>6123</v>
      </c>
      <c r="AD962" s="59">
        <v>0.54214923162599082</v>
      </c>
      <c r="AE962" s="59">
        <v>0.31547315503608192</v>
      </c>
      <c r="AF962" s="59">
        <v>0.49679402072519063</v>
      </c>
    </row>
    <row r="963" spans="1:32" x14ac:dyDescent="0.2">
      <c r="A963" s="60" t="s">
        <v>6111</v>
      </c>
      <c r="B963" s="44" t="s">
        <v>6115</v>
      </c>
      <c r="C963" s="44"/>
      <c r="D963" s="39">
        <v>948</v>
      </c>
      <c r="E963" s="44" t="s">
        <v>1635</v>
      </c>
      <c r="F963" s="44" t="s">
        <v>1636</v>
      </c>
      <c r="G963" s="39" t="s">
        <v>6115</v>
      </c>
      <c r="H963" s="64">
        <v>40451</v>
      </c>
      <c r="I963" s="44" t="s">
        <v>6129</v>
      </c>
      <c r="J963" s="58">
        <v>191</v>
      </c>
      <c r="K963" s="44" t="s">
        <v>6111</v>
      </c>
      <c r="L963" s="39" t="s">
        <v>6116</v>
      </c>
      <c r="M963" s="67">
        <v>0</v>
      </c>
      <c r="N963" s="67">
        <v>0</v>
      </c>
      <c r="O963" s="46">
        <v>996208</v>
      </c>
      <c r="P963" s="45">
        <v>996208</v>
      </c>
      <c r="Q963" s="45">
        <v>1023985</v>
      </c>
      <c r="R963" s="45">
        <v>85332.083333333328</v>
      </c>
      <c r="S963" s="45">
        <v>511992.5</v>
      </c>
      <c r="T963" s="45">
        <v>473533</v>
      </c>
      <c r="U963" s="46">
        <v>484215.5</v>
      </c>
      <c r="V963" s="38">
        <v>207444.71014956644</v>
      </c>
      <c r="W963" s="46">
        <v>207444.71014956644</v>
      </c>
      <c r="X963" s="38"/>
      <c r="Y963" s="38">
        <f t="shared" si="15"/>
        <v>240555.36514245856</v>
      </c>
      <c r="Z963" s="38">
        <v>240555.36514245856</v>
      </c>
      <c r="AA963" s="38">
        <v>0</v>
      </c>
      <c r="AB963" s="38">
        <v>240555.36514245856</v>
      </c>
      <c r="AC963" s="38" t="s">
        <v>6123</v>
      </c>
      <c r="AD963" s="59">
        <v>0.508001269483771</v>
      </c>
      <c r="AE963" s="59">
        <v>0.24147102326267061</v>
      </c>
      <c r="AF963" s="59">
        <v>0.49679402072519063</v>
      </c>
    </row>
    <row r="964" spans="1:32" x14ac:dyDescent="0.2">
      <c r="A964" s="60" t="s">
        <v>6111</v>
      </c>
      <c r="B964" s="44" t="s">
        <v>6115</v>
      </c>
      <c r="C964" s="44"/>
      <c r="D964" s="39">
        <v>949</v>
      </c>
      <c r="E964" s="44" t="s">
        <v>1759</v>
      </c>
      <c r="F964" s="44" t="s">
        <v>1760</v>
      </c>
      <c r="G964" s="39" t="s">
        <v>6115</v>
      </c>
      <c r="H964" s="64">
        <v>40633</v>
      </c>
      <c r="I964" s="44" t="s">
        <v>6130</v>
      </c>
      <c r="J964" s="58">
        <v>191</v>
      </c>
      <c r="K964" s="44" t="s">
        <v>6111</v>
      </c>
      <c r="L964" s="39" t="s">
        <v>6116</v>
      </c>
      <c r="M964" s="67">
        <v>0</v>
      </c>
      <c r="N964" s="67">
        <v>0</v>
      </c>
      <c r="O964" s="46">
        <v>1009267</v>
      </c>
      <c r="P964" s="45">
        <v>1009267</v>
      </c>
      <c r="Q964" s="45">
        <v>767440</v>
      </c>
      <c r="R964" s="45">
        <v>63953.333333333336</v>
      </c>
      <c r="S964" s="45">
        <v>383720</v>
      </c>
      <c r="T964" s="45">
        <v>368159</v>
      </c>
      <c r="U964" s="46">
        <v>625547</v>
      </c>
      <c r="V964" s="38">
        <v>267993.10658153408</v>
      </c>
      <c r="W964" s="46">
        <v>267993.10658153408</v>
      </c>
      <c r="X964" s="38"/>
      <c r="Y964" s="38">
        <f t="shared" si="15"/>
        <v>310768.00928258081</v>
      </c>
      <c r="Z964" s="38">
        <v>310768.00928258081</v>
      </c>
      <c r="AA964" s="38">
        <v>0</v>
      </c>
      <c r="AB964" s="38">
        <v>310768.00928258081</v>
      </c>
      <c r="AC964" s="38" t="s">
        <v>6123</v>
      </c>
      <c r="AD964" s="59">
        <v>0.84411357397912534</v>
      </c>
      <c r="AE964" s="59">
        <v>0.30791456500864567</v>
      </c>
      <c r="AF964" s="59">
        <v>0.49679402072519063</v>
      </c>
    </row>
    <row r="965" spans="1:32" x14ac:dyDescent="0.2">
      <c r="A965" s="60" t="s">
        <v>6111</v>
      </c>
      <c r="B965" s="44" t="s">
        <v>6115</v>
      </c>
      <c r="C965" s="44"/>
      <c r="D965" s="39">
        <v>950</v>
      </c>
      <c r="E965" s="44" t="s">
        <v>2150</v>
      </c>
      <c r="F965" s="44" t="s">
        <v>2151</v>
      </c>
      <c r="G965" s="39" t="s">
        <v>6115</v>
      </c>
      <c r="H965" s="64">
        <v>40451</v>
      </c>
      <c r="I965" s="44" t="s">
        <v>6129</v>
      </c>
      <c r="J965" s="58">
        <v>191</v>
      </c>
      <c r="K965" s="44" t="s">
        <v>6111</v>
      </c>
      <c r="L965" s="39" t="s">
        <v>6116</v>
      </c>
      <c r="M965" s="67">
        <v>0</v>
      </c>
      <c r="N965" s="67">
        <v>0</v>
      </c>
      <c r="O965" s="46">
        <v>736014</v>
      </c>
      <c r="P965" s="45">
        <v>736014</v>
      </c>
      <c r="Q965" s="45">
        <v>812512</v>
      </c>
      <c r="R965" s="45">
        <v>67709.333333333328</v>
      </c>
      <c r="S965" s="45">
        <v>406256</v>
      </c>
      <c r="T965" s="45">
        <v>441900</v>
      </c>
      <c r="U965" s="46">
        <v>329758</v>
      </c>
      <c r="V965" s="38">
        <v>141272.95125724131</v>
      </c>
      <c r="W965" s="46">
        <v>141272.95125724131</v>
      </c>
      <c r="X965" s="38"/>
      <c r="Y965" s="38">
        <f t="shared" si="15"/>
        <v>163821.80268629742</v>
      </c>
      <c r="Z965" s="38">
        <v>163821.80268629742</v>
      </c>
      <c r="AA965" s="38">
        <v>0</v>
      </c>
      <c r="AB965" s="38">
        <v>163821.80268629742</v>
      </c>
      <c r="AC965" s="38" t="s">
        <v>6123</v>
      </c>
      <c r="AD965" s="59">
        <v>0.3707214362667966</v>
      </c>
      <c r="AE965" s="59">
        <v>0.22257973718746848</v>
      </c>
      <c r="AF965" s="59">
        <v>0.49679402072519069</v>
      </c>
    </row>
    <row r="966" spans="1:32" x14ac:dyDescent="0.2">
      <c r="A966" s="60" t="s">
        <v>6111</v>
      </c>
      <c r="B966" s="44" t="s">
        <v>6115</v>
      </c>
      <c r="C966" s="44"/>
      <c r="D966" s="39">
        <v>951</v>
      </c>
      <c r="E966" s="44" t="s">
        <v>2459</v>
      </c>
      <c r="F966" s="44" t="s">
        <v>2460</v>
      </c>
      <c r="G966" s="39" t="s">
        <v>6115</v>
      </c>
      <c r="H966" s="64">
        <v>40359</v>
      </c>
      <c r="I966" s="44" t="s">
        <v>6129</v>
      </c>
      <c r="J966" s="58">
        <v>191</v>
      </c>
      <c r="K966" s="44" t="s">
        <v>6111</v>
      </c>
      <c r="L966" s="39" t="s">
        <v>6116</v>
      </c>
      <c r="M966" s="67">
        <v>0</v>
      </c>
      <c r="N966" s="67">
        <v>0</v>
      </c>
      <c r="O966" s="46">
        <v>252794</v>
      </c>
      <c r="P966" s="45">
        <v>252794</v>
      </c>
      <c r="Q966" s="45">
        <v>1281530</v>
      </c>
      <c r="R966" s="45">
        <v>106794.16666666667</v>
      </c>
      <c r="S966" s="45">
        <v>640765</v>
      </c>
      <c r="T966" s="45">
        <v>666266</v>
      </c>
      <c r="U966" s="46">
        <v>0</v>
      </c>
      <c r="V966" s="38">
        <v>0</v>
      </c>
      <c r="W966" s="46">
        <v>0</v>
      </c>
      <c r="X966" s="38"/>
      <c r="Y966" s="38">
        <f t="shared" si="15"/>
        <v>0</v>
      </c>
      <c r="Z966" s="38">
        <v>0</v>
      </c>
      <c r="AA966" s="38">
        <v>0</v>
      </c>
      <c r="AB966" s="38">
        <v>0</v>
      </c>
      <c r="AC966" s="38" t="s">
        <v>6116</v>
      </c>
      <c r="AD966" s="59">
        <v>0</v>
      </c>
      <c r="AE966" s="59">
        <v>0</v>
      </c>
      <c r="AF966" s="59" t="s">
        <v>6138</v>
      </c>
    </row>
    <row r="967" spans="1:32" x14ac:dyDescent="0.2">
      <c r="A967" s="60" t="s">
        <v>6111</v>
      </c>
      <c r="B967" s="44" t="s">
        <v>6115</v>
      </c>
      <c r="C967" s="44"/>
      <c r="D967" s="39">
        <v>952</v>
      </c>
      <c r="E967" s="44" t="s">
        <v>172</v>
      </c>
      <c r="F967" s="44" t="s">
        <v>173</v>
      </c>
      <c r="G967" s="39" t="s">
        <v>6115</v>
      </c>
      <c r="H967" s="64">
        <v>40451</v>
      </c>
      <c r="I967" s="44" t="s">
        <v>6129</v>
      </c>
      <c r="J967" s="58">
        <v>190</v>
      </c>
      <c r="K967" s="44" t="s">
        <v>6111</v>
      </c>
      <c r="L967" s="39" t="s">
        <v>6116</v>
      </c>
      <c r="M967" s="67">
        <v>0</v>
      </c>
      <c r="N967" s="67">
        <v>0</v>
      </c>
      <c r="O967" s="46">
        <v>457238</v>
      </c>
      <c r="P967" s="45">
        <v>457238</v>
      </c>
      <c r="Q967" s="45">
        <v>968293</v>
      </c>
      <c r="R967" s="45">
        <v>80691.083333333328</v>
      </c>
      <c r="S967" s="45">
        <v>484146.5</v>
      </c>
      <c r="T967" s="45">
        <v>808222</v>
      </c>
      <c r="U967" s="46">
        <v>0</v>
      </c>
      <c r="V967" s="38">
        <v>0</v>
      </c>
      <c r="W967" s="46">
        <v>0</v>
      </c>
      <c r="X967" s="38"/>
      <c r="Y967" s="38">
        <f t="shared" si="15"/>
        <v>0</v>
      </c>
      <c r="Z967" s="38">
        <v>0</v>
      </c>
      <c r="AA967" s="38">
        <v>0</v>
      </c>
      <c r="AB967" s="38">
        <v>0</v>
      </c>
      <c r="AC967" s="38" t="s">
        <v>6116</v>
      </c>
      <c r="AD967" s="59">
        <v>0</v>
      </c>
      <c r="AE967" s="59">
        <v>0</v>
      </c>
      <c r="AF967" s="59" t="s">
        <v>6138</v>
      </c>
    </row>
    <row r="968" spans="1:32" x14ac:dyDescent="0.2">
      <c r="A968" s="60" t="s">
        <v>6111</v>
      </c>
      <c r="B968" s="44" t="s">
        <v>6115</v>
      </c>
      <c r="C968" s="44"/>
      <c r="D968" s="39">
        <v>953</v>
      </c>
      <c r="E968" s="44" t="s">
        <v>1655</v>
      </c>
      <c r="F968" s="44" t="s">
        <v>1656</v>
      </c>
      <c r="G968" s="39" t="s">
        <v>6115</v>
      </c>
      <c r="H968" s="64">
        <v>40543</v>
      </c>
      <c r="I968" s="44" t="s">
        <v>6129</v>
      </c>
      <c r="J968" s="58">
        <v>190</v>
      </c>
      <c r="K968" s="44" t="s">
        <v>6111</v>
      </c>
      <c r="L968" s="39" t="s">
        <v>6116</v>
      </c>
      <c r="M968" s="67">
        <v>0</v>
      </c>
      <c r="N968" s="67">
        <v>0</v>
      </c>
      <c r="O968" s="46">
        <v>1090622</v>
      </c>
      <c r="P968" s="45">
        <v>1090622</v>
      </c>
      <c r="Q968" s="45">
        <v>905674</v>
      </c>
      <c r="R968" s="45">
        <v>75472.833333333328</v>
      </c>
      <c r="S968" s="45">
        <v>452837</v>
      </c>
      <c r="T968" s="45">
        <v>410116</v>
      </c>
      <c r="U968" s="46">
        <v>637785</v>
      </c>
      <c r="V968" s="38">
        <v>273236.03738984239</v>
      </c>
      <c r="W968" s="46">
        <v>273236.03738984239</v>
      </c>
      <c r="X968" s="38"/>
      <c r="Y968" s="38">
        <f t="shared" si="15"/>
        <v>316847.77450821572</v>
      </c>
      <c r="Z968" s="38">
        <v>316847.77450821572</v>
      </c>
      <c r="AA968" s="38">
        <v>0</v>
      </c>
      <c r="AB968" s="38">
        <v>316847.77450821572</v>
      </c>
      <c r="AC968" s="38" t="s">
        <v>6123</v>
      </c>
      <c r="AD968" s="59">
        <v>0.77258086616522081</v>
      </c>
      <c r="AE968" s="59">
        <v>0.2905202485446064</v>
      </c>
      <c r="AF968" s="59">
        <v>0.49679402072519063</v>
      </c>
    </row>
    <row r="969" spans="1:32" x14ac:dyDescent="0.2">
      <c r="A969" s="60" t="s">
        <v>6111</v>
      </c>
      <c r="B969" s="44" t="s">
        <v>6115</v>
      </c>
      <c r="C969" s="44"/>
      <c r="D969" s="39">
        <v>954</v>
      </c>
      <c r="E969" s="44" t="s">
        <v>1718</v>
      </c>
      <c r="F969" s="44" t="s">
        <v>1719</v>
      </c>
      <c r="G969" s="39" t="s">
        <v>6115</v>
      </c>
      <c r="H969" s="64">
        <v>40633</v>
      </c>
      <c r="I969" s="44" t="s">
        <v>6130</v>
      </c>
      <c r="J969" s="58">
        <v>190</v>
      </c>
      <c r="K969" s="44" t="s">
        <v>6111</v>
      </c>
      <c r="L969" s="39" t="s">
        <v>6116</v>
      </c>
      <c r="M969" s="67">
        <v>0</v>
      </c>
      <c r="N969" s="67">
        <v>0</v>
      </c>
      <c r="O969" s="46">
        <v>641157</v>
      </c>
      <c r="P969" s="45">
        <v>641157</v>
      </c>
      <c r="Q969" s="45">
        <v>869268</v>
      </c>
      <c r="R969" s="45">
        <v>72439</v>
      </c>
      <c r="S969" s="45">
        <v>434634</v>
      </c>
      <c r="T969" s="45">
        <v>416136</v>
      </c>
      <c r="U969" s="46">
        <v>206523</v>
      </c>
      <c r="V969" s="38">
        <v>88477.34918485448</v>
      </c>
      <c r="W969" s="46">
        <v>88477.34918485448</v>
      </c>
      <c r="X969" s="38"/>
      <c r="Y969" s="38">
        <f t="shared" si="15"/>
        <v>102599.39154222854</v>
      </c>
      <c r="Z969" s="38">
        <v>102599.39154222854</v>
      </c>
      <c r="AA969" s="38">
        <v>0</v>
      </c>
      <c r="AB969" s="38">
        <v>102599.39154222854</v>
      </c>
      <c r="AC969" s="38" t="s">
        <v>6123</v>
      </c>
      <c r="AD969" s="59">
        <v>0.24655254902779028</v>
      </c>
      <c r="AE969" s="59">
        <v>0.16002225904455311</v>
      </c>
      <c r="AF969" s="59">
        <v>0.49679402072519058</v>
      </c>
    </row>
    <row r="970" spans="1:32" x14ac:dyDescent="0.2">
      <c r="A970" s="60" t="s">
        <v>6111</v>
      </c>
      <c r="B970" s="44" t="s">
        <v>6115</v>
      </c>
      <c r="C970" s="44"/>
      <c r="D970" s="39">
        <v>955</v>
      </c>
      <c r="E970" s="44" t="s">
        <v>2419</v>
      </c>
      <c r="F970" s="44" t="s">
        <v>2420</v>
      </c>
      <c r="G970" s="39" t="s">
        <v>6115</v>
      </c>
      <c r="H970" s="64">
        <v>40543</v>
      </c>
      <c r="I970" s="44" t="s">
        <v>6130</v>
      </c>
      <c r="J970" s="58">
        <v>190</v>
      </c>
      <c r="K970" s="44" t="s">
        <v>6111</v>
      </c>
      <c r="L970" s="39" t="s">
        <v>6116</v>
      </c>
      <c r="M970" s="67">
        <v>0</v>
      </c>
      <c r="N970" s="67">
        <v>0</v>
      </c>
      <c r="O970" s="46">
        <v>37329</v>
      </c>
      <c r="P970" s="45">
        <v>37329</v>
      </c>
      <c r="Q970" s="45">
        <v>1674246</v>
      </c>
      <c r="R970" s="45">
        <v>139520.5</v>
      </c>
      <c r="S970" s="45">
        <v>837123</v>
      </c>
      <c r="T970" s="45">
        <v>1018746</v>
      </c>
      <c r="U970" s="46">
        <v>0</v>
      </c>
      <c r="V970" s="38">
        <v>0</v>
      </c>
      <c r="W970" s="46">
        <v>0</v>
      </c>
      <c r="X970" s="38"/>
      <c r="Y970" s="38">
        <f t="shared" si="15"/>
        <v>0</v>
      </c>
      <c r="Z970" s="38">
        <v>0</v>
      </c>
      <c r="AA970" s="38">
        <v>0</v>
      </c>
      <c r="AB970" s="38">
        <v>0</v>
      </c>
      <c r="AC970" s="38" t="s">
        <v>6116</v>
      </c>
      <c r="AD970" s="59">
        <v>0</v>
      </c>
      <c r="AE970" s="59">
        <v>0</v>
      </c>
      <c r="AF970" s="59" t="s">
        <v>6138</v>
      </c>
    </row>
    <row r="971" spans="1:32" x14ac:dyDescent="0.2">
      <c r="A971" s="60" t="s">
        <v>6111</v>
      </c>
      <c r="B971" s="44" t="s">
        <v>6115</v>
      </c>
      <c r="C971" s="44"/>
      <c r="D971" s="39">
        <v>956</v>
      </c>
      <c r="E971" s="44" t="s">
        <v>3429</v>
      </c>
      <c r="F971" s="44" t="s">
        <v>2350</v>
      </c>
      <c r="G971" s="39" t="s">
        <v>6115</v>
      </c>
      <c r="H971" s="64">
        <v>40543</v>
      </c>
      <c r="I971" s="44" t="s">
        <v>6129</v>
      </c>
      <c r="J971" s="58">
        <v>190</v>
      </c>
      <c r="K971" s="44" t="s">
        <v>6111</v>
      </c>
      <c r="L971" s="39" t="s">
        <v>6116</v>
      </c>
      <c r="M971" s="67">
        <v>0</v>
      </c>
      <c r="N971" s="67">
        <v>0</v>
      </c>
      <c r="O971" s="46">
        <v>360985</v>
      </c>
      <c r="P971" s="45">
        <v>360985</v>
      </c>
      <c r="Q971" s="45">
        <v>1108264</v>
      </c>
      <c r="R971" s="45">
        <v>92355.333333333328</v>
      </c>
      <c r="S971" s="45">
        <v>554132</v>
      </c>
      <c r="T971" s="45">
        <v>666149</v>
      </c>
      <c r="U971" s="46">
        <v>0</v>
      </c>
      <c r="V971" s="38">
        <v>0</v>
      </c>
      <c r="W971" s="46">
        <v>0</v>
      </c>
      <c r="X971" s="38"/>
      <c r="Y971" s="38">
        <f t="shared" si="15"/>
        <v>0</v>
      </c>
      <c r="Z971" s="38">
        <v>0</v>
      </c>
      <c r="AA971" s="38">
        <v>0</v>
      </c>
      <c r="AB971" s="38">
        <v>0</v>
      </c>
      <c r="AC971" s="38" t="s">
        <v>6116</v>
      </c>
      <c r="AD971" s="59">
        <v>0</v>
      </c>
      <c r="AE971" s="59">
        <v>0</v>
      </c>
      <c r="AF971" s="59" t="s">
        <v>6138</v>
      </c>
    </row>
    <row r="972" spans="1:32" x14ac:dyDescent="0.2">
      <c r="A972" s="60" t="s">
        <v>6111</v>
      </c>
      <c r="B972" s="44" t="s">
        <v>6115</v>
      </c>
      <c r="C972" s="44"/>
      <c r="D972" s="39">
        <v>957</v>
      </c>
      <c r="E972" s="44" t="s">
        <v>4528</v>
      </c>
      <c r="F972" s="44" t="s">
        <v>6065</v>
      </c>
      <c r="G972" s="39" t="s">
        <v>6115</v>
      </c>
      <c r="H972" s="64">
        <v>40451</v>
      </c>
      <c r="I972" s="44" t="s">
        <v>6129</v>
      </c>
      <c r="J972" s="58">
        <v>190</v>
      </c>
      <c r="K972" s="44" t="s">
        <v>6111</v>
      </c>
      <c r="L972" s="39" t="s">
        <v>6116</v>
      </c>
      <c r="M972" s="67">
        <v>0</v>
      </c>
      <c r="N972" s="67">
        <v>0</v>
      </c>
      <c r="O972" s="46">
        <v>177106</v>
      </c>
      <c r="P972" s="45">
        <v>177106</v>
      </c>
      <c r="Q972" s="45">
        <v>1078509</v>
      </c>
      <c r="R972" s="45">
        <v>89875.75</v>
      </c>
      <c r="S972" s="45">
        <v>539254.5</v>
      </c>
      <c r="T972" s="45">
        <v>585687</v>
      </c>
      <c r="U972" s="46">
        <v>0</v>
      </c>
      <c r="V972" s="38">
        <v>0</v>
      </c>
      <c r="W972" s="46">
        <v>0</v>
      </c>
      <c r="X972" s="38"/>
      <c r="Y972" s="38">
        <f t="shared" si="15"/>
        <v>0</v>
      </c>
      <c r="Z972" s="38">
        <v>0</v>
      </c>
      <c r="AA972" s="38">
        <v>0</v>
      </c>
      <c r="AB972" s="38">
        <v>0</v>
      </c>
      <c r="AC972" s="38" t="s">
        <v>6116</v>
      </c>
      <c r="AD972" s="59">
        <v>0</v>
      </c>
      <c r="AE972" s="59">
        <v>0</v>
      </c>
      <c r="AF972" s="59" t="s">
        <v>6138</v>
      </c>
    </row>
    <row r="973" spans="1:32" x14ac:dyDescent="0.2">
      <c r="A973" s="60" t="s">
        <v>6111</v>
      </c>
      <c r="B973" s="44" t="s">
        <v>6115</v>
      </c>
      <c r="C973" s="44"/>
      <c r="D973" s="39">
        <v>958</v>
      </c>
      <c r="E973" s="44" t="s">
        <v>4982</v>
      </c>
      <c r="F973" s="44" t="s">
        <v>6102</v>
      </c>
      <c r="G973" s="39" t="s">
        <v>6115</v>
      </c>
      <c r="H973" s="64">
        <v>40633</v>
      </c>
      <c r="I973" s="44" t="s">
        <v>6130</v>
      </c>
      <c r="J973" s="58">
        <v>190</v>
      </c>
      <c r="K973" s="44" t="s">
        <v>6111</v>
      </c>
      <c r="L973" s="39" t="s">
        <v>6116</v>
      </c>
      <c r="M973" s="67">
        <v>0</v>
      </c>
      <c r="N973" s="67">
        <v>0</v>
      </c>
      <c r="O973" s="46">
        <v>293698</v>
      </c>
      <c r="P973" s="45">
        <v>293698</v>
      </c>
      <c r="Q973" s="45">
        <v>836038</v>
      </c>
      <c r="R973" s="45">
        <v>69669.833333333328</v>
      </c>
      <c r="S973" s="45">
        <v>418019</v>
      </c>
      <c r="T973" s="45">
        <v>514535</v>
      </c>
      <c r="U973" s="46">
        <v>0</v>
      </c>
      <c r="V973" s="38">
        <v>0</v>
      </c>
      <c r="W973" s="46">
        <v>0</v>
      </c>
      <c r="X973" s="38"/>
      <c r="Y973" s="38">
        <f t="shared" si="15"/>
        <v>0</v>
      </c>
      <c r="Z973" s="38">
        <v>0</v>
      </c>
      <c r="AA973" s="38">
        <v>0</v>
      </c>
      <c r="AB973" s="38">
        <v>0</v>
      </c>
      <c r="AC973" s="38" t="s">
        <v>6116</v>
      </c>
      <c r="AD973" s="59">
        <v>0</v>
      </c>
      <c r="AE973" s="59">
        <v>0</v>
      </c>
      <c r="AF973" s="59" t="s">
        <v>6138</v>
      </c>
    </row>
    <row r="974" spans="1:32" x14ac:dyDescent="0.2">
      <c r="A974" s="60" t="s">
        <v>6111</v>
      </c>
      <c r="B974" s="44" t="s">
        <v>6115</v>
      </c>
      <c r="C974" s="44"/>
      <c r="D974" s="39">
        <v>959</v>
      </c>
      <c r="E974" s="44" t="s">
        <v>5676</v>
      </c>
      <c r="F974" s="44" t="s">
        <v>5677</v>
      </c>
      <c r="G974" s="39" t="s">
        <v>6115</v>
      </c>
      <c r="H974" s="64">
        <v>40359</v>
      </c>
      <c r="I974" s="44" t="s">
        <v>6129</v>
      </c>
      <c r="J974" s="58">
        <v>190</v>
      </c>
      <c r="K974" s="44" t="s">
        <v>6111</v>
      </c>
      <c r="L974" s="39" t="s">
        <v>6116</v>
      </c>
      <c r="M974" s="67">
        <v>0</v>
      </c>
      <c r="N974" s="67">
        <v>0</v>
      </c>
      <c r="O974" s="46">
        <v>769146</v>
      </c>
      <c r="P974" s="45">
        <v>769146</v>
      </c>
      <c r="Q974" s="45">
        <v>842028</v>
      </c>
      <c r="R974" s="45">
        <v>70169</v>
      </c>
      <c r="S974" s="45">
        <v>421014</v>
      </c>
      <c r="T974" s="45">
        <v>419498</v>
      </c>
      <c r="U974" s="46">
        <v>348132</v>
      </c>
      <c r="V974" s="38">
        <v>149144.63050808755</v>
      </c>
      <c r="W974" s="46">
        <v>149144.63050808755</v>
      </c>
      <c r="X974" s="38"/>
      <c r="Y974" s="38">
        <f t="shared" si="15"/>
        <v>172949.89602310208</v>
      </c>
      <c r="Z974" s="38">
        <v>172949.89602310208</v>
      </c>
      <c r="AA974" s="38">
        <v>0</v>
      </c>
      <c r="AB974" s="38">
        <v>172949.89602310208</v>
      </c>
      <c r="AC974" s="38" t="s">
        <v>6123</v>
      </c>
      <c r="AD974" s="59">
        <v>0.41227823737682201</v>
      </c>
      <c r="AE974" s="59">
        <v>0.22485964436284148</v>
      </c>
      <c r="AF974" s="59">
        <v>0.49679402072519069</v>
      </c>
    </row>
    <row r="975" spans="1:32" x14ac:dyDescent="0.2">
      <c r="A975" s="60" t="s">
        <v>6111</v>
      </c>
      <c r="B975" s="44" t="s">
        <v>6115</v>
      </c>
      <c r="C975" s="44"/>
      <c r="D975" s="39">
        <v>960</v>
      </c>
      <c r="E975" s="44" t="s">
        <v>1025</v>
      </c>
      <c r="F975" s="44" t="s">
        <v>1026</v>
      </c>
      <c r="G975" s="39" t="s">
        <v>6115</v>
      </c>
      <c r="H975" s="64">
        <v>40633</v>
      </c>
      <c r="I975" s="44" t="s">
        <v>6129</v>
      </c>
      <c r="J975" s="58">
        <v>189</v>
      </c>
      <c r="K975" s="44" t="s">
        <v>6111</v>
      </c>
      <c r="L975" s="39" t="s">
        <v>6116</v>
      </c>
      <c r="M975" s="67">
        <v>0</v>
      </c>
      <c r="N975" s="67">
        <v>0</v>
      </c>
      <c r="O975" s="46">
        <v>2530328</v>
      </c>
      <c r="P975" s="45">
        <v>2530328</v>
      </c>
      <c r="Q975" s="45">
        <v>1175650</v>
      </c>
      <c r="R975" s="45">
        <v>97970.833333333328</v>
      </c>
      <c r="S975" s="45">
        <v>587825</v>
      </c>
      <c r="T975" s="45">
        <v>609328</v>
      </c>
      <c r="U975" s="46">
        <v>1942503</v>
      </c>
      <c r="V975" s="38">
        <v>832195.52409962763</v>
      </c>
      <c r="W975" s="46">
        <v>609328</v>
      </c>
      <c r="X975" s="38"/>
      <c r="Y975" s="38">
        <f t="shared" si="15"/>
        <v>965023.87564074504</v>
      </c>
      <c r="Z975" s="38">
        <v>609328</v>
      </c>
      <c r="AA975" s="38">
        <v>0</v>
      </c>
      <c r="AB975" s="38">
        <v>609328</v>
      </c>
      <c r="AC975" s="38" t="s">
        <v>6123</v>
      </c>
      <c r="AD975" s="59">
        <v>1</v>
      </c>
      <c r="AE975" s="59">
        <v>0.24080988709764109</v>
      </c>
      <c r="AF975" s="59">
        <v>0.31368188363158256</v>
      </c>
    </row>
    <row r="976" spans="1:32" x14ac:dyDescent="0.2">
      <c r="A976" s="60" t="s">
        <v>6111</v>
      </c>
      <c r="B976" s="44" t="s">
        <v>6115</v>
      </c>
      <c r="C976" s="44"/>
      <c r="D976" s="39">
        <v>961</v>
      </c>
      <c r="E976" s="44" t="s">
        <v>1668</v>
      </c>
      <c r="F976" s="44" t="s">
        <v>1669</v>
      </c>
      <c r="G976" s="39" t="s">
        <v>6115</v>
      </c>
      <c r="H976" s="64">
        <v>40543</v>
      </c>
      <c r="I976" s="44" t="s">
        <v>6129</v>
      </c>
      <c r="J976" s="58">
        <v>188</v>
      </c>
      <c r="K976" s="44" t="s">
        <v>6111</v>
      </c>
      <c r="L976" s="39" t="s">
        <v>6116</v>
      </c>
      <c r="M976" s="67">
        <v>0</v>
      </c>
      <c r="N976" s="67">
        <v>0</v>
      </c>
      <c r="O976" s="46">
        <v>593288</v>
      </c>
      <c r="P976" s="45">
        <v>593288</v>
      </c>
      <c r="Q976" s="45">
        <v>803416</v>
      </c>
      <c r="R976" s="45">
        <v>66951.333333333328</v>
      </c>
      <c r="S976" s="45">
        <v>401708</v>
      </c>
      <c r="T976" s="45">
        <v>522634</v>
      </c>
      <c r="U976" s="46">
        <v>191580</v>
      </c>
      <c r="V976" s="38">
        <v>82075.558445473012</v>
      </c>
      <c r="W976" s="46">
        <v>82075.558445473012</v>
      </c>
      <c r="X976" s="38"/>
      <c r="Y976" s="38">
        <f t="shared" si="15"/>
        <v>95175.798490532034</v>
      </c>
      <c r="Z976" s="38">
        <v>95175.798490532034</v>
      </c>
      <c r="AA976" s="38">
        <v>0</v>
      </c>
      <c r="AB976" s="38">
        <v>95175.798490532034</v>
      </c>
      <c r="AC976" s="38" t="s">
        <v>6123</v>
      </c>
      <c r="AD976" s="59">
        <v>0.18210793498037256</v>
      </c>
      <c r="AE976" s="59">
        <v>0.16042090601955886</v>
      </c>
      <c r="AF976" s="59">
        <v>0.49679402072519069</v>
      </c>
    </row>
    <row r="977" spans="1:32" x14ac:dyDescent="0.2">
      <c r="A977" s="60" t="s">
        <v>6111</v>
      </c>
      <c r="B977" s="44" t="s">
        <v>6115</v>
      </c>
      <c r="C977" s="44"/>
      <c r="D977" s="39">
        <v>962</v>
      </c>
      <c r="E977" s="44" t="s">
        <v>5397</v>
      </c>
      <c r="F977" s="44" t="s">
        <v>5398</v>
      </c>
      <c r="G977" s="39" t="s">
        <v>6115</v>
      </c>
      <c r="H977" s="64">
        <v>40451</v>
      </c>
      <c r="I977" s="44" t="s">
        <v>6129</v>
      </c>
      <c r="J977" s="58">
        <v>188</v>
      </c>
      <c r="K977" s="44" t="s">
        <v>6111</v>
      </c>
      <c r="L977" s="39" t="s">
        <v>6116</v>
      </c>
      <c r="M977" s="67">
        <v>0</v>
      </c>
      <c r="N977" s="67">
        <v>0</v>
      </c>
      <c r="O977" s="46">
        <v>864620</v>
      </c>
      <c r="P977" s="45">
        <v>864620</v>
      </c>
      <c r="Q977" s="45">
        <v>1070399</v>
      </c>
      <c r="R977" s="45">
        <v>89199.916666666672</v>
      </c>
      <c r="S977" s="45">
        <v>535199.5</v>
      </c>
      <c r="T977" s="45">
        <v>568351</v>
      </c>
      <c r="U977" s="46">
        <v>329420.5</v>
      </c>
      <c r="V977" s="38">
        <v>141128.36152462126</v>
      </c>
      <c r="W977" s="46">
        <v>141128.36152462126</v>
      </c>
      <c r="X977" s="38"/>
      <c r="Y977" s="38">
        <f t="shared" si="15"/>
        <v>163654.13470430265</v>
      </c>
      <c r="Z977" s="38">
        <v>163654.13470430265</v>
      </c>
      <c r="AA977" s="38">
        <v>0</v>
      </c>
      <c r="AB977" s="38">
        <v>163654.13470430265</v>
      </c>
      <c r="AC977" s="38" t="s">
        <v>6123</v>
      </c>
      <c r="AD977" s="59">
        <v>0.28794553841605391</v>
      </c>
      <c r="AE977" s="59">
        <v>0.18927868277891172</v>
      </c>
      <c r="AF977" s="59">
        <v>0.49679402072519058</v>
      </c>
    </row>
    <row r="978" spans="1:32" x14ac:dyDescent="0.2">
      <c r="A978" s="60" t="s">
        <v>6111</v>
      </c>
      <c r="B978" s="44" t="s">
        <v>6115</v>
      </c>
      <c r="C978" s="44"/>
      <c r="D978" s="39">
        <v>963</v>
      </c>
      <c r="E978" s="44" t="s">
        <v>5621</v>
      </c>
      <c r="F978" s="44" t="s">
        <v>5622</v>
      </c>
      <c r="G978" s="39" t="s">
        <v>6115</v>
      </c>
      <c r="H978" s="64">
        <v>40543</v>
      </c>
      <c r="I978" s="44" t="s">
        <v>6129</v>
      </c>
      <c r="J978" s="58">
        <v>188</v>
      </c>
      <c r="K978" s="44" t="s">
        <v>6111</v>
      </c>
      <c r="L978" s="39" t="s">
        <v>6116</v>
      </c>
      <c r="M978" s="67">
        <v>0</v>
      </c>
      <c r="N978" s="67">
        <v>0</v>
      </c>
      <c r="O978" s="46">
        <v>334326</v>
      </c>
      <c r="P978" s="45">
        <v>334326</v>
      </c>
      <c r="Q978" s="45">
        <v>989397</v>
      </c>
      <c r="R978" s="45">
        <v>82449.75</v>
      </c>
      <c r="S978" s="45">
        <v>494698.5</v>
      </c>
      <c r="T978" s="45">
        <v>510290</v>
      </c>
      <c r="U978" s="46">
        <v>0</v>
      </c>
      <c r="V978" s="38">
        <v>0</v>
      </c>
      <c r="W978" s="46">
        <v>0</v>
      </c>
      <c r="X978" s="38"/>
      <c r="Y978" s="38">
        <f t="shared" si="15"/>
        <v>0</v>
      </c>
      <c r="Z978" s="38">
        <v>0</v>
      </c>
      <c r="AA978" s="38">
        <v>0</v>
      </c>
      <c r="AB978" s="38">
        <v>0</v>
      </c>
      <c r="AC978" s="38" t="s">
        <v>6116</v>
      </c>
      <c r="AD978" s="59">
        <v>0</v>
      </c>
      <c r="AE978" s="59">
        <v>0</v>
      </c>
      <c r="AF978" s="59" t="s">
        <v>6138</v>
      </c>
    </row>
    <row r="979" spans="1:32" x14ac:dyDescent="0.2">
      <c r="A979" s="60" t="s">
        <v>6111</v>
      </c>
      <c r="B979" s="44" t="s">
        <v>6115</v>
      </c>
      <c r="C979" s="44"/>
      <c r="D979" s="39">
        <v>964</v>
      </c>
      <c r="E979" s="44" t="s">
        <v>480</v>
      </c>
      <c r="F979" s="44" t="s">
        <v>481</v>
      </c>
      <c r="G979" s="39" t="s">
        <v>6115</v>
      </c>
      <c r="H979" s="64">
        <v>40633</v>
      </c>
      <c r="I979" s="44" t="s">
        <v>6130</v>
      </c>
      <c r="J979" s="58">
        <v>187</v>
      </c>
      <c r="K979" s="44" t="s">
        <v>6111</v>
      </c>
      <c r="L979" s="39" t="s">
        <v>6116</v>
      </c>
      <c r="M979" s="67">
        <v>0</v>
      </c>
      <c r="N979" s="67">
        <v>0</v>
      </c>
      <c r="O979" s="46">
        <v>628861</v>
      </c>
      <c r="P979" s="45">
        <v>628861</v>
      </c>
      <c r="Q979" s="45">
        <v>823425</v>
      </c>
      <c r="R979" s="45">
        <v>68618.75</v>
      </c>
      <c r="S979" s="45">
        <v>411712.5</v>
      </c>
      <c r="T979" s="45">
        <v>418138</v>
      </c>
      <c r="U979" s="46">
        <v>217148.5</v>
      </c>
      <c r="V979" s="38">
        <v>93029.462381755904</v>
      </c>
      <c r="W979" s="46">
        <v>93029.462381755904</v>
      </c>
      <c r="X979" s="38"/>
      <c r="Y979" s="38">
        <f t="shared" si="15"/>
        <v>107878.07640944407</v>
      </c>
      <c r="Z979" s="38">
        <v>107878.07640944407</v>
      </c>
      <c r="AA979" s="38">
        <v>0</v>
      </c>
      <c r="AB979" s="38">
        <v>107878.07640944407</v>
      </c>
      <c r="AC979" s="38" t="s">
        <v>6123</v>
      </c>
      <c r="AD979" s="59">
        <v>0.25799634668325783</v>
      </c>
      <c r="AE979" s="59">
        <v>0.17154518472197205</v>
      </c>
      <c r="AF979" s="59">
        <v>0.49679402072519069</v>
      </c>
    </row>
    <row r="980" spans="1:32" x14ac:dyDescent="0.2">
      <c r="A980" s="60" t="s">
        <v>6111</v>
      </c>
      <c r="B980" s="44" t="s">
        <v>6115</v>
      </c>
      <c r="C980" s="44"/>
      <c r="D980" s="39">
        <v>965</v>
      </c>
      <c r="E980" s="44" t="s">
        <v>1521</v>
      </c>
      <c r="F980" s="44" t="s">
        <v>1522</v>
      </c>
      <c r="G980" s="39" t="s">
        <v>6115</v>
      </c>
      <c r="H980" s="64">
        <v>40543</v>
      </c>
      <c r="I980" s="44" t="s">
        <v>6129</v>
      </c>
      <c r="J980" s="58">
        <v>187</v>
      </c>
      <c r="K980" s="44" t="s">
        <v>6111</v>
      </c>
      <c r="L980" s="39" t="s">
        <v>6116</v>
      </c>
      <c r="M980" s="67">
        <v>0</v>
      </c>
      <c r="N980" s="67">
        <v>0</v>
      </c>
      <c r="O980" s="46">
        <v>1715067</v>
      </c>
      <c r="P980" s="45">
        <v>1715067</v>
      </c>
      <c r="Q980" s="45">
        <v>961094</v>
      </c>
      <c r="R980" s="45">
        <v>80091.166666666672</v>
      </c>
      <c r="S980" s="45">
        <v>480547</v>
      </c>
      <c r="T980" s="45">
        <v>435998</v>
      </c>
      <c r="U980" s="46">
        <v>1234520</v>
      </c>
      <c r="V980" s="38">
        <v>528885.67915286217</v>
      </c>
      <c r="W980" s="46">
        <v>435998</v>
      </c>
      <c r="X980" s="38"/>
      <c r="Y980" s="38">
        <f t="shared" si="15"/>
        <v>613302.15446566232</v>
      </c>
      <c r="Z980" s="38">
        <v>435998</v>
      </c>
      <c r="AA980" s="38">
        <v>0</v>
      </c>
      <c r="AB980" s="38">
        <v>435998</v>
      </c>
      <c r="AC980" s="38" t="s">
        <v>6123</v>
      </c>
      <c r="AD980" s="59">
        <v>1</v>
      </c>
      <c r="AE980" s="59">
        <v>0.25421630758448505</v>
      </c>
      <c r="AF980" s="59">
        <v>0.35317208307682341</v>
      </c>
    </row>
    <row r="981" spans="1:32" x14ac:dyDescent="0.2">
      <c r="A981" s="60" t="s">
        <v>6111</v>
      </c>
      <c r="B981" s="44" t="s">
        <v>6115</v>
      </c>
      <c r="C981" s="44"/>
      <c r="D981" s="39">
        <v>966</v>
      </c>
      <c r="E981" s="44" t="s">
        <v>1889</v>
      </c>
      <c r="F981" s="44" t="s">
        <v>1890</v>
      </c>
      <c r="G981" s="39" t="s">
        <v>6115</v>
      </c>
      <c r="H981" s="64">
        <v>40633</v>
      </c>
      <c r="I981" s="44" t="s">
        <v>6130</v>
      </c>
      <c r="J981" s="58">
        <v>187</v>
      </c>
      <c r="K981" s="44" t="s">
        <v>6111</v>
      </c>
      <c r="L981" s="39" t="s">
        <v>6123</v>
      </c>
      <c r="M981" s="67">
        <v>531740</v>
      </c>
      <c r="N981" s="67">
        <v>531740</v>
      </c>
      <c r="O981" s="46">
        <v>812492</v>
      </c>
      <c r="P981" s="45">
        <v>280752</v>
      </c>
      <c r="Q981" s="45">
        <v>692967</v>
      </c>
      <c r="R981" s="45">
        <v>57747.25</v>
      </c>
      <c r="S981" s="45">
        <v>346483.5</v>
      </c>
      <c r="T981" s="45">
        <v>261000</v>
      </c>
      <c r="U981" s="46">
        <v>0</v>
      </c>
      <c r="V981" s="38">
        <v>0</v>
      </c>
      <c r="W981" s="46">
        <v>0</v>
      </c>
      <c r="X981" s="38"/>
      <c r="Y981" s="38">
        <f t="shared" si="15"/>
        <v>0</v>
      </c>
      <c r="Z981" s="38">
        <v>0</v>
      </c>
      <c r="AA981" s="38">
        <v>0</v>
      </c>
      <c r="AB981" s="38">
        <v>0</v>
      </c>
      <c r="AC981" s="38" t="s">
        <v>6116</v>
      </c>
      <c r="AD981" s="59">
        <v>0</v>
      </c>
      <c r="AE981" s="59">
        <v>0</v>
      </c>
      <c r="AF981" s="59" t="s">
        <v>6138</v>
      </c>
    </row>
    <row r="982" spans="1:32" x14ac:dyDescent="0.2">
      <c r="A982" s="60" t="s">
        <v>6111</v>
      </c>
      <c r="B982" s="44" t="s">
        <v>6115</v>
      </c>
      <c r="C982" s="44"/>
      <c r="D982" s="39">
        <v>967</v>
      </c>
      <c r="E982" s="44" t="s">
        <v>108</v>
      </c>
      <c r="F982" s="44" t="s">
        <v>109</v>
      </c>
      <c r="G982" s="39" t="s">
        <v>6115</v>
      </c>
      <c r="H982" s="64">
        <v>40359</v>
      </c>
      <c r="I982" s="44" t="s">
        <v>6129</v>
      </c>
      <c r="J982" s="58">
        <v>186</v>
      </c>
      <c r="K982" s="44" t="s">
        <v>6111</v>
      </c>
      <c r="L982" s="39" t="s">
        <v>6116</v>
      </c>
      <c r="M982" s="67">
        <v>0</v>
      </c>
      <c r="N982" s="67">
        <v>0</v>
      </c>
      <c r="O982" s="46">
        <v>138664</v>
      </c>
      <c r="P982" s="45">
        <v>138664</v>
      </c>
      <c r="Q982" s="45">
        <v>846887</v>
      </c>
      <c r="R982" s="45">
        <v>70573.916666666672</v>
      </c>
      <c r="S982" s="45">
        <v>423443.5</v>
      </c>
      <c r="T982" s="45">
        <v>521657</v>
      </c>
      <c r="U982" s="46">
        <v>0</v>
      </c>
      <c r="V982" s="38">
        <v>0</v>
      </c>
      <c r="W982" s="46">
        <v>0</v>
      </c>
      <c r="X982" s="38"/>
      <c r="Y982" s="38">
        <f t="shared" si="15"/>
        <v>0</v>
      </c>
      <c r="Z982" s="38">
        <v>0</v>
      </c>
      <c r="AA982" s="38">
        <v>0</v>
      </c>
      <c r="AB982" s="38">
        <v>0</v>
      </c>
      <c r="AC982" s="38" t="s">
        <v>6116</v>
      </c>
      <c r="AD982" s="59">
        <v>0</v>
      </c>
      <c r="AE982" s="59">
        <v>0</v>
      </c>
      <c r="AF982" s="59" t="s">
        <v>6138</v>
      </c>
    </row>
    <row r="983" spans="1:32" x14ac:dyDescent="0.2">
      <c r="A983" s="60" t="s">
        <v>6111</v>
      </c>
      <c r="B983" s="44" t="s">
        <v>6115</v>
      </c>
      <c r="C983" s="44"/>
      <c r="D983" s="39">
        <v>968</v>
      </c>
      <c r="E983" s="44" t="s">
        <v>847</v>
      </c>
      <c r="F983" s="44" t="s">
        <v>848</v>
      </c>
      <c r="G983" s="39" t="s">
        <v>6115</v>
      </c>
      <c r="H983" s="64">
        <v>40451</v>
      </c>
      <c r="I983" s="44" t="s">
        <v>6129</v>
      </c>
      <c r="J983" s="58">
        <v>186</v>
      </c>
      <c r="K983" s="44" t="s">
        <v>6111</v>
      </c>
      <c r="L983" s="39" t="s">
        <v>6116</v>
      </c>
      <c r="M983" s="67">
        <v>0</v>
      </c>
      <c r="N983" s="67">
        <v>0</v>
      </c>
      <c r="O983" s="46">
        <v>314898</v>
      </c>
      <c r="P983" s="45">
        <v>314898</v>
      </c>
      <c r="Q983" s="45">
        <v>937590</v>
      </c>
      <c r="R983" s="45">
        <v>78132.5</v>
      </c>
      <c r="S983" s="45">
        <v>468795</v>
      </c>
      <c r="T983" s="45">
        <v>773203</v>
      </c>
      <c r="U983" s="46">
        <v>0</v>
      </c>
      <c r="V983" s="38">
        <v>0</v>
      </c>
      <c r="W983" s="46">
        <v>0</v>
      </c>
      <c r="X983" s="38"/>
      <c r="Y983" s="38">
        <f t="shared" si="15"/>
        <v>0</v>
      </c>
      <c r="Z983" s="38">
        <v>0</v>
      </c>
      <c r="AA983" s="38">
        <v>0</v>
      </c>
      <c r="AB983" s="38">
        <v>0</v>
      </c>
      <c r="AC983" s="38" t="s">
        <v>6116</v>
      </c>
      <c r="AD983" s="59">
        <v>0</v>
      </c>
      <c r="AE983" s="59">
        <v>0</v>
      </c>
      <c r="AF983" s="59" t="s">
        <v>6138</v>
      </c>
    </row>
    <row r="984" spans="1:32" x14ac:dyDescent="0.2">
      <c r="A984" s="60" t="s">
        <v>6111</v>
      </c>
      <c r="B984" s="44" t="s">
        <v>6115</v>
      </c>
      <c r="C984" s="44"/>
      <c r="D984" s="39">
        <v>969</v>
      </c>
      <c r="E984" s="44" t="s">
        <v>1877</v>
      </c>
      <c r="F984" s="44" t="s">
        <v>1878</v>
      </c>
      <c r="G984" s="39" t="s">
        <v>6115</v>
      </c>
      <c r="H984" s="64">
        <v>40633</v>
      </c>
      <c r="I984" s="44" t="s">
        <v>6130</v>
      </c>
      <c r="J984" s="58">
        <v>186</v>
      </c>
      <c r="K984" s="44" t="s">
        <v>6111</v>
      </c>
      <c r="L984" s="39" t="s">
        <v>6116</v>
      </c>
      <c r="M984" s="67">
        <v>0</v>
      </c>
      <c r="N984" s="67">
        <v>0</v>
      </c>
      <c r="O984" s="46">
        <v>436485</v>
      </c>
      <c r="P984" s="45">
        <v>436485</v>
      </c>
      <c r="Q984" s="45">
        <v>918060</v>
      </c>
      <c r="R984" s="45">
        <v>76505</v>
      </c>
      <c r="S984" s="45">
        <v>459030</v>
      </c>
      <c r="T984" s="45">
        <v>622090</v>
      </c>
      <c r="U984" s="46">
        <v>0</v>
      </c>
      <c r="V984" s="38">
        <v>0</v>
      </c>
      <c r="W984" s="46">
        <v>0</v>
      </c>
      <c r="X984" s="38"/>
      <c r="Y984" s="38">
        <f t="shared" si="15"/>
        <v>0</v>
      </c>
      <c r="Z984" s="38">
        <v>0</v>
      </c>
      <c r="AA984" s="38">
        <v>0</v>
      </c>
      <c r="AB984" s="38">
        <v>0</v>
      </c>
      <c r="AC984" s="38" t="s">
        <v>6116</v>
      </c>
      <c r="AD984" s="59">
        <v>0</v>
      </c>
      <c r="AE984" s="59">
        <v>0</v>
      </c>
      <c r="AF984" s="59" t="s">
        <v>6138</v>
      </c>
    </row>
    <row r="985" spans="1:32" x14ac:dyDescent="0.2">
      <c r="A985" s="60" t="s">
        <v>6111</v>
      </c>
      <c r="B985" s="44" t="s">
        <v>6115</v>
      </c>
      <c r="C985" s="44"/>
      <c r="D985" s="39">
        <v>970</v>
      </c>
      <c r="E985" s="44" t="s">
        <v>4624</v>
      </c>
      <c r="F985" s="44" t="s">
        <v>4625</v>
      </c>
      <c r="G985" s="39" t="s">
        <v>6115</v>
      </c>
      <c r="H985" s="64">
        <v>40543</v>
      </c>
      <c r="I985" s="44" t="s">
        <v>6129</v>
      </c>
      <c r="J985" s="58">
        <v>186</v>
      </c>
      <c r="K985" s="44" t="s">
        <v>6111</v>
      </c>
      <c r="L985" s="39" t="s">
        <v>6116</v>
      </c>
      <c r="M985" s="67">
        <v>0</v>
      </c>
      <c r="N985" s="67">
        <v>0</v>
      </c>
      <c r="O985" s="46">
        <v>911305</v>
      </c>
      <c r="P985" s="45">
        <v>911305</v>
      </c>
      <c r="Q985" s="45">
        <v>1049771</v>
      </c>
      <c r="R985" s="45">
        <v>87480.916666666672</v>
      </c>
      <c r="S985" s="45">
        <v>524885.5</v>
      </c>
      <c r="T985" s="45">
        <v>637568</v>
      </c>
      <c r="U985" s="46">
        <v>386419.5</v>
      </c>
      <c r="V985" s="38">
        <v>165547.53239753866</v>
      </c>
      <c r="W985" s="46">
        <v>165547.53239753866</v>
      </c>
      <c r="X985" s="38"/>
      <c r="Y985" s="38">
        <f t="shared" si="15"/>
        <v>191970.89709161781</v>
      </c>
      <c r="Z985" s="38">
        <v>191970.89709161781</v>
      </c>
      <c r="AA985" s="38">
        <v>0</v>
      </c>
      <c r="AB985" s="38">
        <v>191970.89709161781</v>
      </c>
      <c r="AC985" s="38" t="s">
        <v>6123</v>
      </c>
      <c r="AD985" s="59">
        <v>0.3010987017723879</v>
      </c>
      <c r="AE985" s="59">
        <v>0.21065493670244079</v>
      </c>
      <c r="AF985" s="59">
        <v>0.49679402072519063</v>
      </c>
    </row>
    <row r="986" spans="1:32" x14ac:dyDescent="0.2">
      <c r="A986" s="60" t="s">
        <v>6111</v>
      </c>
      <c r="B986" s="44" t="s">
        <v>6115</v>
      </c>
      <c r="C986" s="44"/>
      <c r="D986" s="39">
        <v>971</v>
      </c>
      <c r="E986" s="44" t="s">
        <v>996</v>
      </c>
      <c r="F986" s="44" t="s">
        <v>997</v>
      </c>
      <c r="G986" s="39" t="s">
        <v>6115</v>
      </c>
      <c r="H986" s="64">
        <v>40451</v>
      </c>
      <c r="I986" s="44" t="s">
        <v>6129</v>
      </c>
      <c r="J986" s="58">
        <v>185</v>
      </c>
      <c r="K986" s="44" t="s">
        <v>6111</v>
      </c>
      <c r="L986" s="39" t="s">
        <v>6116</v>
      </c>
      <c r="M986" s="67">
        <v>0</v>
      </c>
      <c r="N986" s="67">
        <v>0</v>
      </c>
      <c r="O986" s="46">
        <v>1194777</v>
      </c>
      <c r="P986" s="45">
        <v>1194777</v>
      </c>
      <c r="Q986" s="45">
        <v>915025</v>
      </c>
      <c r="R986" s="45">
        <v>76252.083333333328</v>
      </c>
      <c r="S986" s="45">
        <v>457512.5</v>
      </c>
      <c r="T986" s="45">
        <v>678088</v>
      </c>
      <c r="U986" s="46">
        <v>737264.5</v>
      </c>
      <c r="V986" s="38">
        <v>315854.45014888002</v>
      </c>
      <c r="W986" s="46">
        <v>315854.45014888002</v>
      </c>
      <c r="X986" s="38"/>
      <c r="Y986" s="38">
        <f t="shared" si="15"/>
        <v>366268.59529294731</v>
      </c>
      <c r="Z986" s="38">
        <v>366268.59529294731</v>
      </c>
      <c r="AA986" s="38">
        <v>0</v>
      </c>
      <c r="AB986" s="38">
        <v>366268.59529294731</v>
      </c>
      <c r="AC986" s="38" t="s">
        <v>6123</v>
      </c>
      <c r="AD986" s="59">
        <v>0.54014905925624301</v>
      </c>
      <c r="AE986" s="59">
        <v>0.30655812364394974</v>
      </c>
      <c r="AF986" s="59">
        <v>0.49679402072519063</v>
      </c>
    </row>
    <row r="987" spans="1:32" x14ac:dyDescent="0.2">
      <c r="A987" s="60" t="s">
        <v>6111</v>
      </c>
      <c r="B987" s="44" t="s">
        <v>6115</v>
      </c>
      <c r="C987" s="44"/>
      <c r="D987" s="39">
        <v>972</v>
      </c>
      <c r="E987" s="44" t="s">
        <v>1010</v>
      </c>
      <c r="F987" s="44" t="s">
        <v>1011</v>
      </c>
      <c r="G987" s="39" t="s">
        <v>6115</v>
      </c>
      <c r="H987" s="64">
        <v>40543</v>
      </c>
      <c r="I987" s="44" t="s">
        <v>6129</v>
      </c>
      <c r="J987" s="58">
        <v>185</v>
      </c>
      <c r="K987" s="44" t="s">
        <v>6111</v>
      </c>
      <c r="L987" s="39" t="s">
        <v>6116</v>
      </c>
      <c r="M987" s="67">
        <v>0</v>
      </c>
      <c r="N987" s="67">
        <v>0</v>
      </c>
      <c r="O987" s="46">
        <v>903378</v>
      </c>
      <c r="P987" s="45">
        <v>903378</v>
      </c>
      <c r="Q987" s="45">
        <v>807455</v>
      </c>
      <c r="R987" s="45">
        <v>67287.916666666672</v>
      </c>
      <c r="S987" s="45">
        <v>403727.5</v>
      </c>
      <c r="T987" s="45">
        <v>508021</v>
      </c>
      <c r="U987" s="46">
        <v>499650.5</v>
      </c>
      <c r="V987" s="38">
        <v>214057.28058805622</v>
      </c>
      <c r="W987" s="46">
        <v>214057.28058805622</v>
      </c>
      <c r="X987" s="38"/>
      <c r="Y987" s="38">
        <f t="shared" si="15"/>
        <v>248223.38085235187</v>
      </c>
      <c r="Z987" s="38">
        <v>248223.38085235187</v>
      </c>
      <c r="AA987" s="38">
        <v>0</v>
      </c>
      <c r="AB987" s="38">
        <v>248223.38085235187</v>
      </c>
      <c r="AC987" s="38" t="s">
        <v>6123</v>
      </c>
      <c r="AD987" s="59">
        <v>0.48860850408221679</v>
      </c>
      <c r="AE987" s="59">
        <v>0.27477244392973027</v>
      </c>
      <c r="AF987" s="59">
        <v>0.49679402072519063</v>
      </c>
    </row>
    <row r="988" spans="1:32" x14ac:dyDescent="0.2">
      <c r="A988" s="60" t="s">
        <v>6111</v>
      </c>
      <c r="B988" s="44" t="s">
        <v>6115</v>
      </c>
      <c r="C988" s="44"/>
      <c r="D988" s="39">
        <v>973</v>
      </c>
      <c r="E988" s="44" t="s">
        <v>1023</v>
      </c>
      <c r="F988" s="44" t="s">
        <v>1024</v>
      </c>
      <c r="G988" s="39" t="s">
        <v>6115</v>
      </c>
      <c r="H988" s="64">
        <v>40543</v>
      </c>
      <c r="I988" s="44" t="s">
        <v>6129</v>
      </c>
      <c r="J988" s="58">
        <v>185</v>
      </c>
      <c r="K988" s="44" t="s">
        <v>6111</v>
      </c>
      <c r="L988" s="39" t="s">
        <v>6116</v>
      </c>
      <c r="M988" s="67">
        <v>0</v>
      </c>
      <c r="N988" s="67">
        <v>0</v>
      </c>
      <c r="O988" s="46">
        <v>896087</v>
      </c>
      <c r="P988" s="45">
        <v>896087</v>
      </c>
      <c r="Q988" s="45">
        <v>842302</v>
      </c>
      <c r="R988" s="45">
        <v>70191.833333333328</v>
      </c>
      <c r="S988" s="45">
        <v>421151</v>
      </c>
      <c r="T988" s="45">
        <v>544336</v>
      </c>
      <c r="U988" s="46">
        <v>474936</v>
      </c>
      <c r="V988" s="38">
        <v>203469.24222705487</v>
      </c>
      <c r="W988" s="46">
        <v>203469.24222705487</v>
      </c>
      <c r="X988" s="38"/>
      <c r="Y988" s="38">
        <f t="shared" si="15"/>
        <v>235945.36502713917</v>
      </c>
      <c r="Z988" s="38">
        <v>235945.36502713917</v>
      </c>
      <c r="AA988" s="38">
        <v>0</v>
      </c>
      <c r="AB988" s="38">
        <v>235945.36502713917</v>
      </c>
      <c r="AC988" s="38" t="s">
        <v>6123</v>
      </c>
      <c r="AD988" s="59">
        <v>0.4334553750388348</v>
      </c>
      <c r="AE988" s="59">
        <v>0.26330631403774318</v>
      </c>
      <c r="AF988" s="59">
        <v>0.49679402072519069</v>
      </c>
    </row>
    <row r="989" spans="1:32" x14ac:dyDescent="0.2">
      <c r="A989" s="60" t="s">
        <v>6111</v>
      </c>
      <c r="B989" s="44" t="s">
        <v>6115</v>
      </c>
      <c r="C989" s="44"/>
      <c r="D989" s="39">
        <v>974</v>
      </c>
      <c r="E989" s="44" t="s">
        <v>2455</v>
      </c>
      <c r="F989" s="44" t="s">
        <v>2456</v>
      </c>
      <c r="G989" s="39" t="s">
        <v>6115</v>
      </c>
      <c r="H989" s="64">
        <v>40359</v>
      </c>
      <c r="I989" s="44" t="s">
        <v>6129</v>
      </c>
      <c r="J989" s="58">
        <v>185</v>
      </c>
      <c r="K989" s="44" t="s">
        <v>6111</v>
      </c>
      <c r="L989" s="39" t="s">
        <v>6116</v>
      </c>
      <c r="M989" s="67">
        <v>0</v>
      </c>
      <c r="N989" s="67">
        <v>0</v>
      </c>
      <c r="O989" s="46">
        <v>870533</v>
      </c>
      <c r="P989" s="45">
        <v>870533</v>
      </c>
      <c r="Q989" s="45">
        <v>1458093</v>
      </c>
      <c r="R989" s="45">
        <v>121507.75</v>
      </c>
      <c r="S989" s="45">
        <v>729046.5</v>
      </c>
      <c r="T989" s="45">
        <v>753509</v>
      </c>
      <c r="U989" s="46">
        <v>141486.5</v>
      </c>
      <c r="V989" s="38">
        <v>60614.800605467259</v>
      </c>
      <c r="W989" s="46">
        <v>60614.800605467259</v>
      </c>
      <c r="X989" s="38"/>
      <c r="Y989" s="38">
        <f t="shared" si="15"/>
        <v>70289.647213334683</v>
      </c>
      <c r="Z989" s="38">
        <v>70289.647213334683</v>
      </c>
      <c r="AA989" s="38">
        <v>0</v>
      </c>
      <c r="AB989" s="38">
        <v>70289.647213334683</v>
      </c>
      <c r="AC989" s="38" t="s">
        <v>6123</v>
      </c>
      <c r="AD989" s="59">
        <v>9.3283089138065614E-2</v>
      </c>
      <c r="AE989" s="59">
        <v>8.0743231116264039E-2</v>
      </c>
      <c r="AF989" s="59">
        <v>0.49679402072519063</v>
      </c>
    </row>
    <row r="990" spans="1:32" x14ac:dyDescent="0.2">
      <c r="A990" s="60" t="s">
        <v>6111</v>
      </c>
      <c r="B990" s="44" t="s">
        <v>6115</v>
      </c>
      <c r="C990" s="44"/>
      <c r="D990" s="39">
        <v>975</v>
      </c>
      <c r="E990" s="44" t="s">
        <v>3441</v>
      </c>
      <c r="F990" s="44" t="s">
        <v>3442</v>
      </c>
      <c r="G990" s="39" t="s">
        <v>6115</v>
      </c>
      <c r="H990" s="64">
        <v>40451</v>
      </c>
      <c r="I990" s="44" t="s">
        <v>6129</v>
      </c>
      <c r="J990" s="58">
        <v>185</v>
      </c>
      <c r="K990" s="44" t="s">
        <v>6111</v>
      </c>
      <c r="L990" s="39" t="s">
        <v>6116</v>
      </c>
      <c r="M990" s="67">
        <v>0</v>
      </c>
      <c r="N990" s="67">
        <v>0</v>
      </c>
      <c r="O990" s="46">
        <v>2064891</v>
      </c>
      <c r="P990" s="45">
        <v>2064891</v>
      </c>
      <c r="Q990" s="45">
        <v>856606</v>
      </c>
      <c r="R990" s="45">
        <v>71383.833333333328</v>
      </c>
      <c r="S990" s="45">
        <v>428303</v>
      </c>
      <c r="T990" s="45">
        <v>588763</v>
      </c>
      <c r="U990" s="46">
        <v>1636588</v>
      </c>
      <c r="V990" s="38">
        <v>701137.24838271108</v>
      </c>
      <c r="W990" s="46">
        <v>588763</v>
      </c>
      <c r="X990" s="38"/>
      <c r="Y990" s="38">
        <f t="shared" si="15"/>
        <v>813047.13279059832</v>
      </c>
      <c r="Z990" s="38">
        <v>588763</v>
      </c>
      <c r="AA990" s="38">
        <v>0</v>
      </c>
      <c r="AB990" s="38">
        <v>588763</v>
      </c>
      <c r="AC990" s="38" t="s">
        <v>6123</v>
      </c>
      <c r="AD990" s="59">
        <v>1</v>
      </c>
      <c r="AE990" s="59">
        <v>0.28513030469889211</v>
      </c>
      <c r="AF990" s="59">
        <v>0.35975028534976428</v>
      </c>
    </row>
    <row r="991" spans="1:32" x14ac:dyDescent="0.2">
      <c r="A991" s="60" t="s">
        <v>6111</v>
      </c>
      <c r="B991" s="44" t="s">
        <v>6115</v>
      </c>
      <c r="C991" s="44"/>
      <c r="D991" s="39">
        <v>976</v>
      </c>
      <c r="E991" s="44" t="s">
        <v>76</v>
      </c>
      <c r="F991" s="44" t="s">
        <v>77</v>
      </c>
      <c r="G991" s="39" t="s">
        <v>6115</v>
      </c>
      <c r="H991" s="64">
        <v>40359</v>
      </c>
      <c r="I991" s="44" t="s">
        <v>6129</v>
      </c>
      <c r="J991" s="58">
        <v>183</v>
      </c>
      <c r="K991" s="44" t="s">
        <v>6111</v>
      </c>
      <c r="L991" s="39" t="s">
        <v>6116</v>
      </c>
      <c r="M991" s="67">
        <v>0</v>
      </c>
      <c r="N991" s="67">
        <v>0</v>
      </c>
      <c r="O991" s="46">
        <v>372751</v>
      </c>
      <c r="P991" s="45">
        <v>372751</v>
      </c>
      <c r="Q991" s="45">
        <v>899584</v>
      </c>
      <c r="R991" s="45">
        <v>74965.333333333328</v>
      </c>
      <c r="S991" s="45">
        <v>449792</v>
      </c>
      <c r="T991" s="45">
        <v>543612</v>
      </c>
      <c r="U991" s="46">
        <v>0</v>
      </c>
      <c r="V991" s="38">
        <v>0</v>
      </c>
      <c r="W991" s="46">
        <v>0</v>
      </c>
      <c r="X991" s="38"/>
      <c r="Y991" s="38">
        <f t="shared" si="15"/>
        <v>0</v>
      </c>
      <c r="Z991" s="38">
        <v>0</v>
      </c>
      <c r="AA991" s="38">
        <v>0</v>
      </c>
      <c r="AB991" s="38">
        <v>0</v>
      </c>
      <c r="AC991" s="38" t="s">
        <v>6116</v>
      </c>
      <c r="AD991" s="59">
        <v>0</v>
      </c>
      <c r="AE991" s="59">
        <v>0</v>
      </c>
      <c r="AF991" s="59" t="s">
        <v>6138</v>
      </c>
    </row>
    <row r="992" spans="1:32" x14ac:dyDescent="0.2">
      <c r="A992" s="60" t="s">
        <v>6111</v>
      </c>
      <c r="B992" s="44" t="s">
        <v>6115</v>
      </c>
      <c r="C992" s="44"/>
      <c r="D992" s="39">
        <v>977</v>
      </c>
      <c r="E992" s="44" t="s">
        <v>3357</v>
      </c>
      <c r="F992" s="44" t="s">
        <v>18</v>
      </c>
      <c r="G992" s="39" t="s">
        <v>6115</v>
      </c>
      <c r="H992" s="64">
        <v>40359</v>
      </c>
      <c r="I992" s="44" t="s">
        <v>6129</v>
      </c>
      <c r="J992" s="58">
        <v>183</v>
      </c>
      <c r="K992" s="44" t="s">
        <v>6111</v>
      </c>
      <c r="L992" s="39" t="s">
        <v>6116</v>
      </c>
      <c r="M992" s="67">
        <v>0</v>
      </c>
      <c r="N992" s="67">
        <v>0</v>
      </c>
      <c r="O992" s="46">
        <v>783136</v>
      </c>
      <c r="P992" s="45">
        <v>783136</v>
      </c>
      <c r="Q992" s="45">
        <v>1274816</v>
      </c>
      <c r="R992" s="45">
        <v>106234.66666666667</v>
      </c>
      <c r="S992" s="45">
        <v>637408</v>
      </c>
      <c r="T992" s="45">
        <v>769253</v>
      </c>
      <c r="U992" s="46">
        <v>145728</v>
      </c>
      <c r="V992" s="38">
        <v>62431.918682231393</v>
      </c>
      <c r="W992" s="46">
        <v>62431.918682231393</v>
      </c>
      <c r="X992" s="38"/>
      <c r="Y992" s="38">
        <f t="shared" si="15"/>
        <v>72396.799052240574</v>
      </c>
      <c r="Z992" s="38">
        <v>72396.799052240574</v>
      </c>
      <c r="AA992" s="38">
        <v>0</v>
      </c>
      <c r="AB992" s="38">
        <v>72396.799052240574</v>
      </c>
      <c r="AC992" s="38" t="s">
        <v>6123</v>
      </c>
      <c r="AD992" s="59">
        <v>9.4113118898776577E-2</v>
      </c>
      <c r="AE992" s="59">
        <v>9.2444733803886653E-2</v>
      </c>
      <c r="AF992" s="59">
        <v>0.49679402072519058</v>
      </c>
    </row>
    <row r="993" spans="1:32" x14ac:dyDescent="0.2">
      <c r="A993" s="60" t="s">
        <v>6111</v>
      </c>
      <c r="B993" s="44" t="s">
        <v>6115</v>
      </c>
      <c r="C993" s="44"/>
      <c r="D993" s="39">
        <v>978</v>
      </c>
      <c r="E993" s="44" t="s">
        <v>4505</v>
      </c>
      <c r="F993" s="44" t="s">
        <v>6048</v>
      </c>
      <c r="G993" s="39" t="s">
        <v>6115</v>
      </c>
      <c r="H993" s="64">
        <v>40359</v>
      </c>
      <c r="I993" s="44" t="s">
        <v>6129</v>
      </c>
      <c r="J993" s="58">
        <v>183</v>
      </c>
      <c r="K993" s="44" t="s">
        <v>6111</v>
      </c>
      <c r="L993" s="39" t="s">
        <v>6116</v>
      </c>
      <c r="M993" s="67">
        <v>0</v>
      </c>
      <c r="N993" s="67">
        <v>0</v>
      </c>
      <c r="O993" s="46">
        <v>389606</v>
      </c>
      <c r="P993" s="45">
        <v>389606</v>
      </c>
      <c r="Q993" s="45">
        <v>796020</v>
      </c>
      <c r="R993" s="45">
        <v>66335</v>
      </c>
      <c r="S993" s="45">
        <v>398010</v>
      </c>
      <c r="T993" s="45">
        <v>417968</v>
      </c>
      <c r="U993" s="46">
        <v>0</v>
      </c>
      <c r="V993" s="38">
        <v>0</v>
      </c>
      <c r="W993" s="46">
        <v>0</v>
      </c>
      <c r="X993" s="38"/>
      <c r="Y993" s="38">
        <f t="shared" si="15"/>
        <v>0</v>
      </c>
      <c r="Z993" s="38">
        <v>0</v>
      </c>
      <c r="AA993" s="38">
        <v>0</v>
      </c>
      <c r="AB993" s="38">
        <v>0</v>
      </c>
      <c r="AC993" s="38" t="s">
        <v>6116</v>
      </c>
      <c r="AD993" s="59">
        <v>0</v>
      </c>
      <c r="AE993" s="59">
        <v>0</v>
      </c>
      <c r="AF993" s="59" t="s">
        <v>6138</v>
      </c>
    </row>
    <row r="994" spans="1:32" x14ac:dyDescent="0.2">
      <c r="A994" s="60" t="s">
        <v>6111</v>
      </c>
      <c r="B994" s="44" t="s">
        <v>6115</v>
      </c>
      <c r="C994" s="44"/>
      <c r="D994" s="39">
        <v>979</v>
      </c>
      <c r="E994" s="44" t="s">
        <v>397</v>
      </c>
      <c r="F994" s="44" t="s">
        <v>398</v>
      </c>
      <c r="G994" s="39" t="s">
        <v>6115</v>
      </c>
      <c r="H994" s="64">
        <v>40359</v>
      </c>
      <c r="I994" s="44" t="s">
        <v>6129</v>
      </c>
      <c r="J994" s="58">
        <v>182</v>
      </c>
      <c r="K994" s="44" t="s">
        <v>6111</v>
      </c>
      <c r="L994" s="39" t="s">
        <v>6116</v>
      </c>
      <c r="M994" s="67">
        <v>0</v>
      </c>
      <c r="N994" s="67">
        <v>0</v>
      </c>
      <c r="O994" s="46">
        <v>512448</v>
      </c>
      <c r="P994" s="45">
        <v>512448</v>
      </c>
      <c r="Q994" s="45">
        <v>731524</v>
      </c>
      <c r="R994" s="45">
        <v>60960.333333333336</v>
      </c>
      <c r="S994" s="45">
        <v>365762</v>
      </c>
      <c r="T994" s="45">
        <v>459148</v>
      </c>
      <c r="U994" s="46">
        <v>146686</v>
      </c>
      <c r="V994" s="38">
        <v>62842.33931586102</v>
      </c>
      <c r="W994" s="46">
        <v>62842.33931586102</v>
      </c>
      <c r="X994" s="38"/>
      <c r="Y994" s="38">
        <f t="shared" si="15"/>
        <v>72872.727724095312</v>
      </c>
      <c r="Z994" s="38">
        <v>72872.727724095312</v>
      </c>
      <c r="AA994" s="38">
        <v>0</v>
      </c>
      <c r="AB994" s="38">
        <v>72872.727724095312</v>
      </c>
      <c r="AC994" s="38" t="s">
        <v>6123</v>
      </c>
      <c r="AD994" s="59">
        <v>0.15871293727533456</v>
      </c>
      <c r="AE994" s="59">
        <v>0.14220511685887213</v>
      </c>
      <c r="AF994" s="59">
        <v>0.49679402072519063</v>
      </c>
    </row>
    <row r="995" spans="1:32" x14ac:dyDescent="0.2">
      <c r="A995" s="60" t="s">
        <v>6111</v>
      </c>
      <c r="B995" s="44" t="s">
        <v>6115</v>
      </c>
      <c r="C995" s="44"/>
      <c r="D995" s="39">
        <v>980</v>
      </c>
      <c r="E995" s="44" t="s">
        <v>2256</v>
      </c>
      <c r="F995" s="44" t="s">
        <v>2257</v>
      </c>
      <c r="G995" s="39" t="s">
        <v>6115</v>
      </c>
      <c r="H995" s="64">
        <v>40543</v>
      </c>
      <c r="I995" s="44" t="s">
        <v>6129</v>
      </c>
      <c r="J995" s="58">
        <v>182</v>
      </c>
      <c r="K995" s="44" t="s">
        <v>6111</v>
      </c>
      <c r="L995" s="39" t="s">
        <v>6116</v>
      </c>
      <c r="M995" s="67">
        <v>0</v>
      </c>
      <c r="N995" s="67">
        <v>0</v>
      </c>
      <c r="O995" s="46">
        <v>488323</v>
      </c>
      <c r="P995" s="45">
        <v>488323</v>
      </c>
      <c r="Q995" s="45">
        <v>809157</v>
      </c>
      <c r="R995" s="45">
        <v>67429.75</v>
      </c>
      <c r="S995" s="45">
        <v>404578.5</v>
      </c>
      <c r="T995" s="45">
        <v>446868</v>
      </c>
      <c r="U995" s="46">
        <v>83744.5</v>
      </c>
      <c r="V995" s="38">
        <v>35877.318113774476</v>
      </c>
      <c r="W995" s="46">
        <v>35877.318113774476</v>
      </c>
      <c r="X995" s="38"/>
      <c r="Y995" s="38">
        <f t="shared" si="15"/>
        <v>41603.766868620725</v>
      </c>
      <c r="Z995" s="38">
        <v>41603.766868620725</v>
      </c>
      <c r="AA995" s="38">
        <v>0</v>
      </c>
      <c r="AB995" s="38">
        <v>41603.766868620725</v>
      </c>
      <c r="AC995" s="38" t="s">
        <v>6123</v>
      </c>
      <c r="AD995" s="59">
        <v>9.3100796809394995E-2</v>
      </c>
      <c r="AE995" s="59">
        <v>8.5197229842994757E-2</v>
      </c>
      <c r="AF995" s="59">
        <v>0.49679402072519063</v>
      </c>
    </row>
    <row r="996" spans="1:32" x14ac:dyDescent="0.2">
      <c r="A996" s="60" t="s">
        <v>6111</v>
      </c>
      <c r="B996" s="44" t="s">
        <v>6115</v>
      </c>
      <c r="C996" s="44"/>
      <c r="D996" s="39">
        <v>981</v>
      </c>
      <c r="E996" s="44" t="s">
        <v>4852</v>
      </c>
      <c r="F996" s="44" t="s">
        <v>3045</v>
      </c>
      <c r="G996" s="39" t="s">
        <v>6115</v>
      </c>
      <c r="H996" s="64">
        <v>40359</v>
      </c>
      <c r="I996" s="44" t="s">
        <v>6129</v>
      </c>
      <c r="J996" s="58">
        <v>182</v>
      </c>
      <c r="K996" s="44" t="s">
        <v>6111</v>
      </c>
      <c r="L996" s="39" t="s">
        <v>6116</v>
      </c>
      <c r="M996" s="67">
        <v>0</v>
      </c>
      <c r="N996" s="67">
        <v>0</v>
      </c>
      <c r="O996" s="46">
        <v>1861698</v>
      </c>
      <c r="P996" s="45">
        <v>1861698</v>
      </c>
      <c r="Q996" s="45">
        <v>873164</v>
      </c>
      <c r="R996" s="45">
        <v>72763.666666666672</v>
      </c>
      <c r="S996" s="45">
        <v>436582</v>
      </c>
      <c r="T996" s="45">
        <v>480241</v>
      </c>
      <c r="U996" s="46">
        <v>1425116</v>
      </c>
      <c r="V996" s="38">
        <v>610539.67820011859</v>
      </c>
      <c r="W996" s="46">
        <v>480241</v>
      </c>
      <c r="X996" s="38"/>
      <c r="Y996" s="38">
        <f t="shared" si="15"/>
        <v>707989.10763980087</v>
      </c>
      <c r="Z996" s="38">
        <v>480241</v>
      </c>
      <c r="AA996" s="38">
        <v>0</v>
      </c>
      <c r="AB996" s="38">
        <v>480241</v>
      </c>
      <c r="AC996" s="38" t="s">
        <v>6123</v>
      </c>
      <c r="AD996" s="59">
        <v>1</v>
      </c>
      <c r="AE996" s="59">
        <v>0.25795859478819871</v>
      </c>
      <c r="AF996" s="59">
        <v>0.33698379640674864</v>
      </c>
    </row>
    <row r="997" spans="1:32" x14ac:dyDescent="0.2">
      <c r="A997" s="60" t="s">
        <v>6111</v>
      </c>
      <c r="B997" s="44" t="s">
        <v>6115</v>
      </c>
      <c r="C997" s="44"/>
      <c r="D997" s="39">
        <v>982</v>
      </c>
      <c r="E997" s="44" t="s">
        <v>4991</v>
      </c>
      <c r="F997" s="44" t="s">
        <v>4992</v>
      </c>
      <c r="G997" s="39" t="s">
        <v>6115</v>
      </c>
      <c r="H997" s="64">
        <v>40633</v>
      </c>
      <c r="I997" s="44" t="s">
        <v>6129</v>
      </c>
      <c r="J997" s="58">
        <v>182</v>
      </c>
      <c r="K997" s="44" t="s">
        <v>6111</v>
      </c>
      <c r="L997" s="39" t="s">
        <v>6116</v>
      </c>
      <c r="M997" s="67">
        <v>0</v>
      </c>
      <c r="N997" s="67">
        <v>0</v>
      </c>
      <c r="O997" s="46">
        <v>1753829</v>
      </c>
      <c r="P997" s="45">
        <v>1753829</v>
      </c>
      <c r="Q997" s="45">
        <v>947860</v>
      </c>
      <c r="R997" s="45">
        <v>78988.333333333328</v>
      </c>
      <c r="S997" s="45">
        <v>473930</v>
      </c>
      <c r="T997" s="45">
        <v>663045</v>
      </c>
      <c r="U997" s="46">
        <v>1279899</v>
      </c>
      <c r="V997" s="38">
        <v>548326.6790834245</v>
      </c>
      <c r="W997" s="46">
        <v>548326.6790834245</v>
      </c>
      <c r="X997" s="38"/>
      <c r="Y997" s="38">
        <f t="shared" ref="Y997:Y1060" si="16">V997*(1+$X$14)</f>
        <v>635846.17033215077</v>
      </c>
      <c r="Z997" s="38">
        <v>635846.17033215077</v>
      </c>
      <c r="AA997" s="38">
        <v>0</v>
      </c>
      <c r="AB997" s="38">
        <v>635846.17033215077</v>
      </c>
      <c r="AC997" s="38" t="s">
        <v>6123</v>
      </c>
      <c r="AD997" s="59">
        <v>0.9589789084182081</v>
      </c>
      <c r="AE997" s="59">
        <v>0.36254741501717141</v>
      </c>
      <c r="AF997" s="59">
        <v>0.49679402072519063</v>
      </c>
    </row>
    <row r="998" spans="1:32" x14ac:dyDescent="0.2">
      <c r="A998" s="60" t="s">
        <v>6111</v>
      </c>
      <c r="B998" s="44" t="s">
        <v>6115</v>
      </c>
      <c r="C998" s="44"/>
      <c r="D998" s="39">
        <v>983</v>
      </c>
      <c r="E998" s="44" t="s">
        <v>3808</v>
      </c>
      <c r="F998" s="44" t="s">
        <v>2348</v>
      </c>
      <c r="G998" s="39" t="s">
        <v>6115</v>
      </c>
      <c r="H998" s="64">
        <v>40451</v>
      </c>
      <c r="I998" s="44" t="s">
        <v>6129</v>
      </c>
      <c r="J998" s="58">
        <v>181</v>
      </c>
      <c r="K998" s="44" t="s">
        <v>6111</v>
      </c>
      <c r="L998" s="39" t="s">
        <v>6116</v>
      </c>
      <c r="M998" s="67">
        <v>0</v>
      </c>
      <c r="N998" s="67">
        <v>0</v>
      </c>
      <c r="O998" s="46">
        <v>214656</v>
      </c>
      <c r="P998" s="45">
        <v>214656</v>
      </c>
      <c r="Q998" s="45">
        <v>1437535</v>
      </c>
      <c r="R998" s="45">
        <v>119794.58333333333</v>
      </c>
      <c r="S998" s="45">
        <v>718767.5</v>
      </c>
      <c r="T998" s="45">
        <v>920781</v>
      </c>
      <c r="U998" s="46">
        <v>0</v>
      </c>
      <c r="V998" s="38">
        <v>0</v>
      </c>
      <c r="W998" s="46">
        <v>0</v>
      </c>
      <c r="X998" s="38"/>
      <c r="Y998" s="38">
        <f t="shared" si="16"/>
        <v>0</v>
      </c>
      <c r="Z998" s="38">
        <v>0</v>
      </c>
      <c r="AA998" s="38">
        <v>0</v>
      </c>
      <c r="AB998" s="38">
        <v>0</v>
      </c>
      <c r="AC998" s="38" t="s">
        <v>6116</v>
      </c>
      <c r="AD998" s="59">
        <v>0</v>
      </c>
      <c r="AE998" s="59">
        <v>0</v>
      </c>
      <c r="AF998" s="59" t="s">
        <v>6138</v>
      </c>
    </row>
    <row r="999" spans="1:32" x14ac:dyDescent="0.2">
      <c r="A999" s="60" t="s">
        <v>6111</v>
      </c>
      <c r="B999" s="44" t="s">
        <v>6171</v>
      </c>
      <c r="C999" s="44" t="s">
        <v>6172</v>
      </c>
      <c r="D999" s="39">
        <v>984</v>
      </c>
      <c r="E999" s="44" t="s">
        <v>4143</v>
      </c>
      <c r="F999" s="44" t="s">
        <v>4144</v>
      </c>
      <c r="G999" s="39" t="s">
        <v>6115</v>
      </c>
      <c r="H999" s="64">
        <v>40633</v>
      </c>
      <c r="I999" s="44" t="s">
        <v>6130</v>
      </c>
      <c r="J999" s="58">
        <v>181</v>
      </c>
      <c r="K999" s="44" t="s">
        <v>6111</v>
      </c>
      <c r="L999" s="39" t="s">
        <v>6116</v>
      </c>
      <c r="M999" s="67">
        <v>0</v>
      </c>
      <c r="N999" s="67">
        <v>0</v>
      </c>
      <c r="O999" s="46">
        <v>148031</v>
      </c>
      <c r="P999" s="45">
        <v>148031</v>
      </c>
      <c r="Q999" s="45">
        <v>795629</v>
      </c>
      <c r="R999" s="45">
        <v>66302.416666666672</v>
      </c>
      <c r="S999" s="45">
        <v>397814.5</v>
      </c>
      <c r="T999" s="45">
        <v>277897</v>
      </c>
      <c r="U999" s="46">
        <v>0</v>
      </c>
      <c r="V999" s="38">
        <v>0</v>
      </c>
      <c r="W999" s="46">
        <v>0</v>
      </c>
      <c r="X999" s="38"/>
      <c r="Y999" s="38">
        <f t="shared" si="16"/>
        <v>0</v>
      </c>
      <c r="Z999" s="38">
        <v>0</v>
      </c>
      <c r="AA999" s="38">
        <v>0</v>
      </c>
      <c r="AB999" s="38">
        <v>0</v>
      </c>
      <c r="AC999" s="38" t="s">
        <v>6116</v>
      </c>
      <c r="AD999" s="59">
        <v>0</v>
      </c>
      <c r="AE999" s="59">
        <v>0</v>
      </c>
      <c r="AF999" s="59" t="s">
        <v>6138</v>
      </c>
    </row>
    <row r="1000" spans="1:32" x14ac:dyDescent="0.2">
      <c r="A1000" s="60" t="s">
        <v>6111</v>
      </c>
      <c r="B1000" s="44" t="s">
        <v>6115</v>
      </c>
      <c r="C1000" s="44"/>
      <c r="D1000" s="39">
        <v>985</v>
      </c>
      <c r="E1000" s="44" t="s">
        <v>4958</v>
      </c>
      <c r="F1000" s="44" t="s">
        <v>4959</v>
      </c>
      <c r="G1000" s="39" t="s">
        <v>6115</v>
      </c>
      <c r="H1000" s="64">
        <v>40451</v>
      </c>
      <c r="I1000" s="44" t="s">
        <v>6129</v>
      </c>
      <c r="J1000" s="58">
        <v>181</v>
      </c>
      <c r="K1000" s="44" t="s">
        <v>6111</v>
      </c>
      <c r="L1000" s="39" t="s">
        <v>6116</v>
      </c>
      <c r="M1000" s="67">
        <v>0</v>
      </c>
      <c r="N1000" s="67">
        <v>0</v>
      </c>
      <c r="O1000" s="46">
        <v>1670488</v>
      </c>
      <c r="P1000" s="45">
        <v>1670488</v>
      </c>
      <c r="Q1000" s="45">
        <v>733918</v>
      </c>
      <c r="R1000" s="45">
        <v>61159.833333333336</v>
      </c>
      <c r="S1000" s="45">
        <v>366959</v>
      </c>
      <c r="T1000" s="45">
        <v>430341</v>
      </c>
      <c r="U1000" s="46">
        <v>1303529</v>
      </c>
      <c r="V1000" s="38">
        <v>558450.10243694007</v>
      </c>
      <c r="W1000" s="46">
        <v>430341</v>
      </c>
      <c r="X1000" s="38"/>
      <c r="Y1000" s="38">
        <f t="shared" si="16"/>
        <v>647585.41304188699</v>
      </c>
      <c r="Z1000" s="38">
        <v>430341</v>
      </c>
      <c r="AA1000" s="38">
        <v>0</v>
      </c>
      <c r="AB1000" s="38">
        <v>430341</v>
      </c>
      <c r="AC1000" s="38" t="s">
        <v>6123</v>
      </c>
      <c r="AD1000" s="59">
        <v>1</v>
      </c>
      <c r="AE1000" s="59">
        <v>0.25761394275205807</v>
      </c>
      <c r="AF1000" s="59">
        <v>0.33013534796694205</v>
      </c>
    </row>
    <row r="1001" spans="1:32" x14ac:dyDescent="0.2">
      <c r="A1001" s="60" t="s">
        <v>6111</v>
      </c>
      <c r="B1001" s="44" t="s">
        <v>6115</v>
      </c>
      <c r="C1001" s="44"/>
      <c r="D1001" s="39">
        <v>986</v>
      </c>
      <c r="E1001" s="44" t="s">
        <v>148</v>
      </c>
      <c r="F1001" s="44" t="s">
        <v>149</v>
      </c>
      <c r="G1001" s="39" t="s">
        <v>6115</v>
      </c>
      <c r="H1001" s="64">
        <v>40543</v>
      </c>
      <c r="I1001" s="44" t="s">
        <v>6129</v>
      </c>
      <c r="J1001" s="58">
        <v>180</v>
      </c>
      <c r="K1001" s="44" t="s">
        <v>6111</v>
      </c>
      <c r="L1001" s="39" t="s">
        <v>6116</v>
      </c>
      <c r="M1001" s="67">
        <v>0</v>
      </c>
      <c r="N1001" s="67">
        <v>0</v>
      </c>
      <c r="O1001" s="46">
        <v>787882</v>
      </c>
      <c r="P1001" s="45">
        <v>787882</v>
      </c>
      <c r="Q1001" s="45">
        <v>795462</v>
      </c>
      <c r="R1001" s="45">
        <v>66288.5</v>
      </c>
      <c r="S1001" s="45">
        <v>397731</v>
      </c>
      <c r="T1001" s="45">
        <v>601476</v>
      </c>
      <c r="U1001" s="46">
        <v>390151</v>
      </c>
      <c r="V1001" s="38">
        <v>167146.15932278807</v>
      </c>
      <c r="W1001" s="46">
        <v>167146.15932278807</v>
      </c>
      <c r="X1001" s="38"/>
      <c r="Y1001" s="38">
        <f t="shared" si="16"/>
        <v>193824.68397995384</v>
      </c>
      <c r="Z1001" s="38">
        <v>193824.68397995384</v>
      </c>
      <c r="AA1001" s="38">
        <v>0</v>
      </c>
      <c r="AB1001" s="38">
        <v>193824.68397995384</v>
      </c>
      <c r="AC1001" s="38" t="s">
        <v>6123</v>
      </c>
      <c r="AD1001" s="59">
        <v>0.32224840888074313</v>
      </c>
      <c r="AE1001" s="59">
        <v>0.24600724979115379</v>
      </c>
      <c r="AF1001" s="59">
        <v>0.49679402072519063</v>
      </c>
    </row>
    <row r="1002" spans="1:32" x14ac:dyDescent="0.2">
      <c r="A1002" s="60" t="s">
        <v>6111</v>
      </c>
      <c r="B1002" s="44" t="s">
        <v>6115</v>
      </c>
      <c r="C1002" s="44"/>
      <c r="D1002" s="39">
        <v>987</v>
      </c>
      <c r="E1002" s="44" t="s">
        <v>314</v>
      </c>
      <c r="F1002" s="44" t="s">
        <v>315</v>
      </c>
      <c r="G1002" s="39" t="s">
        <v>6115</v>
      </c>
      <c r="H1002" s="64">
        <v>40543</v>
      </c>
      <c r="I1002" s="44" t="s">
        <v>6130</v>
      </c>
      <c r="J1002" s="58">
        <v>180</v>
      </c>
      <c r="K1002" s="44" t="s">
        <v>6111</v>
      </c>
      <c r="L1002" s="39" t="s">
        <v>6116</v>
      </c>
      <c r="M1002" s="67">
        <v>0</v>
      </c>
      <c r="N1002" s="67">
        <v>0</v>
      </c>
      <c r="O1002" s="46">
        <v>260827</v>
      </c>
      <c r="P1002" s="45">
        <v>260827</v>
      </c>
      <c r="Q1002" s="45">
        <v>756029</v>
      </c>
      <c r="R1002" s="45">
        <v>63002.416666666664</v>
      </c>
      <c r="S1002" s="45">
        <v>378014.5</v>
      </c>
      <c r="T1002" s="45">
        <v>279840</v>
      </c>
      <c r="U1002" s="46">
        <v>0</v>
      </c>
      <c r="V1002" s="38">
        <v>0</v>
      </c>
      <c r="W1002" s="46">
        <v>0</v>
      </c>
      <c r="X1002" s="38"/>
      <c r="Y1002" s="38">
        <f t="shared" si="16"/>
        <v>0</v>
      </c>
      <c r="Z1002" s="38">
        <v>0</v>
      </c>
      <c r="AA1002" s="38">
        <v>0</v>
      </c>
      <c r="AB1002" s="38">
        <v>0</v>
      </c>
      <c r="AC1002" s="38" t="s">
        <v>6116</v>
      </c>
      <c r="AD1002" s="59">
        <v>0</v>
      </c>
      <c r="AE1002" s="59">
        <v>0</v>
      </c>
      <c r="AF1002" s="59" t="s">
        <v>6138</v>
      </c>
    </row>
    <row r="1003" spans="1:32" x14ac:dyDescent="0.2">
      <c r="A1003" s="60" t="s">
        <v>6111</v>
      </c>
      <c r="B1003" s="44" t="s">
        <v>6115</v>
      </c>
      <c r="C1003" s="44"/>
      <c r="D1003" s="39">
        <v>988</v>
      </c>
      <c r="E1003" s="44" t="s">
        <v>476</v>
      </c>
      <c r="F1003" s="44" t="s">
        <v>477</v>
      </c>
      <c r="G1003" s="39" t="s">
        <v>6115</v>
      </c>
      <c r="H1003" s="64">
        <v>40451</v>
      </c>
      <c r="I1003" s="44" t="s">
        <v>6129</v>
      </c>
      <c r="J1003" s="58">
        <v>180</v>
      </c>
      <c r="K1003" s="44" t="s">
        <v>6111</v>
      </c>
      <c r="L1003" s="39" t="s">
        <v>6116</v>
      </c>
      <c r="M1003" s="67">
        <v>0</v>
      </c>
      <c r="N1003" s="67">
        <v>0</v>
      </c>
      <c r="O1003" s="46">
        <v>1090184</v>
      </c>
      <c r="P1003" s="45">
        <v>1090184</v>
      </c>
      <c r="Q1003" s="45">
        <v>759801</v>
      </c>
      <c r="R1003" s="45">
        <v>63316.75</v>
      </c>
      <c r="S1003" s="45">
        <v>379900.5</v>
      </c>
      <c r="T1003" s="45">
        <v>328903</v>
      </c>
      <c r="U1003" s="46">
        <v>710283.5</v>
      </c>
      <c r="V1003" s="38">
        <v>304295.41140570585</v>
      </c>
      <c r="W1003" s="46">
        <v>304295.41140570585</v>
      </c>
      <c r="X1003" s="38"/>
      <c r="Y1003" s="38">
        <f t="shared" si="16"/>
        <v>352864.59581976093</v>
      </c>
      <c r="Z1003" s="38">
        <v>328903</v>
      </c>
      <c r="AA1003" s="38">
        <v>0</v>
      </c>
      <c r="AB1003" s="38">
        <v>328903</v>
      </c>
      <c r="AC1003" s="38" t="s">
        <v>6123</v>
      </c>
      <c r="AD1003" s="59">
        <v>1</v>
      </c>
      <c r="AE1003" s="59">
        <v>0.30169494323893947</v>
      </c>
      <c r="AF1003" s="59">
        <v>0.46305876456372702</v>
      </c>
    </row>
    <row r="1004" spans="1:32" x14ac:dyDescent="0.2">
      <c r="A1004" s="60" t="s">
        <v>6111</v>
      </c>
      <c r="B1004" s="44" t="s">
        <v>6115</v>
      </c>
      <c r="C1004" s="44"/>
      <c r="D1004" s="39">
        <v>989</v>
      </c>
      <c r="E1004" s="44" t="s">
        <v>1031</v>
      </c>
      <c r="F1004" s="44" t="s">
        <v>1032</v>
      </c>
      <c r="G1004" s="39" t="s">
        <v>6115</v>
      </c>
      <c r="H1004" s="64">
        <v>40359</v>
      </c>
      <c r="I1004" s="44" t="s">
        <v>6129</v>
      </c>
      <c r="J1004" s="58">
        <v>180</v>
      </c>
      <c r="K1004" s="44" t="s">
        <v>6111</v>
      </c>
      <c r="L1004" s="39" t="s">
        <v>6116</v>
      </c>
      <c r="M1004" s="67">
        <v>0</v>
      </c>
      <c r="N1004" s="67">
        <v>0</v>
      </c>
      <c r="O1004" s="46">
        <v>1047186</v>
      </c>
      <c r="P1004" s="45">
        <v>1047186</v>
      </c>
      <c r="Q1004" s="45">
        <v>817933</v>
      </c>
      <c r="R1004" s="45">
        <v>68161.083333333328</v>
      </c>
      <c r="S1004" s="45">
        <v>408966.5</v>
      </c>
      <c r="T1004" s="45">
        <v>532640</v>
      </c>
      <c r="U1004" s="46">
        <v>638219.5</v>
      </c>
      <c r="V1004" s="38">
        <v>273422.18328265246</v>
      </c>
      <c r="W1004" s="46">
        <v>273422.18328265246</v>
      </c>
      <c r="X1004" s="38"/>
      <c r="Y1004" s="38">
        <f t="shared" si="16"/>
        <v>317063.63151022082</v>
      </c>
      <c r="Z1004" s="38">
        <v>317063.63151022082</v>
      </c>
      <c r="AA1004" s="38">
        <v>0</v>
      </c>
      <c r="AB1004" s="38">
        <v>317063.63151022082</v>
      </c>
      <c r="AC1004" s="38" t="s">
        <v>6123</v>
      </c>
      <c r="AD1004" s="59">
        <v>0.59526815768665664</v>
      </c>
      <c r="AE1004" s="59">
        <v>0.3027768051809524</v>
      </c>
      <c r="AF1004" s="59">
        <v>0.49679402072519063</v>
      </c>
    </row>
    <row r="1005" spans="1:32" x14ac:dyDescent="0.2">
      <c r="A1005" s="60" t="s">
        <v>6111</v>
      </c>
      <c r="B1005" s="44" t="s">
        <v>6115</v>
      </c>
      <c r="C1005" s="44"/>
      <c r="D1005" s="39">
        <v>990</v>
      </c>
      <c r="E1005" s="44" t="s">
        <v>1945</v>
      </c>
      <c r="F1005" s="44" t="s">
        <v>1946</v>
      </c>
      <c r="G1005" s="39" t="s">
        <v>6115</v>
      </c>
      <c r="H1005" s="64">
        <v>40633</v>
      </c>
      <c r="I1005" s="44" t="s">
        <v>6130</v>
      </c>
      <c r="J1005" s="58">
        <v>180</v>
      </c>
      <c r="K1005" s="44" t="s">
        <v>6111</v>
      </c>
      <c r="L1005" s="39" t="s">
        <v>6116</v>
      </c>
      <c r="M1005" s="67">
        <v>0</v>
      </c>
      <c r="N1005" s="67">
        <v>0</v>
      </c>
      <c r="O1005" s="46">
        <v>1001338</v>
      </c>
      <c r="P1005" s="45">
        <v>1001338</v>
      </c>
      <c r="Q1005" s="45">
        <v>951496</v>
      </c>
      <c r="R1005" s="45">
        <v>79291.333333333328</v>
      </c>
      <c r="S1005" s="45">
        <v>475748</v>
      </c>
      <c r="T1005" s="45">
        <v>509106</v>
      </c>
      <c r="U1005" s="46">
        <v>525590</v>
      </c>
      <c r="V1005" s="38">
        <v>225170.12612671551</v>
      </c>
      <c r="W1005" s="46">
        <v>225170.12612671551</v>
      </c>
      <c r="X1005" s="38"/>
      <c r="Y1005" s="38">
        <f t="shared" si="16"/>
        <v>261109.96935295293</v>
      </c>
      <c r="Z1005" s="38">
        <v>261109.96935295293</v>
      </c>
      <c r="AA1005" s="38">
        <v>0</v>
      </c>
      <c r="AB1005" s="38">
        <v>261109.96935295293</v>
      </c>
      <c r="AC1005" s="38" t="s">
        <v>6123</v>
      </c>
      <c r="AD1005" s="59">
        <v>0.51287937944740969</v>
      </c>
      <c r="AE1005" s="59">
        <v>0.26076107103990154</v>
      </c>
      <c r="AF1005" s="59">
        <v>0.49679402072519063</v>
      </c>
    </row>
    <row r="1006" spans="1:32" x14ac:dyDescent="0.2">
      <c r="A1006" s="60" t="s">
        <v>6111</v>
      </c>
      <c r="B1006" s="44" t="s">
        <v>6115</v>
      </c>
      <c r="C1006" s="44"/>
      <c r="D1006" s="39">
        <v>991</v>
      </c>
      <c r="E1006" s="44" t="s">
        <v>1974</v>
      </c>
      <c r="F1006" s="44" t="s">
        <v>1975</v>
      </c>
      <c r="G1006" s="39" t="s">
        <v>6115</v>
      </c>
      <c r="H1006" s="64">
        <v>40633</v>
      </c>
      <c r="I1006" s="44" t="s">
        <v>6130</v>
      </c>
      <c r="J1006" s="58">
        <v>180</v>
      </c>
      <c r="K1006" s="44" t="s">
        <v>6111</v>
      </c>
      <c r="L1006" s="39" t="s">
        <v>6116</v>
      </c>
      <c r="M1006" s="67">
        <v>0</v>
      </c>
      <c r="N1006" s="67">
        <v>0</v>
      </c>
      <c r="O1006" s="46">
        <v>530638</v>
      </c>
      <c r="P1006" s="45">
        <v>530638</v>
      </c>
      <c r="Q1006" s="45">
        <v>874640</v>
      </c>
      <c r="R1006" s="45">
        <v>72886.666666666672</v>
      </c>
      <c r="S1006" s="45">
        <v>437320</v>
      </c>
      <c r="T1006" s="45">
        <v>394450</v>
      </c>
      <c r="U1006" s="46">
        <v>93318</v>
      </c>
      <c r="V1006" s="38">
        <v>39978.739758923948</v>
      </c>
      <c r="W1006" s="46">
        <v>39978.739758923948</v>
      </c>
      <c r="X1006" s="38"/>
      <c r="Y1006" s="38">
        <f t="shared" si="16"/>
        <v>46359.824426033338</v>
      </c>
      <c r="Z1006" s="38">
        <v>46359.824426033338</v>
      </c>
      <c r="AA1006" s="38">
        <v>0</v>
      </c>
      <c r="AB1006" s="38">
        <v>46359.824426033338</v>
      </c>
      <c r="AC1006" s="38" t="s">
        <v>6123</v>
      </c>
      <c r="AD1006" s="59">
        <v>0.1175302938928466</v>
      </c>
      <c r="AE1006" s="59">
        <v>8.7366197720542701E-2</v>
      </c>
      <c r="AF1006" s="59">
        <v>0.49679402072519063</v>
      </c>
    </row>
    <row r="1007" spans="1:32" x14ac:dyDescent="0.2">
      <c r="A1007" s="60" t="s">
        <v>6111</v>
      </c>
      <c r="B1007" s="44" t="s">
        <v>6115</v>
      </c>
      <c r="C1007" s="44"/>
      <c r="D1007" s="39">
        <v>992</v>
      </c>
      <c r="E1007" s="44" t="s">
        <v>2010</v>
      </c>
      <c r="F1007" s="44" t="s">
        <v>2011</v>
      </c>
      <c r="G1007" s="39" t="s">
        <v>6115</v>
      </c>
      <c r="H1007" s="64">
        <v>40359</v>
      </c>
      <c r="I1007" s="44" t="s">
        <v>6129</v>
      </c>
      <c r="J1007" s="58">
        <v>180</v>
      </c>
      <c r="K1007" s="44" t="s">
        <v>6111</v>
      </c>
      <c r="L1007" s="39" t="s">
        <v>6116</v>
      </c>
      <c r="M1007" s="67">
        <v>0</v>
      </c>
      <c r="N1007" s="67">
        <v>0</v>
      </c>
      <c r="O1007" s="46">
        <v>154494</v>
      </c>
      <c r="P1007" s="45">
        <v>154494</v>
      </c>
      <c r="Q1007" s="45">
        <v>816685</v>
      </c>
      <c r="R1007" s="45">
        <v>68057.083333333328</v>
      </c>
      <c r="S1007" s="45">
        <v>408342.5</v>
      </c>
      <c r="T1007" s="45">
        <v>270159</v>
      </c>
      <c r="U1007" s="46">
        <v>0</v>
      </c>
      <c r="V1007" s="38">
        <v>0</v>
      </c>
      <c r="W1007" s="46">
        <v>0</v>
      </c>
      <c r="X1007" s="38"/>
      <c r="Y1007" s="38">
        <f t="shared" si="16"/>
        <v>0</v>
      </c>
      <c r="Z1007" s="38">
        <v>0</v>
      </c>
      <c r="AA1007" s="38">
        <v>0</v>
      </c>
      <c r="AB1007" s="38">
        <v>0</v>
      </c>
      <c r="AC1007" s="38" t="s">
        <v>6116</v>
      </c>
      <c r="AD1007" s="59">
        <v>0</v>
      </c>
      <c r="AE1007" s="59">
        <v>0</v>
      </c>
      <c r="AF1007" s="59" t="s">
        <v>6138</v>
      </c>
    </row>
    <row r="1008" spans="1:32" x14ac:dyDescent="0.2">
      <c r="A1008" s="60" t="s">
        <v>6111</v>
      </c>
      <c r="B1008" s="44" t="s">
        <v>6115</v>
      </c>
      <c r="C1008" s="44"/>
      <c r="D1008" s="39">
        <v>993</v>
      </c>
      <c r="E1008" s="44" t="s">
        <v>2838</v>
      </c>
      <c r="F1008" s="44" t="s">
        <v>2839</v>
      </c>
      <c r="G1008" s="39" t="s">
        <v>6115</v>
      </c>
      <c r="H1008" s="64">
        <v>40543</v>
      </c>
      <c r="I1008" s="44" t="s">
        <v>6129</v>
      </c>
      <c r="J1008" s="58">
        <v>180</v>
      </c>
      <c r="K1008" s="44" t="s">
        <v>6111</v>
      </c>
      <c r="L1008" s="39" t="s">
        <v>6116</v>
      </c>
      <c r="M1008" s="67">
        <v>0</v>
      </c>
      <c r="N1008" s="67">
        <v>0</v>
      </c>
      <c r="O1008" s="46">
        <v>1260646</v>
      </c>
      <c r="P1008" s="45">
        <v>1260646</v>
      </c>
      <c r="Q1008" s="45">
        <v>794363</v>
      </c>
      <c r="R1008" s="45">
        <v>66196.916666666672</v>
      </c>
      <c r="S1008" s="45">
        <v>397181.5</v>
      </c>
      <c r="T1008" s="45">
        <v>216975</v>
      </c>
      <c r="U1008" s="46">
        <v>863464.5</v>
      </c>
      <c r="V1008" s="38">
        <v>369920.29979821033</v>
      </c>
      <c r="W1008" s="46">
        <v>216975</v>
      </c>
      <c r="X1008" s="38"/>
      <c r="Y1008" s="38">
        <f t="shared" si="16"/>
        <v>428964.0007084664</v>
      </c>
      <c r="Z1008" s="38">
        <v>216975</v>
      </c>
      <c r="AA1008" s="38">
        <v>0</v>
      </c>
      <c r="AB1008" s="38">
        <v>216975</v>
      </c>
      <c r="AC1008" s="38" t="s">
        <v>6123</v>
      </c>
      <c r="AD1008" s="59">
        <v>1</v>
      </c>
      <c r="AE1008" s="59">
        <v>0.17211413830686806</v>
      </c>
      <c r="AF1008" s="59">
        <v>0.25128421608531676</v>
      </c>
    </row>
    <row r="1009" spans="1:32" x14ac:dyDescent="0.2">
      <c r="A1009" s="60" t="s">
        <v>6111</v>
      </c>
      <c r="B1009" s="44" t="s">
        <v>6115</v>
      </c>
      <c r="C1009" s="44"/>
      <c r="D1009" s="39">
        <v>994</v>
      </c>
      <c r="E1009" s="44" t="s">
        <v>4531</v>
      </c>
      <c r="F1009" s="44" t="s">
        <v>4532</v>
      </c>
      <c r="G1009" s="39" t="s">
        <v>6115</v>
      </c>
      <c r="H1009" s="64">
        <v>40633</v>
      </c>
      <c r="I1009" s="44" t="s">
        <v>6129</v>
      </c>
      <c r="J1009" s="58">
        <v>180</v>
      </c>
      <c r="K1009" s="44" t="s">
        <v>6111</v>
      </c>
      <c r="L1009" s="39" t="s">
        <v>6123</v>
      </c>
      <c r="M1009" s="67">
        <v>360195</v>
      </c>
      <c r="N1009" s="67">
        <v>181918</v>
      </c>
      <c r="O1009" s="46">
        <v>1152709</v>
      </c>
      <c r="P1009" s="45">
        <v>970791</v>
      </c>
      <c r="Q1009" s="45">
        <v>1037617</v>
      </c>
      <c r="R1009" s="45">
        <v>86468.083333333328</v>
      </c>
      <c r="S1009" s="45">
        <v>518808.5</v>
      </c>
      <c r="T1009" s="45">
        <v>506106</v>
      </c>
      <c r="U1009" s="46">
        <v>451982.5</v>
      </c>
      <c r="V1009" s="38">
        <v>193635.64095981314</v>
      </c>
      <c r="W1009" s="46">
        <v>193635.64095981314</v>
      </c>
      <c r="X1009" s="38"/>
      <c r="Y1009" s="38">
        <f t="shared" si="16"/>
        <v>224542.20347242345</v>
      </c>
      <c r="Z1009" s="38">
        <v>224542.20347242345</v>
      </c>
      <c r="AA1009" s="38">
        <v>0</v>
      </c>
      <c r="AB1009" s="38">
        <v>224542.20347242345</v>
      </c>
      <c r="AC1009" s="38" t="s">
        <v>6123</v>
      </c>
      <c r="AD1009" s="59">
        <v>0.44366635343667821</v>
      </c>
      <c r="AE1009" s="59">
        <v>0.23129819237345983</v>
      </c>
      <c r="AF1009" s="59">
        <v>0.49679402072519058</v>
      </c>
    </row>
    <row r="1010" spans="1:32" x14ac:dyDescent="0.2">
      <c r="A1010" s="60" t="s">
        <v>6111</v>
      </c>
      <c r="B1010" s="44" t="s">
        <v>6115</v>
      </c>
      <c r="C1010" s="44"/>
      <c r="D1010" s="39">
        <v>995</v>
      </c>
      <c r="E1010" s="44" t="s">
        <v>5307</v>
      </c>
      <c r="F1010" s="44" t="s">
        <v>5308</v>
      </c>
      <c r="G1010" s="39" t="s">
        <v>6115</v>
      </c>
      <c r="H1010" s="64">
        <v>40451</v>
      </c>
      <c r="I1010" s="44" t="s">
        <v>6129</v>
      </c>
      <c r="J1010" s="58">
        <v>180</v>
      </c>
      <c r="K1010" s="44" t="s">
        <v>6111</v>
      </c>
      <c r="L1010" s="39" t="s">
        <v>6116</v>
      </c>
      <c r="M1010" s="67">
        <v>0</v>
      </c>
      <c r="N1010" s="67">
        <v>0</v>
      </c>
      <c r="O1010" s="46">
        <v>959853</v>
      </c>
      <c r="P1010" s="45">
        <v>959853</v>
      </c>
      <c r="Q1010" s="45">
        <v>917985</v>
      </c>
      <c r="R1010" s="45">
        <v>76498.75</v>
      </c>
      <c r="S1010" s="45">
        <v>458992.5</v>
      </c>
      <c r="T1010" s="45">
        <v>410817</v>
      </c>
      <c r="U1010" s="46">
        <v>500860.5</v>
      </c>
      <c r="V1010" s="38">
        <v>214575.66155537547</v>
      </c>
      <c r="W1010" s="46">
        <v>214575.66155537547</v>
      </c>
      <c r="X1010" s="38"/>
      <c r="Y1010" s="38">
        <f t="shared" si="16"/>
        <v>248824.50161742934</v>
      </c>
      <c r="Z1010" s="38">
        <v>248824.50161742934</v>
      </c>
      <c r="AA1010" s="38">
        <v>0</v>
      </c>
      <c r="AB1010" s="38">
        <v>248824.50161742934</v>
      </c>
      <c r="AC1010" s="38" t="s">
        <v>6123</v>
      </c>
      <c r="AD1010" s="59">
        <v>0.60568209596348088</v>
      </c>
      <c r="AE1010" s="59">
        <v>0.25923188406706998</v>
      </c>
      <c r="AF1010" s="59">
        <v>0.49679402072519063</v>
      </c>
    </row>
    <row r="1011" spans="1:32" x14ac:dyDescent="0.2">
      <c r="A1011" s="60" t="s">
        <v>6111</v>
      </c>
      <c r="B1011" s="44" t="s">
        <v>6115</v>
      </c>
      <c r="C1011" s="44"/>
      <c r="D1011" s="39">
        <v>996</v>
      </c>
      <c r="E1011" s="44" t="s">
        <v>938</v>
      </c>
      <c r="F1011" s="44" t="s">
        <v>939</v>
      </c>
      <c r="G1011" s="39" t="s">
        <v>6115</v>
      </c>
      <c r="H1011" s="64">
        <v>40451</v>
      </c>
      <c r="I1011" s="44" t="s">
        <v>6129</v>
      </c>
      <c r="J1011" s="58">
        <v>179</v>
      </c>
      <c r="K1011" s="44" t="s">
        <v>6111</v>
      </c>
      <c r="L1011" s="39" t="s">
        <v>6116</v>
      </c>
      <c r="M1011" s="67">
        <v>0</v>
      </c>
      <c r="N1011" s="67">
        <v>0</v>
      </c>
      <c r="O1011" s="46">
        <v>338716</v>
      </c>
      <c r="P1011" s="45">
        <v>338716</v>
      </c>
      <c r="Q1011" s="45">
        <v>869187</v>
      </c>
      <c r="R1011" s="45">
        <v>72432.25</v>
      </c>
      <c r="S1011" s="45">
        <v>434593.5</v>
      </c>
      <c r="T1011" s="45">
        <v>658919</v>
      </c>
      <c r="U1011" s="46">
        <v>0</v>
      </c>
      <c r="V1011" s="38">
        <v>0</v>
      </c>
      <c r="W1011" s="46">
        <v>0</v>
      </c>
      <c r="X1011" s="38"/>
      <c r="Y1011" s="38">
        <f t="shared" si="16"/>
        <v>0</v>
      </c>
      <c r="Z1011" s="38">
        <v>0</v>
      </c>
      <c r="AA1011" s="38">
        <v>0</v>
      </c>
      <c r="AB1011" s="38">
        <v>0</v>
      </c>
      <c r="AC1011" s="38" t="s">
        <v>6116</v>
      </c>
      <c r="AD1011" s="59">
        <v>0</v>
      </c>
      <c r="AE1011" s="59">
        <v>0</v>
      </c>
      <c r="AF1011" s="59" t="s">
        <v>6138</v>
      </c>
    </row>
    <row r="1012" spans="1:32" x14ac:dyDescent="0.2">
      <c r="A1012" s="60" t="s">
        <v>6111</v>
      </c>
      <c r="B1012" s="44" t="s">
        <v>6115</v>
      </c>
      <c r="C1012" s="44"/>
      <c r="D1012" s="39">
        <v>997</v>
      </c>
      <c r="E1012" s="44" t="s">
        <v>3795</v>
      </c>
      <c r="F1012" s="44" t="s">
        <v>3796</v>
      </c>
      <c r="G1012" s="39" t="s">
        <v>6115</v>
      </c>
      <c r="H1012" s="64">
        <v>40543</v>
      </c>
      <c r="I1012" s="44" t="s">
        <v>6129</v>
      </c>
      <c r="J1012" s="58">
        <v>179</v>
      </c>
      <c r="K1012" s="44" t="s">
        <v>6111</v>
      </c>
      <c r="L1012" s="39" t="s">
        <v>6116</v>
      </c>
      <c r="M1012" s="67">
        <v>0</v>
      </c>
      <c r="N1012" s="67">
        <v>0</v>
      </c>
      <c r="O1012" s="46">
        <v>484703</v>
      </c>
      <c r="P1012" s="45">
        <v>484703</v>
      </c>
      <c r="Q1012" s="45">
        <v>1294696</v>
      </c>
      <c r="R1012" s="45">
        <v>107891.33333333333</v>
      </c>
      <c r="S1012" s="45">
        <v>647348</v>
      </c>
      <c r="T1012" s="45">
        <v>736586</v>
      </c>
      <c r="U1012" s="46">
        <v>0</v>
      </c>
      <c r="V1012" s="38">
        <v>0</v>
      </c>
      <c r="W1012" s="46">
        <v>0</v>
      </c>
      <c r="X1012" s="38"/>
      <c r="Y1012" s="38">
        <f t="shared" si="16"/>
        <v>0</v>
      </c>
      <c r="Z1012" s="38">
        <v>0</v>
      </c>
      <c r="AA1012" s="38">
        <v>0</v>
      </c>
      <c r="AB1012" s="38">
        <v>0</v>
      </c>
      <c r="AC1012" s="38" t="s">
        <v>6116</v>
      </c>
      <c r="AD1012" s="59">
        <v>0</v>
      </c>
      <c r="AE1012" s="59">
        <v>0</v>
      </c>
      <c r="AF1012" s="59" t="s">
        <v>6138</v>
      </c>
    </row>
    <row r="1013" spans="1:32" x14ac:dyDescent="0.2">
      <c r="A1013" s="60" t="s">
        <v>6111</v>
      </c>
      <c r="B1013" s="44" t="s">
        <v>6115</v>
      </c>
      <c r="C1013" s="44"/>
      <c r="D1013" s="39">
        <v>998</v>
      </c>
      <c r="E1013" s="44" t="s">
        <v>4141</v>
      </c>
      <c r="F1013" s="44" t="s">
        <v>4142</v>
      </c>
      <c r="G1013" s="39" t="s">
        <v>6115</v>
      </c>
      <c r="H1013" s="64">
        <v>40543</v>
      </c>
      <c r="I1013" s="44" t="s">
        <v>6130</v>
      </c>
      <c r="J1013" s="58">
        <v>179</v>
      </c>
      <c r="K1013" s="44" t="s">
        <v>6111</v>
      </c>
      <c r="L1013" s="39" t="s">
        <v>6123</v>
      </c>
      <c r="M1013" s="67">
        <v>233313</v>
      </c>
      <c r="N1013" s="67">
        <v>0</v>
      </c>
      <c r="O1013" s="46">
        <v>383075</v>
      </c>
      <c r="P1013" s="45">
        <v>383075</v>
      </c>
      <c r="Q1013" s="45">
        <v>788597</v>
      </c>
      <c r="R1013" s="45">
        <v>65716.416666666672</v>
      </c>
      <c r="S1013" s="45">
        <v>394298.5</v>
      </c>
      <c r="T1013" s="45">
        <v>394886</v>
      </c>
      <c r="U1013" s="46">
        <v>0</v>
      </c>
      <c r="V1013" s="38">
        <v>0</v>
      </c>
      <c r="W1013" s="46">
        <v>0</v>
      </c>
      <c r="X1013" s="38"/>
      <c r="Y1013" s="38">
        <f t="shared" si="16"/>
        <v>0</v>
      </c>
      <c r="Z1013" s="38">
        <v>0</v>
      </c>
      <c r="AA1013" s="38">
        <v>0</v>
      </c>
      <c r="AB1013" s="38">
        <v>0</v>
      </c>
      <c r="AC1013" s="38" t="s">
        <v>6116</v>
      </c>
      <c r="AD1013" s="59">
        <v>0</v>
      </c>
      <c r="AE1013" s="59">
        <v>0</v>
      </c>
      <c r="AF1013" s="59" t="s">
        <v>6138</v>
      </c>
    </row>
    <row r="1014" spans="1:32" x14ac:dyDescent="0.2">
      <c r="A1014" s="60" t="s">
        <v>6111</v>
      </c>
      <c r="B1014" s="44" t="s">
        <v>6115</v>
      </c>
      <c r="C1014" s="44"/>
      <c r="D1014" s="39">
        <v>999</v>
      </c>
      <c r="E1014" s="44" t="s">
        <v>5907</v>
      </c>
      <c r="F1014" s="44" t="s">
        <v>6009</v>
      </c>
      <c r="G1014" s="39" t="s">
        <v>6115</v>
      </c>
      <c r="H1014" s="64">
        <v>40451</v>
      </c>
      <c r="I1014" s="44" t="s">
        <v>6129</v>
      </c>
      <c r="J1014" s="58">
        <v>179</v>
      </c>
      <c r="K1014" s="44" t="s">
        <v>6111</v>
      </c>
      <c r="L1014" s="39" t="s">
        <v>6116</v>
      </c>
      <c r="M1014" s="67">
        <v>0</v>
      </c>
      <c r="N1014" s="67">
        <v>0</v>
      </c>
      <c r="O1014" s="46">
        <v>957654</v>
      </c>
      <c r="P1014" s="45">
        <v>957654</v>
      </c>
      <c r="Q1014" s="45">
        <v>854556</v>
      </c>
      <c r="R1014" s="45">
        <v>71213</v>
      </c>
      <c r="S1014" s="45">
        <v>427278</v>
      </c>
      <c r="T1014" s="45">
        <v>509995</v>
      </c>
      <c r="U1014" s="46">
        <v>530376</v>
      </c>
      <c r="V1014" s="38">
        <v>227220.51563877333</v>
      </c>
      <c r="W1014" s="46">
        <v>227220.51563877333</v>
      </c>
      <c r="X1014" s="38"/>
      <c r="Y1014" s="38">
        <f t="shared" si="16"/>
        <v>263487.62553614372</v>
      </c>
      <c r="Z1014" s="38">
        <v>263487.62553614372</v>
      </c>
      <c r="AA1014" s="38">
        <v>0</v>
      </c>
      <c r="AB1014" s="38">
        <v>263487.62553614372</v>
      </c>
      <c r="AC1014" s="38" t="s">
        <v>6123</v>
      </c>
      <c r="AD1014" s="59">
        <v>0.5166474681833032</v>
      </c>
      <c r="AE1014" s="59">
        <v>0.27513864666794452</v>
      </c>
      <c r="AF1014" s="59">
        <v>0.49679402072519063</v>
      </c>
    </row>
    <row r="1015" spans="1:32" x14ac:dyDescent="0.2">
      <c r="A1015" s="60" t="s">
        <v>6111</v>
      </c>
      <c r="B1015" s="44" t="s">
        <v>6115</v>
      </c>
      <c r="C1015" s="44"/>
      <c r="D1015" s="39">
        <v>1000</v>
      </c>
      <c r="E1015" s="44" t="s">
        <v>224</v>
      </c>
      <c r="F1015" s="44" t="s">
        <v>225</v>
      </c>
      <c r="G1015" s="39" t="s">
        <v>6115</v>
      </c>
      <c r="H1015" s="64">
        <v>40359</v>
      </c>
      <c r="I1015" s="44" t="s">
        <v>6129</v>
      </c>
      <c r="J1015" s="58">
        <v>178</v>
      </c>
      <c r="K1015" s="44" t="s">
        <v>6111</v>
      </c>
      <c r="L1015" s="39" t="s">
        <v>6116</v>
      </c>
      <c r="M1015" s="67">
        <v>0</v>
      </c>
      <c r="N1015" s="67">
        <v>0</v>
      </c>
      <c r="O1015" s="46">
        <v>368806</v>
      </c>
      <c r="P1015" s="45">
        <v>368806</v>
      </c>
      <c r="Q1015" s="45">
        <v>741057</v>
      </c>
      <c r="R1015" s="45">
        <v>61754.75</v>
      </c>
      <c r="S1015" s="45">
        <v>370528.5</v>
      </c>
      <c r="T1015" s="45">
        <v>586496</v>
      </c>
      <c r="U1015" s="46">
        <v>0</v>
      </c>
      <c r="V1015" s="38">
        <v>0</v>
      </c>
      <c r="W1015" s="46">
        <v>0</v>
      </c>
      <c r="X1015" s="38"/>
      <c r="Y1015" s="38">
        <f t="shared" si="16"/>
        <v>0</v>
      </c>
      <c r="Z1015" s="38">
        <v>0</v>
      </c>
      <c r="AA1015" s="38">
        <v>0</v>
      </c>
      <c r="AB1015" s="38">
        <v>0</v>
      </c>
      <c r="AC1015" s="38" t="s">
        <v>6116</v>
      </c>
      <c r="AD1015" s="59">
        <v>0</v>
      </c>
      <c r="AE1015" s="59">
        <v>0</v>
      </c>
      <c r="AF1015" s="59" t="s">
        <v>6138</v>
      </c>
    </row>
    <row r="1016" spans="1:32" x14ac:dyDescent="0.2">
      <c r="A1016" s="60" t="s">
        <v>6111</v>
      </c>
      <c r="B1016" s="44" t="s">
        <v>6115</v>
      </c>
      <c r="C1016" s="44"/>
      <c r="D1016" s="39">
        <v>1001</v>
      </c>
      <c r="E1016" s="44" t="s">
        <v>1584</v>
      </c>
      <c r="F1016" s="44" t="s">
        <v>1585</v>
      </c>
      <c r="G1016" s="39" t="s">
        <v>6115</v>
      </c>
      <c r="H1016" s="64">
        <v>40359</v>
      </c>
      <c r="I1016" s="44" t="s">
        <v>6129</v>
      </c>
      <c r="J1016" s="58">
        <v>178</v>
      </c>
      <c r="K1016" s="44" t="s">
        <v>6111</v>
      </c>
      <c r="L1016" s="39" t="s">
        <v>6116</v>
      </c>
      <c r="M1016" s="67">
        <v>0</v>
      </c>
      <c r="N1016" s="67">
        <v>0</v>
      </c>
      <c r="O1016" s="46">
        <v>522616</v>
      </c>
      <c r="P1016" s="45">
        <v>522616</v>
      </c>
      <c r="Q1016" s="45">
        <v>990030</v>
      </c>
      <c r="R1016" s="45">
        <v>82502.5</v>
      </c>
      <c r="S1016" s="45">
        <v>495015</v>
      </c>
      <c r="T1016" s="45">
        <v>687337</v>
      </c>
      <c r="U1016" s="46">
        <v>27601</v>
      </c>
      <c r="V1016" s="38">
        <v>11824.655437172463</v>
      </c>
      <c r="W1016" s="46">
        <v>11824.655437172463</v>
      </c>
      <c r="X1016" s="38"/>
      <c r="Y1016" s="38">
        <f t="shared" si="16"/>
        <v>13712.011766035987</v>
      </c>
      <c r="Z1016" s="38">
        <v>13712.011766035987</v>
      </c>
      <c r="AA1016" s="38">
        <v>0</v>
      </c>
      <c r="AB1016" s="38">
        <v>13712.011766035987</v>
      </c>
      <c r="AC1016" s="38" t="s">
        <v>6123</v>
      </c>
      <c r="AD1016" s="59">
        <v>1.9949474225941548E-2</v>
      </c>
      <c r="AE1016" s="59">
        <v>2.6237259796936922E-2</v>
      </c>
      <c r="AF1016" s="59">
        <v>0.49679402072519063</v>
      </c>
    </row>
    <row r="1017" spans="1:32" x14ac:dyDescent="0.2">
      <c r="A1017" s="60" t="s">
        <v>6111</v>
      </c>
      <c r="B1017" s="44" t="s">
        <v>6115</v>
      </c>
      <c r="C1017" s="44"/>
      <c r="D1017" s="39">
        <v>1002</v>
      </c>
      <c r="E1017" s="44" t="s">
        <v>2751</v>
      </c>
      <c r="F1017" s="44" t="s">
        <v>2752</v>
      </c>
      <c r="G1017" s="39" t="s">
        <v>6115</v>
      </c>
      <c r="H1017" s="64">
        <v>40359</v>
      </c>
      <c r="I1017" s="44" t="s">
        <v>6129</v>
      </c>
      <c r="J1017" s="58">
        <v>178</v>
      </c>
      <c r="K1017" s="44" t="s">
        <v>6111</v>
      </c>
      <c r="L1017" s="39" t="s">
        <v>6116</v>
      </c>
      <c r="M1017" s="67">
        <v>0</v>
      </c>
      <c r="N1017" s="67">
        <v>0</v>
      </c>
      <c r="O1017" s="46">
        <v>1262700</v>
      </c>
      <c r="P1017" s="45">
        <v>1262700</v>
      </c>
      <c r="Q1017" s="45">
        <v>733188</v>
      </c>
      <c r="R1017" s="45">
        <v>61099</v>
      </c>
      <c r="S1017" s="45">
        <v>366594</v>
      </c>
      <c r="T1017" s="45">
        <v>165632</v>
      </c>
      <c r="U1017" s="46">
        <v>896106</v>
      </c>
      <c r="V1017" s="38">
        <v>383904.37611618667</v>
      </c>
      <c r="W1017" s="46">
        <v>165632</v>
      </c>
      <c r="X1017" s="38"/>
      <c r="Y1017" s="38">
        <f t="shared" si="16"/>
        <v>445180.10273596772</v>
      </c>
      <c r="Z1017" s="38">
        <v>165632</v>
      </c>
      <c r="AA1017" s="38">
        <v>0</v>
      </c>
      <c r="AB1017" s="38">
        <v>165632</v>
      </c>
      <c r="AC1017" s="38" t="s">
        <v>6123</v>
      </c>
      <c r="AD1017" s="59">
        <v>1</v>
      </c>
      <c r="AE1017" s="59">
        <v>0.1311728835036034</v>
      </c>
      <c r="AF1017" s="59">
        <v>0.18483527618384432</v>
      </c>
    </row>
    <row r="1018" spans="1:32" x14ac:dyDescent="0.2">
      <c r="A1018" s="35" t="s">
        <v>6111</v>
      </c>
      <c r="B1018" s="26" t="s">
        <v>6173</v>
      </c>
      <c r="C1018" s="26" t="s">
        <v>6174</v>
      </c>
      <c r="D1018" s="25">
        <v>1003</v>
      </c>
      <c r="E1018" s="26" t="s">
        <v>3875</v>
      </c>
      <c r="F1018" s="26" t="s">
        <v>3876</v>
      </c>
      <c r="G1018" s="25" t="s">
        <v>6115</v>
      </c>
      <c r="H1018" s="63">
        <v>38533</v>
      </c>
      <c r="I1018" s="26" t="s">
        <v>6130</v>
      </c>
      <c r="J1018" s="57">
        <v>178</v>
      </c>
      <c r="K1018" s="26" t="s">
        <v>6111</v>
      </c>
      <c r="L1018" s="25" t="s">
        <v>6116</v>
      </c>
      <c r="M1018" s="110">
        <v>0</v>
      </c>
      <c r="N1018" s="110">
        <v>0</v>
      </c>
      <c r="O1018" s="40">
        <v>463381</v>
      </c>
      <c r="P1018" s="27">
        <v>463381</v>
      </c>
      <c r="Q1018" s="27">
        <v>0</v>
      </c>
      <c r="R1018" s="27">
        <v>0</v>
      </c>
      <c r="S1018" s="27">
        <v>0</v>
      </c>
      <c r="T1018" s="27">
        <v>448925</v>
      </c>
      <c r="U1018" s="27">
        <v>0</v>
      </c>
      <c r="V1018" s="40">
        <v>153733.80954375074</v>
      </c>
      <c r="W1018" s="40">
        <v>153733.80954375074</v>
      </c>
      <c r="X1018" s="28"/>
      <c r="Y1018" s="38">
        <v>0</v>
      </c>
      <c r="Z1018" s="28">
        <v>153733.80954375074</v>
      </c>
      <c r="AA1018" s="28">
        <v>0</v>
      </c>
      <c r="AB1018" s="28">
        <v>153733.80954375074</v>
      </c>
      <c r="AC1018" s="28" t="s">
        <v>6123</v>
      </c>
      <c r="AD1018" s="37">
        <v>0.34244875991257057</v>
      </c>
      <c r="AE1018" s="37">
        <v>0.33176545767683774</v>
      </c>
      <c r="AF1018" s="37" t="s">
        <v>6138</v>
      </c>
    </row>
    <row r="1019" spans="1:32" x14ac:dyDescent="0.2">
      <c r="A1019" s="60" t="s">
        <v>6111</v>
      </c>
      <c r="B1019" s="44" t="s">
        <v>6171</v>
      </c>
      <c r="C1019" s="44" t="s">
        <v>6172</v>
      </c>
      <c r="D1019" s="39">
        <v>1004</v>
      </c>
      <c r="E1019" s="44" t="s">
        <v>746</v>
      </c>
      <c r="F1019" s="44" t="s">
        <v>747</v>
      </c>
      <c r="G1019" s="39" t="s">
        <v>6115</v>
      </c>
      <c r="H1019" s="64">
        <v>40633</v>
      </c>
      <c r="I1019" s="44" t="s">
        <v>6129</v>
      </c>
      <c r="J1019" s="58">
        <v>177</v>
      </c>
      <c r="K1019" s="44" t="s">
        <v>6111</v>
      </c>
      <c r="L1019" s="39" t="s">
        <v>6116</v>
      </c>
      <c r="M1019" s="67">
        <v>0</v>
      </c>
      <c r="N1019" s="67">
        <v>0</v>
      </c>
      <c r="O1019" s="46">
        <v>420713</v>
      </c>
      <c r="P1019" s="45">
        <v>420713</v>
      </c>
      <c r="Q1019" s="45">
        <v>1220850</v>
      </c>
      <c r="R1019" s="45">
        <v>101737.5</v>
      </c>
      <c r="S1019" s="45">
        <v>610425</v>
      </c>
      <c r="T1019" s="45">
        <v>588217</v>
      </c>
      <c r="U1019" s="46">
        <v>0</v>
      </c>
      <c r="V1019" s="38">
        <v>0</v>
      </c>
      <c r="W1019" s="46">
        <v>0</v>
      </c>
      <c r="X1019" s="38"/>
      <c r="Y1019" s="38">
        <f t="shared" si="16"/>
        <v>0</v>
      </c>
      <c r="Z1019" s="38">
        <v>0</v>
      </c>
      <c r="AA1019" s="38">
        <v>0</v>
      </c>
      <c r="AB1019" s="38">
        <v>0</v>
      </c>
      <c r="AC1019" s="38" t="s">
        <v>6116</v>
      </c>
      <c r="AD1019" s="59">
        <v>0</v>
      </c>
      <c r="AE1019" s="59">
        <v>0</v>
      </c>
      <c r="AF1019" s="59" t="s">
        <v>6138</v>
      </c>
    </row>
    <row r="1020" spans="1:32" x14ac:dyDescent="0.2">
      <c r="A1020" s="60" t="s">
        <v>6111</v>
      </c>
      <c r="B1020" s="44" t="s">
        <v>6115</v>
      </c>
      <c r="C1020" s="44"/>
      <c r="D1020" s="39">
        <v>1005</v>
      </c>
      <c r="E1020" s="44" t="s">
        <v>2461</v>
      </c>
      <c r="F1020" s="44" t="s">
        <v>2400</v>
      </c>
      <c r="G1020" s="39" t="s">
        <v>6115</v>
      </c>
      <c r="H1020" s="64">
        <v>40633</v>
      </c>
      <c r="I1020" s="44" t="s">
        <v>6130</v>
      </c>
      <c r="J1020" s="58">
        <v>177</v>
      </c>
      <c r="K1020" s="44" t="s">
        <v>6111</v>
      </c>
      <c r="L1020" s="39" t="s">
        <v>6116</v>
      </c>
      <c r="M1020" s="67">
        <v>0</v>
      </c>
      <c r="N1020" s="67">
        <v>0</v>
      </c>
      <c r="O1020" s="46">
        <v>1149679</v>
      </c>
      <c r="P1020" s="45">
        <v>1149679</v>
      </c>
      <c r="Q1020" s="45">
        <v>1220986</v>
      </c>
      <c r="R1020" s="45">
        <v>101748.83333333333</v>
      </c>
      <c r="S1020" s="45">
        <v>610493</v>
      </c>
      <c r="T1020" s="45">
        <v>651393</v>
      </c>
      <c r="U1020" s="46">
        <v>539186</v>
      </c>
      <c r="V1020" s="38">
        <v>230994.84317768458</v>
      </c>
      <c r="W1020" s="46">
        <v>230994.84317768458</v>
      </c>
      <c r="X1020" s="38"/>
      <c r="Y1020" s="38">
        <f t="shared" si="16"/>
        <v>267864.38085873268</v>
      </c>
      <c r="Z1020" s="38">
        <v>267864.38085873268</v>
      </c>
      <c r="AA1020" s="38">
        <v>0</v>
      </c>
      <c r="AB1020" s="38">
        <v>267864.38085873268</v>
      </c>
      <c r="AC1020" s="38" t="s">
        <v>6123</v>
      </c>
      <c r="AD1020" s="59">
        <v>0.41121777614855037</v>
      </c>
      <c r="AE1020" s="59">
        <v>0.23299058333563777</v>
      </c>
      <c r="AF1020" s="59">
        <v>0.49679402072519069</v>
      </c>
    </row>
    <row r="1021" spans="1:32" x14ac:dyDescent="0.2">
      <c r="A1021" s="60" t="s">
        <v>6111</v>
      </c>
      <c r="B1021" s="44" t="s">
        <v>6115</v>
      </c>
      <c r="C1021" s="44"/>
      <c r="D1021" s="39">
        <v>1006</v>
      </c>
      <c r="E1021" s="44" t="s">
        <v>4347</v>
      </c>
      <c r="F1021" s="44" t="s">
        <v>4348</v>
      </c>
      <c r="G1021" s="39" t="s">
        <v>6115</v>
      </c>
      <c r="H1021" s="64">
        <v>40543</v>
      </c>
      <c r="I1021" s="44" t="s">
        <v>6129</v>
      </c>
      <c r="J1021" s="58">
        <v>177</v>
      </c>
      <c r="K1021" s="44" t="s">
        <v>6111</v>
      </c>
      <c r="L1021" s="39" t="s">
        <v>6116</v>
      </c>
      <c r="M1021" s="67">
        <v>0</v>
      </c>
      <c r="N1021" s="67">
        <v>0</v>
      </c>
      <c r="O1021" s="46">
        <v>358052</v>
      </c>
      <c r="P1021" s="45">
        <v>358052</v>
      </c>
      <c r="Q1021" s="45">
        <v>726945</v>
      </c>
      <c r="R1021" s="45">
        <v>60578.75</v>
      </c>
      <c r="S1021" s="45">
        <v>363472.5</v>
      </c>
      <c r="T1021" s="45">
        <v>380032</v>
      </c>
      <c r="U1021" s="46">
        <v>0</v>
      </c>
      <c r="V1021" s="38">
        <v>0</v>
      </c>
      <c r="W1021" s="46">
        <v>0</v>
      </c>
      <c r="X1021" s="38"/>
      <c r="Y1021" s="38">
        <f t="shared" si="16"/>
        <v>0</v>
      </c>
      <c r="Z1021" s="38">
        <v>0</v>
      </c>
      <c r="AA1021" s="38">
        <v>0</v>
      </c>
      <c r="AB1021" s="38">
        <v>0</v>
      </c>
      <c r="AC1021" s="38" t="s">
        <v>6116</v>
      </c>
      <c r="AD1021" s="59">
        <v>0</v>
      </c>
      <c r="AE1021" s="59">
        <v>0</v>
      </c>
      <c r="AF1021" s="59" t="s">
        <v>6138</v>
      </c>
    </row>
    <row r="1022" spans="1:32" x14ac:dyDescent="0.2">
      <c r="A1022" s="60" t="s">
        <v>6111</v>
      </c>
      <c r="B1022" s="44" t="s">
        <v>6115</v>
      </c>
      <c r="C1022" s="44"/>
      <c r="D1022" s="39">
        <v>1007</v>
      </c>
      <c r="E1022" s="44" t="s">
        <v>2864</v>
      </c>
      <c r="F1022" s="44" t="s">
        <v>2865</v>
      </c>
      <c r="G1022" s="39" t="s">
        <v>6115</v>
      </c>
      <c r="H1022" s="64">
        <v>40633</v>
      </c>
      <c r="I1022" s="44" t="s">
        <v>6130</v>
      </c>
      <c r="J1022" s="58">
        <v>176</v>
      </c>
      <c r="K1022" s="44" t="s">
        <v>6111</v>
      </c>
      <c r="L1022" s="39" t="s">
        <v>6116</v>
      </c>
      <c r="M1022" s="67">
        <v>0</v>
      </c>
      <c r="N1022" s="67">
        <v>0</v>
      </c>
      <c r="O1022" s="46">
        <v>475704</v>
      </c>
      <c r="P1022" s="45">
        <v>475704</v>
      </c>
      <c r="Q1022" s="45">
        <v>787478</v>
      </c>
      <c r="R1022" s="45">
        <v>65623.166666666672</v>
      </c>
      <c r="S1022" s="45">
        <v>393739</v>
      </c>
      <c r="T1022" s="45">
        <v>339779</v>
      </c>
      <c r="U1022" s="46">
        <v>81965</v>
      </c>
      <c r="V1022" s="38">
        <v>35114.955360597116</v>
      </c>
      <c r="W1022" s="46">
        <v>35114.955360597116</v>
      </c>
      <c r="X1022" s="38"/>
      <c r="Y1022" s="38">
        <f t="shared" si="16"/>
        <v>40719.721908740255</v>
      </c>
      <c r="Z1022" s="38">
        <v>40719.721908740255</v>
      </c>
      <c r="AA1022" s="38">
        <v>0</v>
      </c>
      <c r="AB1022" s="38">
        <v>40719.721908740255</v>
      </c>
      <c r="AC1022" s="38" t="s">
        <v>6123</v>
      </c>
      <c r="AD1022" s="59">
        <v>0.1198417851272158</v>
      </c>
      <c r="AE1022" s="59">
        <v>8.5598863807620398E-2</v>
      </c>
      <c r="AF1022" s="59">
        <v>0.49679402072519069</v>
      </c>
    </row>
    <row r="1023" spans="1:32" x14ac:dyDescent="0.2">
      <c r="A1023" s="60" t="s">
        <v>6111</v>
      </c>
      <c r="B1023" s="44" t="s">
        <v>6115</v>
      </c>
      <c r="C1023" s="44"/>
      <c r="D1023" s="39">
        <v>1008</v>
      </c>
      <c r="E1023" s="44" t="s">
        <v>4579</v>
      </c>
      <c r="F1023" s="44" t="s">
        <v>4580</v>
      </c>
      <c r="G1023" s="39" t="s">
        <v>6115</v>
      </c>
      <c r="H1023" s="64">
        <v>40633</v>
      </c>
      <c r="I1023" s="44" t="s">
        <v>6130</v>
      </c>
      <c r="J1023" s="58">
        <v>176</v>
      </c>
      <c r="K1023" s="44" t="s">
        <v>6111</v>
      </c>
      <c r="L1023" s="39" t="s">
        <v>6116</v>
      </c>
      <c r="M1023" s="67">
        <v>0</v>
      </c>
      <c r="N1023" s="67">
        <v>0</v>
      </c>
      <c r="O1023" s="46">
        <v>702090</v>
      </c>
      <c r="P1023" s="45">
        <v>702090</v>
      </c>
      <c r="Q1023" s="45">
        <v>1152559</v>
      </c>
      <c r="R1023" s="45">
        <v>96046.583333333328</v>
      </c>
      <c r="S1023" s="45">
        <v>576279.5</v>
      </c>
      <c r="T1023" s="45">
        <v>415260</v>
      </c>
      <c r="U1023" s="46">
        <v>125810.5</v>
      </c>
      <c r="V1023" s="38">
        <v>53898.982387536184</v>
      </c>
      <c r="W1023" s="46">
        <v>53898.982387536184</v>
      </c>
      <c r="X1023" s="38"/>
      <c r="Y1023" s="38">
        <f t="shared" si="16"/>
        <v>62501.904144446598</v>
      </c>
      <c r="Z1023" s="38">
        <v>62501.904144446598</v>
      </c>
      <c r="AA1023" s="38">
        <v>0</v>
      </c>
      <c r="AB1023" s="38">
        <v>62501.904144446598</v>
      </c>
      <c r="AC1023" s="38" t="s">
        <v>6123</v>
      </c>
      <c r="AD1023" s="59">
        <v>0.15051270082465587</v>
      </c>
      <c r="AE1023" s="59">
        <v>8.9022638329055534E-2</v>
      </c>
      <c r="AF1023" s="59">
        <v>0.49679402072519063</v>
      </c>
    </row>
    <row r="1024" spans="1:32" x14ac:dyDescent="0.2">
      <c r="A1024" s="60" t="s">
        <v>6111</v>
      </c>
      <c r="B1024" s="44" t="s">
        <v>6115</v>
      </c>
      <c r="C1024" s="44"/>
      <c r="D1024" s="39">
        <v>1009</v>
      </c>
      <c r="E1024" s="44" t="s">
        <v>4978</v>
      </c>
      <c r="F1024" s="44" t="s">
        <v>4979</v>
      </c>
      <c r="G1024" s="39" t="s">
        <v>6115</v>
      </c>
      <c r="H1024" s="64">
        <v>40359</v>
      </c>
      <c r="I1024" s="44" t="s">
        <v>6129</v>
      </c>
      <c r="J1024" s="58">
        <v>176</v>
      </c>
      <c r="K1024" s="44" t="s">
        <v>6111</v>
      </c>
      <c r="L1024" s="39" t="s">
        <v>6116</v>
      </c>
      <c r="M1024" s="67">
        <v>0</v>
      </c>
      <c r="N1024" s="67">
        <v>0</v>
      </c>
      <c r="O1024" s="46">
        <v>519732</v>
      </c>
      <c r="P1024" s="45">
        <v>519732</v>
      </c>
      <c r="Q1024" s="45">
        <v>854085</v>
      </c>
      <c r="R1024" s="45">
        <v>71173.75</v>
      </c>
      <c r="S1024" s="45">
        <v>427042.5</v>
      </c>
      <c r="T1024" s="45">
        <v>495534</v>
      </c>
      <c r="U1024" s="46">
        <v>92689.5</v>
      </c>
      <c r="V1024" s="38">
        <v>39709.481545733746</v>
      </c>
      <c r="W1024" s="46">
        <v>39709.481545733746</v>
      </c>
      <c r="X1024" s="38"/>
      <c r="Y1024" s="38">
        <f t="shared" si="16"/>
        <v>46047.589384007559</v>
      </c>
      <c r="Z1024" s="38">
        <v>46047.589384007559</v>
      </c>
      <c r="AA1024" s="38">
        <v>0</v>
      </c>
      <c r="AB1024" s="38">
        <v>46047.589384007559</v>
      </c>
      <c r="AC1024" s="38" t="s">
        <v>6123</v>
      </c>
      <c r="AD1024" s="59">
        <v>9.2925186534138032E-2</v>
      </c>
      <c r="AE1024" s="59">
        <v>8.8598718924383257E-2</v>
      </c>
      <c r="AF1024" s="59">
        <v>0.49679402072519063</v>
      </c>
    </row>
    <row r="1025" spans="1:32" x14ac:dyDescent="0.2">
      <c r="A1025" s="60" t="s">
        <v>6111</v>
      </c>
      <c r="B1025" s="44" t="s">
        <v>6115</v>
      </c>
      <c r="C1025" s="44"/>
      <c r="D1025" s="39">
        <v>1010</v>
      </c>
      <c r="E1025" s="44" t="s">
        <v>204</v>
      </c>
      <c r="F1025" s="44" t="s">
        <v>205</v>
      </c>
      <c r="G1025" s="39" t="s">
        <v>6115</v>
      </c>
      <c r="H1025" s="64">
        <v>40359</v>
      </c>
      <c r="I1025" s="44" t="s">
        <v>6129</v>
      </c>
      <c r="J1025" s="58">
        <v>175</v>
      </c>
      <c r="K1025" s="44" t="s">
        <v>6111</v>
      </c>
      <c r="L1025" s="39" t="s">
        <v>6116</v>
      </c>
      <c r="M1025" s="67">
        <v>0</v>
      </c>
      <c r="N1025" s="67">
        <v>0</v>
      </c>
      <c r="O1025" s="46">
        <v>560366</v>
      </c>
      <c r="P1025" s="45">
        <v>560366</v>
      </c>
      <c r="Q1025" s="45">
        <v>825527</v>
      </c>
      <c r="R1025" s="45">
        <v>68793.916666666672</v>
      </c>
      <c r="S1025" s="45">
        <v>412763.5</v>
      </c>
      <c r="T1025" s="45">
        <v>512724</v>
      </c>
      <c r="U1025" s="46">
        <v>147602.5</v>
      </c>
      <c r="V1025" s="38">
        <v>63234.980767553658</v>
      </c>
      <c r="W1025" s="46">
        <v>63234.980767553658</v>
      </c>
      <c r="X1025" s="38"/>
      <c r="Y1025" s="38">
        <f t="shared" si="16"/>
        <v>73328.039444089954</v>
      </c>
      <c r="Z1025" s="38">
        <v>73328.039444089954</v>
      </c>
      <c r="AA1025" s="38">
        <v>0</v>
      </c>
      <c r="AB1025" s="38">
        <v>73328.039444089954</v>
      </c>
      <c r="AC1025" s="38" t="s">
        <v>6123</v>
      </c>
      <c r="AD1025" s="59">
        <v>0.14301659263871003</v>
      </c>
      <c r="AE1025" s="59">
        <v>0.13085740291896716</v>
      </c>
      <c r="AF1025" s="59">
        <v>0.49679402072519069</v>
      </c>
    </row>
    <row r="1026" spans="1:32" x14ac:dyDescent="0.2">
      <c r="A1026" s="60" t="s">
        <v>6111</v>
      </c>
      <c r="B1026" s="44" t="s">
        <v>6115</v>
      </c>
      <c r="C1026" s="44"/>
      <c r="D1026" s="39">
        <v>1011</v>
      </c>
      <c r="E1026" s="44" t="s">
        <v>2631</v>
      </c>
      <c r="F1026" s="44" t="s">
        <v>2632</v>
      </c>
      <c r="G1026" s="39" t="s">
        <v>6115</v>
      </c>
      <c r="H1026" s="64">
        <v>40451</v>
      </c>
      <c r="I1026" s="44" t="s">
        <v>6131</v>
      </c>
      <c r="J1026" s="58">
        <v>175</v>
      </c>
      <c r="K1026" s="44" t="s">
        <v>6111</v>
      </c>
      <c r="L1026" s="39" t="s">
        <v>6116</v>
      </c>
      <c r="M1026" s="67">
        <v>0</v>
      </c>
      <c r="N1026" s="67">
        <v>0</v>
      </c>
      <c r="O1026" s="46">
        <v>361014</v>
      </c>
      <c r="P1026" s="45">
        <v>361014</v>
      </c>
      <c r="Q1026" s="45">
        <v>774839</v>
      </c>
      <c r="R1026" s="45">
        <v>64569.916666666664</v>
      </c>
      <c r="S1026" s="45">
        <v>387419.5</v>
      </c>
      <c r="T1026" s="45">
        <v>264548</v>
      </c>
      <c r="U1026" s="46">
        <v>0</v>
      </c>
      <c r="V1026" s="38">
        <v>0</v>
      </c>
      <c r="W1026" s="46">
        <v>0</v>
      </c>
      <c r="X1026" s="38"/>
      <c r="Y1026" s="38">
        <f t="shared" si="16"/>
        <v>0</v>
      </c>
      <c r="Z1026" s="38">
        <v>0</v>
      </c>
      <c r="AA1026" s="38">
        <v>0</v>
      </c>
      <c r="AB1026" s="38">
        <v>0</v>
      </c>
      <c r="AC1026" s="38" t="s">
        <v>6116</v>
      </c>
      <c r="AD1026" s="59">
        <v>0</v>
      </c>
      <c r="AE1026" s="59">
        <v>0</v>
      </c>
      <c r="AF1026" s="59" t="s">
        <v>6138</v>
      </c>
    </row>
    <row r="1027" spans="1:32" x14ac:dyDescent="0.2">
      <c r="A1027" s="60" t="s">
        <v>6111</v>
      </c>
      <c r="B1027" s="44" t="s">
        <v>6115</v>
      </c>
      <c r="C1027" s="44"/>
      <c r="D1027" s="39">
        <v>1012</v>
      </c>
      <c r="E1027" s="44" t="s">
        <v>3376</v>
      </c>
      <c r="F1027" s="44" t="s">
        <v>3377</v>
      </c>
      <c r="G1027" s="39" t="s">
        <v>6115</v>
      </c>
      <c r="H1027" s="64">
        <v>40543</v>
      </c>
      <c r="I1027" s="44" t="s">
        <v>6129</v>
      </c>
      <c r="J1027" s="58">
        <v>175</v>
      </c>
      <c r="K1027" s="44" t="s">
        <v>6111</v>
      </c>
      <c r="L1027" s="39" t="s">
        <v>6116</v>
      </c>
      <c r="M1027" s="67">
        <v>0</v>
      </c>
      <c r="N1027" s="67">
        <v>0</v>
      </c>
      <c r="O1027" s="46">
        <v>659003</v>
      </c>
      <c r="P1027" s="45">
        <v>659003</v>
      </c>
      <c r="Q1027" s="45">
        <v>825227</v>
      </c>
      <c r="R1027" s="45">
        <v>68768.916666666672</v>
      </c>
      <c r="S1027" s="45">
        <v>412613.5</v>
      </c>
      <c r="T1027" s="45">
        <v>592238</v>
      </c>
      <c r="U1027" s="46">
        <v>246389.5</v>
      </c>
      <c r="V1027" s="38">
        <v>105556.71681595611</v>
      </c>
      <c r="W1027" s="46">
        <v>105556.71681595611</v>
      </c>
      <c r="X1027" s="38"/>
      <c r="Y1027" s="38">
        <f t="shared" si="16"/>
        <v>122404.83036946936</v>
      </c>
      <c r="Z1027" s="38">
        <v>122404.83036946936</v>
      </c>
      <c r="AA1027" s="38">
        <v>0</v>
      </c>
      <c r="AB1027" s="38">
        <v>122404.83036946936</v>
      </c>
      <c r="AC1027" s="38" t="s">
        <v>6123</v>
      </c>
      <c r="AD1027" s="59">
        <v>0.20668182448520589</v>
      </c>
      <c r="AE1027" s="59">
        <v>0.18574244786362029</v>
      </c>
      <c r="AF1027" s="59">
        <v>0.49679402072519063</v>
      </c>
    </row>
    <row r="1028" spans="1:32" x14ac:dyDescent="0.2">
      <c r="A1028" s="60" t="s">
        <v>6111</v>
      </c>
      <c r="B1028" s="44" t="s">
        <v>6115</v>
      </c>
      <c r="C1028" s="44"/>
      <c r="D1028" s="39">
        <v>1013</v>
      </c>
      <c r="E1028" s="44" t="s">
        <v>3435</v>
      </c>
      <c r="F1028" s="44" t="s">
        <v>3436</v>
      </c>
      <c r="G1028" s="39" t="s">
        <v>6115</v>
      </c>
      <c r="H1028" s="64">
        <v>40633</v>
      </c>
      <c r="I1028" s="44" t="s">
        <v>6129</v>
      </c>
      <c r="J1028" s="58">
        <v>175</v>
      </c>
      <c r="K1028" s="44" t="s">
        <v>6111</v>
      </c>
      <c r="L1028" s="39" t="s">
        <v>6116</v>
      </c>
      <c r="M1028" s="67">
        <v>0</v>
      </c>
      <c r="N1028" s="67">
        <v>0</v>
      </c>
      <c r="O1028" s="46">
        <v>1287270</v>
      </c>
      <c r="P1028" s="45">
        <v>1287270</v>
      </c>
      <c r="Q1028" s="45">
        <v>1302413</v>
      </c>
      <c r="R1028" s="45">
        <v>108534.41666666667</v>
      </c>
      <c r="S1028" s="45">
        <v>651206.5</v>
      </c>
      <c r="T1028" s="45">
        <v>808661</v>
      </c>
      <c r="U1028" s="46">
        <v>636063.5</v>
      </c>
      <c r="V1028" s="38">
        <v>272498.52264997456</v>
      </c>
      <c r="W1028" s="46">
        <v>272498.52264997456</v>
      </c>
      <c r="X1028" s="38"/>
      <c r="Y1028" s="38">
        <f t="shared" si="16"/>
        <v>315992.54360153736</v>
      </c>
      <c r="Z1028" s="38">
        <v>315992.54360153736</v>
      </c>
      <c r="AA1028" s="38">
        <v>0</v>
      </c>
      <c r="AB1028" s="38">
        <v>315992.54360153736</v>
      </c>
      <c r="AC1028" s="38" t="s">
        <v>6123</v>
      </c>
      <c r="AD1028" s="59">
        <v>0.39076021175936193</v>
      </c>
      <c r="AE1028" s="59">
        <v>0.24547495366281927</v>
      </c>
      <c r="AF1028" s="59">
        <v>0.49679402072519074</v>
      </c>
    </row>
    <row r="1029" spans="1:32" x14ac:dyDescent="0.2">
      <c r="A1029" s="60" t="s">
        <v>6111</v>
      </c>
      <c r="B1029" s="44" t="s">
        <v>6115</v>
      </c>
      <c r="C1029" s="44"/>
      <c r="D1029" s="39">
        <v>1014</v>
      </c>
      <c r="E1029" s="44" t="s">
        <v>3959</v>
      </c>
      <c r="F1029" s="44" t="s">
        <v>3960</v>
      </c>
      <c r="G1029" s="39" t="s">
        <v>6115</v>
      </c>
      <c r="H1029" s="64">
        <v>40359</v>
      </c>
      <c r="I1029" s="44" t="s">
        <v>6129</v>
      </c>
      <c r="J1029" s="58">
        <v>175</v>
      </c>
      <c r="K1029" s="44" t="s">
        <v>6111</v>
      </c>
      <c r="L1029" s="39" t="s">
        <v>6123</v>
      </c>
      <c r="M1029" s="67">
        <v>217485</v>
      </c>
      <c r="N1029" s="67">
        <v>118244</v>
      </c>
      <c r="O1029" s="46">
        <v>599793</v>
      </c>
      <c r="P1029" s="45">
        <v>481549</v>
      </c>
      <c r="Q1029" s="45">
        <v>997003</v>
      </c>
      <c r="R1029" s="45">
        <v>83083.583333333328</v>
      </c>
      <c r="S1029" s="45">
        <v>498501.5</v>
      </c>
      <c r="T1029" s="45">
        <v>388357</v>
      </c>
      <c r="U1029" s="46">
        <v>0</v>
      </c>
      <c r="V1029" s="38">
        <v>0</v>
      </c>
      <c r="W1029" s="46">
        <v>0</v>
      </c>
      <c r="X1029" s="38"/>
      <c r="Y1029" s="38">
        <f t="shared" si="16"/>
        <v>0</v>
      </c>
      <c r="Z1029" s="38">
        <v>0</v>
      </c>
      <c r="AA1029" s="38">
        <v>0</v>
      </c>
      <c r="AB1029" s="38">
        <v>0</v>
      </c>
      <c r="AC1029" s="38" t="s">
        <v>6116</v>
      </c>
      <c r="AD1029" s="59">
        <v>0</v>
      </c>
      <c r="AE1029" s="59">
        <v>0</v>
      </c>
      <c r="AF1029" s="59" t="s">
        <v>6138</v>
      </c>
    </row>
    <row r="1030" spans="1:32" ht="15" x14ac:dyDescent="0.25">
      <c r="A1030" s="138" t="s">
        <v>6111</v>
      </c>
      <c r="B1030" s="138" t="s">
        <v>6115</v>
      </c>
      <c r="C1030" s="138"/>
      <c r="D1030" s="137">
        <v>1015</v>
      </c>
      <c r="E1030" s="138" t="s">
        <v>4048</v>
      </c>
      <c r="F1030" s="138" t="s">
        <v>4049</v>
      </c>
      <c r="G1030" s="137" t="s">
        <v>6115</v>
      </c>
      <c r="H1030" s="139">
        <v>40633</v>
      </c>
      <c r="I1030" s="138" t="s">
        <v>6130</v>
      </c>
      <c r="J1030" s="140">
        <v>175</v>
      </c>
      <c r="K1030" s="138" t="s">
        <v>6111</v>
      </c>
      <c r="L1030" s="137" t="s">
        <v>6116</v>
      </c>
      <c r="M1030" s="141">
        <v>0</v>
      </c>
      <c r="N1030" s="141">
        <v>0</v>
      </c>
      <c r="O1030" s="142">
        <v>5217418</v>
      </c>
      <c r="P1030" s="143">
        <v>5217418</v>
      </c>
      <c r="Q1030" s="143">
        <v>1524669</v>
      </c>
      <c r="R1030" s="143">
        <v>127055.75</v>
      </c>
      <c r="S1030" s="143">
        <v>762334.5</v>
      </c>
      <c r="T1030" s="143">
        <v>248508.99999999997</v>
      </c>
      <c r="U1030" s="142">
        <v>4455083.5</v>
      </c>
      <c r="V1030" s="144">
        <v>1908620.2431554049</v>
      </c>
      <c r="W1030" s="142">
        <v>248508.99999999997</v>
      </c>
      <c r="X1030" s="144"/>
      <c r="Y1030" s="144">
        <f t="shared" si="16"/>
        <v>2213258.8446314549</v>
      </c>
      <c r="Z1030" s="144">
        <v>248508.99999999997</v>
      </c>
      <c r="AA1030" s="144">
        <v>0</v>
      </c>
      <c r="AB1030" s="144">
        <v>248508.99999999997</v>
      </c>
      <c r="AC1030" s="144" t="s">
        <v>6123</v>
      </c>
      <c r="AD1030" s="145">
        <v>1</v>
      </c>
      <c r="AE1030" s="145">
        <v>4.7630647956517953E-2</v>
      </c>
      <c r="AF1030" s="145">
        <v>5.5780997146293657E-2</v>
      </c>
    </row>
    <row r="1031" spans="1:32" x14ac:dyDescent="0.2">
      <c r="A1031" s="60" t="s">
        <v>6111</v>
      </c>
      <c r="B1031" s="44" t="s">
        <v>6115</v>
      </c>
      <c r="C1031" s="44"/>
      <c r="D1031" s="39">
        <v>1016</v>
      </c>
      <c r="E1031" s="44" t="s">
        <v>4050</v>
      </c>
      <c r="F1031" s="44" t="s">
        <v>4051</v>
      </c>
      <c r="G1031" s="39" t="s">
        <v>6115</v>
      </c>
      <c r="H1031" s="64">
        <v>40633</v>
      </c>
      <c r="I1031" s="44" t="s">
        <v>6129</v>
      </c>
      <c r="J1031" s="58">
        <v>175</v>
      </c>
      <c r="K1031" s="44" t="s">
        <v>6111</v>
      </c>
      <c r="L1031" s="39" t="s">
        <v>6116</v>
      </c>
      <c r="M1031" s="67">
        <v>0</v>
      </c>
      <c r="N1031" s="67">
        <v>0</v>
      </c>
      <c r="O1031" s="46">
        <v>996619</v>
      </c>
      <c r="P1031" s="45">
        <v>996619</v>
      </c>
      <c r="Q1031" s="45">
        <v>848866</v>
      </c>
      <c r="R1031" s="45">
        <v>70738.833333333328</v>
      </c>
      <c r="S1031" s="45">
        <v>424433</v>
      </c>
      <c r="T1031" s="45">
        <v>315088</v>
      </c>
      <c r="U1031" s="46">
        <v>572186</v>
      </c>
      <c r="V1031" s="38">
        <v>245132.50592275508</v>
      </c>
      <c r="W1031" s="46">
        <v>245132.50592275508</v>
      </c>
      <c r="X1031" s="38"/>
      <c r="Y1031" s="38">
        <f t="shared" si="16"/>
        <v>284258.58354266395</v>
      </c>
      <c r="Z1031" s="38">
        <v>284258.58354266395</v>
      </c>
      <c r="AA1031" s="38">
        <v>0</v>
      </c>
      <c r="AB1031" s="38">
        <v>284258.58354266395</v>
      </c>
      <c r="AC1031" s="38" t="s">
        <v>6123</v>
      </c>
      <c r="AD1031" s="59">
        <v>0.90215617079248955</v>
      </c>
      <c r="AE1031" s="59">
        <v>0.28522292224276674</v>
      </c>
      <c r="AF1031" s="59">
        <v>0.49679402072519069</v>
      </c>
    </row>
    <row r="1032" spans="1:32" x14ac:dyDescent="0.2">
      <c r="A1032" s="60" t="s">
        <v>6111</v>
      </c>
      <c r="B1032" s="44" t="s">
        <v>6115</v>
      </c>
      <c r="C1032" s="44"/>
      <c r="D1032" s="39">
        <v>1017</v>
      </c>
      <c r="E1032" s="44" t="s">
        <v>4174</v>
      </c>
      <c r="F1032" s="44" t="s">
        <v>4175</v>
      </c>
      <c r="G1032" s="39" t="s">
        <v>6115</v>
      </c>
      <c r="H1032" s="64">
        <v>40543</v>
      </c>
      <c r="I1032" s="44" t="s">
        <v>6129</v>
      </c>
      <c r="J1032" s="58">
        <v>175</v>
      </c>
      <c r="K1032" s="44" t="s">
        <v>6111</v>
      </c>
      <c r="L1032" s="39" t="s">
        <v>6116</v>
      </c>
      <c r="M1032" s="67">
        <v>0</v>
      </c>
      <c r="N1032" s="67">
        <v>0</v>
      </c>
      <c r="O1032" s="46">
        <v>124436</v>
      </c>
      <c r="P1032" s="45">
        <v>124436</v>
      </c>
      <c r="Q1032" s="45">
        <v>831653</v>
      </c>
      <c r="R1032" s="45">
        <v>69304.416666666672</v>
      </c>
      <c r="S1032" s="45">
        <v>415826.5</v>
      </c>
      <c r="T1032" s="45">
        <v>543995</v>
      </c>
      <c r="U1032" s="46">
        <v>0</v>
      </c>
      <c r="V1032" s="38">
        <v>0</v>
      </c>
      <c r="W1032" s="46">
        <v>0</v>
      </c>
      <c r="X1032" s="38"/>
      <c r="Y1032" s="38">
        <f t="shared" si="16"/>
        <v>0</v>
      </c>
      <c r="Z1032" s="38">
        <v>0</v>
      </c>
      <c r="AA1032" s="38">
        <v>0</v>
      </c>
      <c r="AB1032" s="38">
        <v>0</v>
      </c>
      <c r="AC1032" s="38" t="s">
        <v>6116</v>
      </c>
      <c r="AD1032" s="59">
        <v>0</v>
      </c>
      <c r="AE1032" s="59">
        <v>0</v>
      </c>
      <c r="AF1032" s="59" t="s">
        <v>6138</v>
      </c>
    </row>
    <row r="1033" spans="1:32" x14ac:dyDescent="0.2">
      <c r="A1033" s="60" t="s">
        <v>6111</v>
      </c>
      <c r="B1033" s="44" t="s">
        <v>6115</v>
      </c>
      <c r="C1033" s="44"/>
      <c r="D1033" s="39">
        <v>1018</v>
      </c>
      <c r="E1033" s="44" t="s">
        <v>4516</v>
      </c>
      <c r="F1033" s="44" t="s">
        <v>6006</v>
      </c>
      <c r="G1033" s="39" t="s">
        <v>6115</v>
      </c>
      <c r="H1033" s="64">
        <v>40451</v>
      </c>
      <c r="I1033" s="44" t="s">
        <v>6129</v>
      </c>
      <c r="J1033" s="58">
        <v>175</v>
      </c>
      <c r="K1033" s="44" t="s">
        <v>6111</v>
      </c>
      <c r="L1033" s="39" t="s">
        <v>6116</v>
      </c>
      <c r="M1033" s="67">
        <v>0</v>
      </c>
      <c r="N1033" s="67">
        <v>0</v>
      </c>
      <c r="O1033" s="46">
        <v>987983</v>
      </c>
      <c r="P1033" s="45">
        <v>987983</v>
      </c>
      <c r="Q1033" s="45">
        <v>1064790</v>
      </c>
      <c r="R1033" s="45">
        <v>88732.5</v>
      </c>
      <c r="S1033" s="45">
        <v>532395</v>
      </c>
      <c r="T1033" s="45">
        <v>534518</v>
      </c>
      <c r="U1033" s="46">
        <v>455588</v>
      </c>
      <c r="V1033" s="38">
        <v>195180.28771821776</v>
      </c>
      <c r="W1033" s="46">
        <v>195180.28771821776</v>
      </c>
      <c r="X1033" s="38"/>
      <c r="Y1033" s="38">
        <f t="shared" si="16"/>
        <v>226333.39431414817</v>
      </c>
      <c r="Z1033" s="38">
        <v>226333.39431414817</v>
      </c>
      <c r="AA1033" s="38">
        <v>0</v>
      </c>
      <c r="AB1033" s="38">
        <v>226333.39431414817</v>
      </c>
      <c r="AC1033" s="38" t="s">
        <v>6123</v>
      </c>
      <c r="AD1033" s="59">
        <v>0.42343456032191279</v>
      </c>
      <c r="AE1033" s="59">
        <v>0.22908632467780132</v>
      </c>
      <c r="AF1033" s="59">
        <v>0.49679402072519069</v>
      </c>
    </row>
    <row r="1034" spans="1:32" x14ac:dyDescent="0.2">
      <c r="A1034" s="60" t="s">
        <v>6111</v>
      </c>
      <c r="B1034" s="44" t="s">
        <v>6115</v>
      </c>
      <c r="C1034" s="44"/>
      <c r="D1034" s="39">
        <v>1019</v>
      </c>
      <c r="E1034" s="44" t="s">
        <v>4884</v>
      </c>
      <c r="F1034" s="44" t="s">
        <v>4885</v>
      </c>
      <c r="G1034" s="39" t="s">
        <v>6115</v>
      </c>
      <c r="H1034" s="64">
        <v>40359</v>
      </c>
      <c r="I1034" s="44" t="s">
        <v>6129</v>
      </c>
      <c r="J1034" s="58">
        <v>175</v>
      </c>
      <c r="K1034" s="44" t="s">
        <v>6111</v>
      </c>
      <c r="L1034" s="39" t="s">
        <v>6116</v>
      </c>
      <c r="M1034" s="67">
        <v>0</v>
      </c>
      <c r="N1034" s="67">
        <v>0</v>
      </c>
      <c r="O1034" s="46">
        <v>459673</v>
      </c>
      <c r="P1034" s="45">
        <v>459673</v>
      </c>
      <c r="Q1034" s="45">
        <v>569787</v>
      </c>
      <c r="R1034" s="45">
        <v>47482.25</v>
      </c>
      <c r="S1034" s="45">
        <v>284893.5</v>
      </c>
      <c r="T1034" s="45">
        <v>501765</v>
      </c>
      <c r="U1034" s="46">
        <v>174779.5</v>
      </c>
      <c r="V1034" s="38">
        <v>74877.988659153096</v>
      </c>
      <c r="W1034" s="46">
        <v>74877.988659153096</v>
      </c>
      <c r="X1034" s="38"/>
      <c r="Y1034" s="38">
        <f t="shared" si="16"/>
        <v>86829.410545338455</v>
      </c>
      <c r="Z1034" s="38">
        <v>86829.410545338455</v>
      </c>
      <c r="AA1034" s="38">
        <v>0</v>
      </c>
      <c r="AB1034" s="38">
        <v>86829.410545338455</v>
      </c>
      <c r="AC1034" s="38" t="s">
        <v>6123</v>
      </c>
      <c r="AD1034" s="59">
        <v>0.17304796178557383</v>
      </c>
      <c r="AE1034" s="59">
        <v>0.18889386704317734</v>
      </c>
      <c r="AF1034" s="59">
        <v>0.49679402072519063</v>
      </c>
    </row>
    <row r="1035" spans="1:32" x14ac:dyDescent="0.2">
      <c r="A1035" s="60" t="s">
        <v>6111</v>
      </c>
      <c r="B1035" s="44" t="s">
        <v>6115</v>
      </c>
      <c r="C1035" s="44"/>
      <c r="D1035" s="39">
        <v>1020</v>
      </c>
      <c r="E1035" s="44" t="s">
        <v>905</v>
      </c>
      <c r="F1035" s="44" t="s">
        <v>906</v>
      </c>
      <c r="G1035" s="39" t="s">
        <v>6115</v>
      </c>
      <c r="H1035" s="64">
        <v>40359</v>
      </c>
      <c r="I1035" s="44" t="s">
        <v>6129</v>
      </c>
      <c r="J1035" s="58">
        <v>174</v>
      </c>
      <c r="K1035" s="44" t="s">
        <v>6111</v>
      </c>
      <c r="L1035" s="39" t="s">
        <v>6116</v>
      </c>
      <c r="M1035" s="67">
        <v>0</v>
      </c>
      <c r="N1035" s="67">
        <v>0</v>
      </c>
      <c r="O1035" s="46">
        <v>1841189</v>
      </c>
      <c r="P1035" s="45">
        <v>1841189</v>
      </c>
      <c r="Q1035" s="45">
        <v>801021</v>
      </c>
      <c r="R1035" s="45">
        <v>66751.75</v>
      </c>
      <c r="S1035" s="45">
        <v>400510.5</v>
      </c>
      <c r="T1035" s="45">
        <v>492613</v>
      </c>
      <c r="U1035" s="46">
        <v>1440678.5</v>
      </c>
      <c r="V1035" s="38">
        <v>617206.87142648699</v>
      </c>
      <c r="W1035" s="46">
        <v>492613</v>
      </c>
      <c r="X1035" s="38"/>
      <c r="Y1035" s="38">
        <f t="shared" si="16"/>
        <v>715720.46458733652</v>
      </c>
      <c r="Z1035" s="38">
        <v>492613</v>
      </c>
      <c r="AA1035" s="38">
        <v>0</v>
      </c>
      <c r="AB1035" s="38">
        <v>492613</v>
      </c>
      <c r="AC1035" s="38" t="s">
        <v>6123</v>
      </c>
      <c r="AD1035" s="59">
        <v>1</v>
      </c>
      <c r="AE1035" s="59">
        <v>0.26755156586314605</v>
      </c>
      <c r="AF1035" s="59">
        <v>0.34193124975488981</v>
      </c>
    </row>
    <row r="1036" spans="1:32" x14ac:dyDescent="0.2">
      <c r="A1036" s="60" t="s">
        <v>6111</v>
      </c>
      <c r="B1036" s="44" t="s">
        <v>6115</v>
      </c>
      <c r="C1036" s="44"/>
      <c r="D1036" s="39">
        <v>1021</v>
      </c>
      <c r="E1036" s="44" t="s">
        <v>1006</v>
      </c>
      <c r="F1036" s="44" t="s">
        <v>1007</v>
      </c>
      <c r="G1036" s="39" t="s">
        <v>6115</v>
      </c>
      <c r="H1036" s="64">
        <v>40359</v>
      </c>
      <c r="I1036" s="44" t="s">
        <v>6129</v>
      </c>
      <c r="J1036" s="58">
        <v>174</v>
      </c>
      <c r="K1036" s="44" t="s">
        <v>6111</v>
      </c>
      <c r="L1036" s="39" t="s">
        <v>6116</v>
      </c>
      <c r="M1036" s="67">
        <v>0</v>
      </c>
      <c r="N1036" s="67">
        <v>0</v>
      </c>
      <c r="O1036" s="46">
        <v>484108</v>
      </c>
      <c r="P1036" s="45">
        <v>484108</v>
      </c>
      <c r="Q1036" s="45">
        <v>752769</v>
      </c>
      <c r="R1036" s="45">
        <v>62730.75</v>
      </c>
      <c r="S1036" s="45">
        <v>376384.5</v>
      </c>
      <c r="T1036" s="45">
        <v>437980</v>
      </c>
      <c r="U1036" s="46">
        <v>107723.5</v>
      </c>
      <c r="V1036" s="38">
        <v>46150.257961169809</v>
      </c>
      <c r="W1036" s="46">
        <v>46150.257961169809</v>
      </c>
      <c r="X1036" s="38"/>
      <c r="Y1036" s="38">
        <f t="shared" si="16"/>
        <v>53516.390691590073</v>
      </c>
      <c r="Z1036" s="38">
        <v>53516.390691590073</v>
      </c>
      <c r="AA1036" s="38">
        <v>0</v>
      </c>
      <c r="AB1036" s="38">
        <v>53516.390691590073</v>
      </c>
      <c r="AC1036" s="38" t="s">
        <v>6123</v>
      </c>
      <c r="AD1036" s="59">
        <v>0.12218911980362133</v>
      </c>
      <c r="AE1036" s="59">
        <v>0.11054638777212951</v>
      </c>
      <c r="AF1036" s="59">
        <v>0.49679402072519063</v>
      </c>
    </row>
    <row r="1037" spans="1:32" x14ac:dyDescent="0.2">
      <c r="A1037" s="60" t="s">
        <v>6111</v>
      </c>
      <c r="B1037" s="44" t="s">
        <v>6115</v>
      </c>
      <c r="C1037" s="44"/>
      <c r="D1037" s="39">
        <v>1022</v>
      </c>
      <c r="E1037" s="44" t="s">
        <v>1241</v>
      </c>
      <c r="F1037" s="44" t="s">
        <v>1242</v>
      </c>
      <c r="G1037" s="39" t="s">
        <v>6115</v>
      </c>
      <c r="H1037" s="64">
        <v>40359</v>
      </c>
      <c r="I1037" s="44" t="s">
        <v>6129</v>
      </c>
      <c r="J1037" s="58">
        <v>174</v>
      </c>
      <c r="K1037" s="44" t="s">
        <v>6111</v>
      </c>
      <c r="L1037" s="39" t="s">
        <v>6116</v>
      </c>
      <c r="M1037" s="67">
        <v>0</v>
      </c>
      <c r="N1037" s="67">
        <v>0</v>
      </c>
      <c r="O1037" s="46">
        <v>805503</v>
      </c>
      <c r="P1037" s="45">
        <v>805503</v>
      </c>
      <c r="Q1037" s="45">
        <v>651262</v>
      </c>
      <c r="R1037" s="45">
        <v>54271.833333333336</v>
      </c>
      <c r="S1037" s="45">
        <v>325631</v>
      </c>
      <c r="T1037" s="45">
        <v>350095</v>
      </c>
      <c r="U1037" s="46">
        <v>479872</v>
      </c>
      <c r="V1037" s="38">
        <v>205583.89384249935</v>
      </c>
      <c r="W1037" s="46">
        <v>205583.89384249935</v>
      </c>
      <c r="X1037" s="38"/>
      <c r="Y1037" s="38">
        <f t="shared" si="16"/>
        <v>238397.54031343869</v>
      </c>
      <c r="Z1037" s="38">
        <v>238397.54031343869</v>
      </c>
      <c r="AA1037" s="38">
        <v>0</v>
      </c>
      <c r="AB1037" s="38">
        <v>238397.54031343869</v>
      </c>
      <c r="AC1037" s="38" t="s">
        <v>6123</v>
      </c>
      <c r="AD1037" s="59">
        <v>0.68095099990984931</v>
      </c>
      <c r="AE1037" s="59">
        <v>0.29596108309148283</v>
      </c>
      <c r="AF1037" s="59">
        <v>0.49679402072519063</v>
      </c>
    </row>
    <row r="1038" spans="1:32" x14ac:dyDescent="0.2">
      <c r="A1038" s="60" t="s">
        <v>6111</v>
      </c>
      <c r="B1038" s="44" t="s">
        <v>6115</v>
      </c>
      <c r="C1038" s="44"/>
      <c r="D1038" s="39">
        <v>1023</v>
      </c>
      <c r="E1038" s="44" t="s">
        <v>2814</v>
      </c>
      <c r="F1038" s="44" t="s">
        <v>2815</v>
      </c>
      <c r="G1038" s="39" t="s">
        <v>6115</v>
      </c>
      <c r="H1038" s="64">
        <v>40359</v>
      </c>
      <c r="I1038" s="44" t="s">
        <v>6129</v>
      </c>
      <c r="J1038" s="58">
        <v>174</v>
      </c>
      <c r="K1038" s="44" t="s">
        <v>6111</v>
      </c>
      <c r="L1038" s="39" t="s">
        <v>6116</v>
      </c>
      <c r="M1038" s="67">
        <v>0</v>
      </c>
      <c r="N1038" s="67">
        <v>0</v>
      </c>
      <c r="O1038" s="46">
        <v>705683</v>
      </c>
      <c r="P1038" s="45">
        <v>705683</v>
      </c>
      <c r="Q1038" s="45">
        <v>764477</v>
      </c>
      <c r="R1038" s="45">
        <v>63706.416666666664</v>
      </c>
      <c r="S1038" s="45">
        <v>382238.5</v>
      </c>
      <c r="T1038" s="45">
        <v>413389</v>
      </c>
      <c r="U1038" s="46">
        <v>323444.5</v>
      </c>
      <c r="V1038" s="38">
        <v>138568.15932569577</v>
      </c>
      <c r="W1038" s="46">
        <v>138568.15932569577</v>
      </c>
      <c r="X1038" s="38"/>
      <c r="Y1038" s="38">
        <f t="shared" si="16"/>
        <v>160685.29363644894</v>
      </c>
      <c r="Z1038" s="38">
        <v>160685.29363644894</v>
      </c>
      <c r="AA1038" s="38">
        <v>0</v>
      </c>
      <c r="AB1038" s="38">
        <v>160685.29363644894</v>
      </c>
      <c r="AC1038" s="38" t="s">
        <v>6123</v>
      </c>
      <c r="AD1038" s="59">
        <v>0.38870239323361033</v>
      </c>
      <c r="AE1038" s="59">
        <v>0.22770180610337637</v>
      </c>
      <c r="AF1038" s="59">
        <v>0.49679402072519069</v>
      </c>
    </row>
    <row r="1039" spans="1:32" x14ac:dyDescent="0.2">
      <c r="A1039" s="60" t="s">
        <v>6111</v>
      </c>
      <c r="B1039" s="44" t="s">
        <v>6115</v>
      </c>
      <c r="C1039" s="44"/>
      <c r="D1039" s="39">
        <v>1024</v>
      </c>
      <c r="E1039" s="44" t="s">
        <v>2974</v>
      </c>
      <c r="F1039" s="44" t="s">
        <v>2975</v>
      </c>
      <c r="G1039" s="39" t="s">
        <v>6115</v>
      </c>
      <c r="H1039" s="64">
        <v>40359</v>
      </c>
      <c r="I1039" s="44" t="s">
        <v>6129</v>
      </c>
      <c r="J1039" s="58">
        <v>174</v>
      </c>
      <c r="K1039" s="44" t="s">
        <v>6111</v>
      </c>
      <c r="L1039" s="39" t="s">
        <v>6116</v>
      </c>
      <c r="M1039" s="67">
        <v>0</v>
      </c>
      <c r="N1039" s="67">
        <v>0</v>
      </c>
      <c r="O1039" s="46">
        <v>1454510</v>
      </c>
      <c r="P1039" s="45">
        <v>1454510</v>
      </c>
      <c r="Q1039" s="45">
        <v>873393</v>
      </c>
      <c r="R1039" s="45">
        <v>72782.75</v>
      </c>
      <c r="S1039" s="45">
        <v>436696.5</v>
      </c>
      <c r="T1039" s="45">
        <v>550636</v>
      </c>
      <c r="U1039" s="46">
        <v>1017813.5</v>
      </c>
      <c r="V1039" s="38">
        <v>436045.57576908573</v>
      </c>
      <c r="W1039" s="46">
        <v>436045.57576908573</v>
      </c>
      <c r="X1039" s="38"/>
      <c r="Y1039" s="38">
        <f t="shared" si="16"/>
        <v>505643.66101337882</v>
      </c>
      <c r="Z1039" s="38">
        <v>505643.66101337882</v>
      </c>
      <c r="AA1039" s="38">
        <v>0</v>
      </c>
      <c r="AB1039" s="38">
        <v>505643.66101337882</v>
      </c>
      <c r="AC1039" s="38" t="s">
        <v>6123</v>
      </c>
      <c r="AD1039" s="59">
        <v>0.91829023349976902</v>
      </c>
      <c r="AE1039" s="59">
        <v>0.34763849063490715</v>
      </c>
      <c r="AF1039" s="59">
        <v>0.49679402072519063</v>
      </c>
    </row>
    <row r="1040" spans="1:32" x14ac:dyDescent="0.2">
      <c r="A1040" s="60" t="s">
        <v>6111</v>
      </c>
      <c r="B1040" s="44" t="s">
        <v>6115</v>
      </c>
      <c r="C1040" s="44"/>
      <c r="D1040" s="39">
        <v>1025</v>
      </c>
      <c r="E1040" s="44" t="s">
        <v>3306</v>
      </c>
      <c r="F1040" s="44" t="s">
        <v>3307</v>
      </c>
      <c r="G1040" s="39" t="s">
        <v>6115</v>
      </c>
      <c r="H1040" s="64">
        <v>40359</v>
      </c>
      <c r="I1040" s="44" t="s">
        <v>6129</v>
      </c>
      <c r="J1040" s="58">
        <v>174</v>
      </c>
      <c r="K1040" s="44" t="s">
        <v>6111</v>
      </c>
      <c r="L1040" s="39" t="s">
        <v>6116</v>
      </c>
      <c r="M1040" s="67">
        <v>0</v>
      </c>
      <c r="N1040" s="67">
        <v>0</v>
      </c>
      <c r="O1040" s="46">
        <v>226681</v>
      </c>
      <c r="P1040" s="45">
        <v>226681</v>
      </c>
      <c r="Q1040" s="45">
        <v>1093348</v>
      </c>
      <c r="R1040" s="45">
        <v>91112.333333333328</v>
      </c>
      <c r="S1040" s="45">
        <v>546674</v>
      </c>
      <c r="T1040" s="45">
        <v>849715</v>
      </c>
      <c r="U1040" s="46">
        <v>0</v>
      </c>
      <c r="V1040" s="38">
        <v>0</v>
      </c>
      <c r="W1040" s="46">
        <v>0</v>
      </c>
      <c r="X1040" s="38"/>
      <c r="Y1040" s="38">
        <f t="shared" si="16"/>
        <v>0</v>
      </c>
      <c r="Z1040" s="38">
        <v>0</v>
      </c>
      <c r="AA1040" s="38">
        <v>0</v>
      </c>
      <c r="AB1040" s="38">
        <v>0</v>
      </c>
      <c r="AC1040" s="38" t="s">
        <v>6116</v>
      </c>
      <c r="AD1040" s="59">
        <v>0</v>
      </c>
      <c r="AE1040" s="59">
        <v>0</v>
      </c>
      <c r="AF1040" s="59" t="s">
        <v>6138</v>
      </c>
    </row>
    <row r="1041" spans="1:32" x14ac:dyDescent="0.2">
      <c r="A1041" s="60" t="s">
        <v>6111</v>
      </c>
      <c r="B1041" s="44" t="s">
        <v>6115</v>
      </c>
      <c r="C1041" s="44"/>
      <c r="D1041" s="39">
        <v>1026</v>
      </c>
      <c r="E1041" s="44" t="s">
        <v>3425</v>
      </c>
      <c r="F1041" s="44" t="s">
        <v>3426</v>
      </c>
      <c r="G1041" s="39" t="s">
        <v>6115</v>
      </c>
      <c r="H1041" s="64">
        <v>40451</v>
      </c>
      <c r="I1041" s="44" t="s">
        <v>6129</v>
      </c>
      <c r="J1041" s="58">
        <v>174</v>
      </c>
      <c r="K1041" s="44" t="s">
        <v>6111</v>
      </c>
      <c r="L1041" s="39" t="s">
        <v>6116</v>
      </c>
      <c r="M1041" s="67">
        <v>0</v>
      </c>
      <c r="N1041" s="67">
        <v>0</v>
      </c>
      <c r="O1041" s="46">
        <v>1266982</v>
      </c>
      <c r="P1041" s="45">
        <v>1266982</v>
      </c>
      <c r="Q1041" s="45">
        <v>775961</v>
      </c>
      <c r="R1041" s="45">
        <v>64663.416666666664</v>
      </c>
      <c r="S1041" s="45">
        <v>387980.5</v>
      </c>
      <c r="T1041" s="45">
        <v>783520</v>
      </c>
      <c r="U1041" s="46">
        <v>879001.5</v>
      </c>
      <c r="V1041" s="38">
        <v>376576.56846700306</v>
      </c>
      <c r="W1041" s="46">
        <v>376576.56846700306</v>
      </c>
      <c r="X1041" s="38"/>
      <c r="Y1041" s="38">
        <f t="shared" si="16"/>
        <v>436682.68940847367</v>
      </c>
      <c r="Z1041" s="38">
        <v>436682.68940847367</v>
      </c>
      <c r="AA1041" s="38">
        <v>0</v>
      </c>
      <c r="AB1041" s="38">
        <v>436682.68940847367</v>
      </c>
      <c r="AC1041" s="38" t="s">
        <v>6123</v>
      </c>
      <c r="AD1041" s="59">
        <v>0.55733445146068217</v>
      </c>
      <c r="AE1041" s="59">
        <v>0.34466368852002133</v>
      </c>
      <c r="AF1041" s="59">
        <v>0.49679402072519063</v>
      </c>
    </row>
    <row r="1042" spans="1:32" x14ac:dyDescent="0.2">
      <c r="A1042" s="60" t="s">
        <v>6111</v>
      </c>
      <c r="B1042" s="44" t="s">
        <v>6115</v>
      </c>
      <c r="C1042" s="44"/>
      <c r="D1042" s="39">
        <v>1027</v>
      </c>
      <c r="E1042" s="44" t="s">
        <v>5532</v>
      </c>
      <c r="F1042" s="44" t="s">
        <v>5533</v>
      </c>
      <c r="G1042" s="39" t="s">
        <v>6115</v>
      </c>
      <c r="H1042" s="64">
        <v>40451</v>
      </c>
      <c r="I1042" s="44" t="s">
        <v>6129</v>
      </c>
      <c r="J1042" s="58">
        <v>174</v>
      </c>
      <c r="K1042" s="44" t="s">
        <v>6111</v>
      </c>
      <c r="L1042" s="39" t="s">
        <v>6116</v>
      </c>
      <c r="M1042" s="67">
        <v>0</v>
      </c>
      <c r="N1042" s="67">
        <v>0</v>
      </c>
      <c r="O1042" s="46">
        <v>757252</v>
      </c>
      <c r="P1042" s="45">
        <v>757252</v>
      </c>
      <c r="Q1042" s="45">
        <v>822037</v>
      </c>
      <c r="R1042" s="45">
        <v>68503.083333333328</v>
      </c>
      <c r="S1042" s="45">
        <v>411018.5</v>
      </c>
      <c r="T1042" s="45">
        <v>436822</v>
      </c>
      <c r="U1042" s="46">
        <v>346233.5</v>
      </c>
      <c r="V1042" s="38">
        <v>148331.2864862234</v>
      </c>
      <c r="W1042" s="46">
        <v>148331.2864862234</v>
      </c>
      <c r="X1042" s="38"/>
      <c r="Y1042" s="38">
        <f t="shared" si="16"/>
        <v>172006.7325747553</v>
      </c>
      <c r="Z1042" s="38">
        <v>172006.7325747553</v>
      </c>
      <c r="AA1042" s="38">
        <v>0</v>
      </c>
      <c r="AB1042" s="38">
        <v>172006.7325747553</v>
      </c>
      <c r="AC1042" s="38" t="s">
        <v>6123</v>
      </c>
      <c r="AD1042" s="59">
        <v>0.39376847451537539</v>
      </c>
      <c r="AE1042" s="59">
        <v>0.22714596009618371</v>
      </c>
      <c r="AF1042" s="59">
        <v>0.49679402072519063</v>
      </c>
    </row>
    <row r="1043" spans="1:32" x14ac:dyDescent="0.2">
      <c r="A1043" s="60" t="s">
        <v>6111</v>
      </c>
      <c r="B1043" s="44" t="s">
        <v>6115</v>
      </c>
      <c r="C1043" s="44"/>
      <c r="D1043" s="39">
        <v>1028</v>
      </c>
      <c r="E1043" s="44" t="s">
        <v>126</v>
      </c>
      <c r="F1043" s="44" t="s">
        <v>127</v>
      </c>
      <c r="G1043" s="39" t="s">
        <v>6115</v>
      </c>
      <c r="H1043" s="64">
        <v>40359</v>
      </c>
      <c r="I1043" s="44" t="s">
        <v>6129</v>
      </c>
      <c r="J1043" s="58">
        <v>173</v>
      </c>
      <c r="K1043" s="44" t="s">
        <v>6111</v>
      </c>
      <c r="L1043" s="39" t="s">
        <v>6116</v>
      </c>
      <c r="M1043" s="67">
        <v>0</v>
      </c>
      <c r="N1043" s="67">
        <v>0</v>
      </c>
      <c r="O1043" s="46">
        <v>793887</v>
      </c>
      <c r="P1043" s="45">
        <v>793887</v>
      </c>
      <c r="Q1043" s="45">
        <v>737567</v>
      </c>
      <c r="R1043" s="45">
        <v>61463.916666666664</v>
      </c>
      <c r="S1043" s="45">
        <v>368783.5</v>
      </c>
      <c r="T1043" s="45">
        <v>494010</v>
      </c>
      <c r="U1043" s="46">
        <v>425103.5</v>
      </c>
      <c r="V1043" s="38">
        <v>182120.30044694192</v>
      </c>
      <c r="W1043" s="46">
        <v>182120.30044694192</v>
      </c>
      <c r="X1043" s="38"/>
      <c r="Y1043" s="38">
        <f t="shared" si="16"/>
        <v>211188.87698935106</v>
      </c>
      <c r="Z1043" s="38">
        <v>211188.87698935106</v>
      </c>
      <c r="AA1043" s="38">
        <v>0</v>
      </c>
      <c r="AB1043" s="38">
        <v>211188.87698935106</v>
      </c>
      <c r="AC1043" s="38" t="s">
        <v>6123</v>
      </c>
      <c r="AD1043" s="59">
        <v>0.42749919432673644</v>
      </c>
      <c r="AE1043" s="59">
        <v>0.26601881248760978</v>
      </c>
      <c r="AF1043" s="59">
        <v>0.49679402072519058</v>
      </c>
    </row>
    <row r="1044" spans="1:32" x14ac:dyDescent="0.2">
      <c r="A1044" s="60" t="s">
        <v>6111</v>
      </c>
      <c r="B1044" s="44" t="s">
        <v>6115</v>
      </c>
      <c r="C1044" s="44"/>
      <c r="D1044" s="39">
        <v>1029</v>
      </c>
      <c r="E1044" s="44" t="s">
        <v>371</v>
      </c>
      <c r="F1044" s="44" t="s">
        <v>372</v>
      </c>
      <c r="G1044" s="39" t="s">
        <v>6115</v>
      </c>
      <c r="H1044" s="64">
        <v>40359</v>
      </c>
      <c r="I1044" s="44" t="s">
        <v>6129</v>
      </c>
      <c r="J1044" s="58">
        <v>173</v>
      </c>
      <c r="K1044" s="44" t="s">
        <v>6111</v>
      </c>
      <c r="L1044" s="39" t="s">
        <v>6123</v>
      </c>
      <c r="M1044" s="67">
        <v>253118</v>
      </c>
      <c r="N1044" s="67">
        <v>0</v>
      </c>
      <c r="O1044" s="46">
        <v>685252</v>
      </c>
      <c r="P1044" s="45">
        <v>685252</v>
      </c>
      <c r="Q1044" s="45">
        <v>670459</v>
      </c>
      <c r="R1044" s="45">
        <v>55871.583333333336</v>
      </c>
      <c r="S1044" s="45">
        <v>335229.5</v>
      </c>
      <c r="T1044" s="45">
        <v>272075</v>
      </c>
      <c r="U1044" s="46">
        <v>350022.5</v>
      </c>
      <c r="V1044" s="38">
        <v>149954.54721777103</v>
      </c>
      <c r="W1044" s="46">
        <v>149954.54721777103</v>
      </c>
      <c r="X1044" s="38"/>
      <c r="Y1044" s="38">
        <f t="shared" si="16"/>
        <v>173889.08511928303</v>
      </c>
      <c r="Z1044" s="38">
        <v>173889.08511928303</v>
      </c>
      <c r="AA1044" s="38">
        <v>0</v>
      </c>
      <c r="AB1044" s="38">
        <v>173889.08511928303</v>
      </c>
      <c r="AC1044" s="38" t="s">
        <v>6123</v>
      </c>
      <c r="AD1044" s="59">
        <v>0.63912187859701564</v>
      </c>
      <c r="AE1044" s="59">
        <v>0.25375932521070066</v>
      </c>
      <c r="AF1044" s="59">
        <v>0.49679402072519063</v>
      </c>
    </row>
    <row r="1045" spans="1:32" x14ac:dyDescent="0.2">
      <c r="A1045" s="60" t="s">
        <v>6111</v>
      </c>
      <c r="B1045" s="44" t="s">
        <v>6115</v>
      </c>
      <c r="C1045" s="44"/>
      <c r="D1045" s="39">
        <v>1030</v>
      </c>
      <c r="E1045" s="44" t="s">
        <v>3259</v>
      </c>
      <c r="F1045" s="44" t="s">
        <v>3260</v>
      </c>
      <c r="G1045" s="39" t="s">
        <v>6115</v>
      </c>
      <c r="H1045" s="64">
        <v>40359</v>
      </c>
      <c r="I1045" s="44" t="s">
        <v>6129</v>
      </c>
      <c r="J1045" s="58">
        <v>173</v>
      </c>
      <c r="K1045" s="44" t="s">
        <v>6111</v>
      </c>
      <c r="L1045" s="39" t="s">
        <v>6123</v>
      </c>
      <c r="M1045" s="67">
        <v>750000</v>
      </c>
      <c r="N1045" s="67">
        <v>750000</v>
      </c>
      <c r="O1045" s="46">
        <v>1120940</v>
      </c>
      <c r="P1045" s="45">
        <v>370940</v>
      </c>
      <c r="Q1045" s="45">
        <v>833881</v>
      </c>
      <c r="R1045" s="45">
        <v>69490.083333333328</v>
      </c>
      <c r="S1045" s="45">
        <v>416940.5</v>
      </c>
      <c r="T1045" s="45">
        <v>377811</v>
      </c>
      <c r="U1045" s="46">
        <v>0</v>
      </c>
      <c r="V1045" s="38">
        <v>0</v>
      </c>
      <c r="W1045" s="46">
        <v>0</v>
      </c>
      <c r="X1045" s="38"/>
      <c r="Y1045" s="38">
        <f t="shared" si="16"/>
        <v>0</v>
      </c>
      <c r="Z1045" s="38">
        <v>0</v>
      </c>
      <c r="AA1045" s="38">
        <v>0</v>
      </c>
      <c r="AB1045" s="38">
        <v>0</v>
      </c>
      <c r="AC1045" s="38" t="s">
        <v>6116</v>
      </c>
      <c r="AD1045" s="59">
        <v>0</v>
      </c>
      <c r="AE1045" s="59">
        <v>0</v>
      </c>
      <c r="AF1045" s="59" t="s">
        <v>6138</v>
      </c>
    </row>
    <row r="1046" spans="1:32" x14ac:dyDescent="0.2">
      <c r="A1046" s="60" t="s">
        <v>6111</v>
      </c>
      <c r="B1046" s="44" t="s">
        <v>6115</v>
      </c>
      <c r="C1046" s="44"/>
      <c r="D1046" s="39">
        <v>1031</v>
      </c>
      <c r="E1046" s="44" t="s">
        <v>3343</v>
      </c>
      <c r="F1046" s="44" t="s">
        <v>3344</v>
      </c>
      <c r="G1046" s="39" t="s">
        <v>6115</v>
      </c>
      <c r="H1046" s="64">
        <v>40451</v>
      </c>
      <c r="I1046" s="44" t="s">
        <v>6130</v>
      </c>
      <c r="J1046" s="58">
        <v>173</v>
      </c>
      <c r="K1046" s="44" t="s">
        <v>6111</v>
      </c>
      <c r="L1046" s="39" t="s">
        <v>6116</v>
      </c>
      <c r="M1046" s="67">
        <v>0</v>
      </c>
      <c r="N1046" s="67">
        <v>0</v>
      </c>
      <c r="O1046" s="46">
        <v>1166697</v>
      </c>
      <c r="P1046" s="45">
        <v>1166697</v>
      </c>
      <c r="Q1046" s="45">
        <v>1210069</v>
      </c>
      <c r="R1046" s="45">
        <v>100839.08333333333</v>
      </c>
      <c r="S1046" s="45">
        <v>605034.5</v>
      </c>
      <c r="T1046" s="45">
        <v>815879</v>
      </c>
      <c r="U1046" s="46">
        <v>561662.5</v>
      </c>
      <c r="V1046" s="38">
        <v>240624.09095615661</v>
      </c>
      <c r="W1046" s="46">
        <v>240624.09095615661</v>
      </c>
      <c r="X1046" s="38"/>
      <c r="Y1046" s="38">
        <f t="shared" si="16"/>
        <v>279030.5716655624</v>
      </c>
      <c r="Z1046" s="38">
        <v>279030.5716655624</v>
      </c>
      <c r="AA1046" s="38">
        <v>0</v>
      </c>
      <c r="AB1046" s="38">
        <v>279030.5716655624</v>
      </c>
      <c r="AC1046" s="38" t="s">
        <v>6123</v>
      </c>
      <c r="AD1046" s="59">
        <v>0.34199994320917981</v>
      </c>
      <c r="AE1046" s="59">
        <v>0.23916284319370187</v>
      </c>
      <c r="AF1046" s="59">
        <v>0.49679402072519063</v>
      </c>
    </row>
    <row r="1047" spans="1:32" x14ac:dyDescent="0.2">
      <c r="A1047" s="60" t="s">
        <v>6111</v>
      </c>
      <c r="B1047" s="44" t="s">
        <v>6115</v>
      </c>
      <c r="C1047" s="44"/>
      <c r="D1047" s="39">
        <v>1032</v>
      </c>
      <c r="E1047" s="44" t="s">
        <v>4375</v>
      </c>
      <c r="F1047" s="44" t="s">
        <v>4376</v>
      </c>
      <c r="G1047" s="39" t="s">
        <v>6115</v>
      </c>
      <c r="H1047" s="64">
        <v>40359</v>
      </c>
      <c r="I1047" s="44" t="s">
        <v>6129</v>
      </c>
      <c r="J1047" s="58">
        <v>173</v>
      </c>
      <c r="K1047" s="44" t="s">
        <v>6111</v>
      </c>
      <c r="L1047" s="39" t="s">
        <v>6116</v>
      </c>
      <c r="M1047" s="67">
        <v>0</v>
      </c>
      <c r="N1047" s="67">
        <v>0</v>
      </c>
      <c r="O1047" s="46">
        <v>1192188</v>
      </c>
      <c r="P1047" s="45">
        <v>1192188</v>
      </c>
      <c r="Q1047" s="45">
        <v>741042</v>
      </c>
      <c r="R1047" s="45">
        <v>61753.5</v>
      </c>
      <c r="S1047" s="45">
        <v>370521</v>
      </c>
      <c r="T1047" s="45">
        <v>440167</v>
      </c>
      <c r="U1047" s="46">
        <v>821667</v>
      </c>
      <c r="V1047" s="38">
        <v>352013.66468951077</v>
      </c>
      <c r="W1047" s="46">
        <v>352013.66468951077</v>
      </c>
      <c r="X1047" s="38"/>
      <c r="Y1047" s="38">
        <f t="shared" si="16"/>
        <v>408199.25262720522</v>
      </c>
      <c r="Z1047" s="38">
        <v>408199.25262720522</v>
      </c>
      <c r="AA1047" s="38">
        <v>0</v>
      </c>
      <c r="AB1047" s="38">
        <v>408199.25262720522</v>
      </c>
      <c r="AC1047" s="38" t="s">
        <v>6123</v>
      </c>
      <c r="AD1047" s="59">
        <v>0.92737359372057704</v>
      </c>
      <c r="AE1047" s="59">
        <v>0.34239503553735251</v>
      </c>
      <c r="AF1047" s="59">
        <v>0.49679402072519063</v>
      </c>
    </row>
    <row r="1048" spans="1:32" x14ac:dyDescent="0.2">
      <c r="A1048" s="60" t="s">
        <v>6111</v>
      </c>
      <c r="B1048" s="44" t="s">
        <v>6115</v>
      </c>
      <c r="C1048" s="44"/>
      <c r="D1048" s="39">
        <v>1033</v>
      </c>
      <c r="E1048" s="44" t="s">
        <v>5646</v>
      </c>
      <c r="F1048" s="44" t="s">
        <v>5647</v>
      </c>
      <c r="G1048" s="39" t="s">
        <v>6115</v>
      </c>
      <c r="H1048" s="64">
        <v>40633</v>
      </c>
      <c r="I1048" s="44" t="s">
        <v>6130</v>
      </c>
      <c r="J1048" s="58">
        <v>173</v>
      </c>
      <c r="K1048" s="44" t="s">
        <v>6111</v>
      </c>
      <c r="L1048" s="39" t="s">
        <v>6116</v>
      </c>
      <c r="M1048" s="67">
        <v>0</v>
      </c>
      <c r="N1048" s="67">
        <v>0</v>
      </c>
      <c r="O1048" s="46">
        <v>597964</v>
      </c>
      <c r="P1048" s="45">
        <v>597964</v>
      </c>
      <c r="Q1048" s="45">
        <v>1549553</v>
      </c>
      <c r="R1048" s="45">
        <v>129129.41666666667</v>
      </c>
      <c r="S1048" s="45">
        <v>774776.5</v>
      </c>
      <c r="T1048" s="45">
        <v>861090</v>
      </c>
      <c r="U1048" s="46">
        <v>0</v>
      </c>
      <c r="V1048" s="38">
        <v>0</v>
      </c>
      <c r="W1048" s="46">
        <v>0</v>
      </c>
      <c r="X1048" s="38"/>
      <c r="Y1048" s="38">
        <f t="shared" si="16"/>
        <v>0</v>
      </c>
      <c r="Z1048" s="38">
        <v>0</v>
      </c>
      <c r="AA1048" s="38">
        <v>0</v>
      </c>
      <c r="AB1048" s="38">
        <v>0</v>
      </c>
      <c r="AC1048" s="38" t="s">
        <v>6116</v>
      </c>
      <c r="AD1048" s="59">
        <v>0</v>
      </c>
      <c r="AE1048" s="59">
        <v>0</v>
      </c>
      <c r="AF1048" s="59" t="s">
        <v>6138</v>
      </c>
    </row>
    <row r="1049" spans="1:32" x14ac:dyDescent="0.2">
      <c r="A1049" s="60" t="s">
        <v>6111</v>
      </c>
      <c r="B1049" s="44" t="s">
        <v>6115</v>
      </c>
      <c r="C1049" s="44"/>
      <c r="D1049" s="39">
        <v>1034</v>
      </c>
      <c r="E1049" s="44" t="s">
        <v>522</v>
      </c>
      <c r="F1049" s="44" t="s">
        <v>523</v>
      </c>
      <c r="G1049" s="39" t="s">
        <v>6115</v>
      </c>
      <c r="H1049" s="64">
        <v>40359</v>
      </c>
      <c r="I1049" s="44" t="s">
        <v>6129</v>
      </c>
      <c r="J1049" s="58">
        <v>172</v>
      </c>
      <c r="K1049" s="44" t="s">
        <v>6111</v>
      </c>
      <c r="L1049" s="39" t="s">
        <v>6116</v>
      </c>
      <c r="M1049" s="67">
        <v>0</v>
      </c>
      <c r="N1049" s="67">
        <v>0</v>
      </c>
      <c r="O1049" s="46">
        <v>165159</v>
      </c>
      <c r="P1049" s="45">
        <v>165159</v>
      </c>
      <c r="Q1049" s="45">
        <v>833110</v>
      </c>
      <c r="R1049" s="45">
        <v>69425.833333333328</v>
      </c>
      <c r="S1049" s="45">
        <v>416555</v>
      </c>
      <c r="T1049" s="45">
        <v>630563</v>
      </c>
      <c r="U1049" s="46">
        <v>0</v>
      </c>
      <c r="V1049" s="38">
        <v>0</v>
      </c>
      <c r="W1049" s="46">
        <v>0</v>
      </c>
      <c r="X1049" s="38"/>
      <c r="Y1049" s="38">
        <f t="shared" si="16"/>
        <v>0</v>
      </c>
      <c r="Z1049" s="38">
        <v>0</v>
      </c>
      <c r="AA1049" s="38">
        <v>0</v>
      </c>
      <c r="AB1049" s="38">
        <v>0</v>
      </c>
      <c r="AC1049" s="38" t="s">
        <v>6116</v>
      </c>
      <c r="AD1049" s="59">
        <v>0</v>
      </c>
      <c r="AE1049" s="59">
        <v>0</v>
      </c>
      <c r="AF1049" s="59" t="s">
        <v>6138</v>
      </c>
    </row>
    <row r="1050" spans="1:32" x14ac:dyDescent="0.2">
      <c r="A1050" s="60" t="s">
        <v>6111</v>
      </c>
      <c r="B1050" s="44" t="s">
        <v>6115</v>
      </c>
      <c r="C1050" s="44"/>
      <c r="D1050" s="39">
        <v>1035</v>
      </c>
      <c r="E1050" s="44" t="s">
        <v>2067</v>
      </c>
      <c r="F1050" s="44" t="s">
        <v>2068</v>
      </c>
      <c r="G1050" s="39" t="s">
        <v>6115</v>
      </c>
      <c r="H1050" s="64">
        <v>40543</v>
      </c>
      <c r="I1050" s="44" t="s">
        <v>6129</v>
      </c>
      <c r="J1050" s="58">
        <v>172</v>
      </c>
      <c r="K1050" s="44" t="s">
        <v>6111</v>
      </c>
      <c r="L1050" s="39" t="s">
        <v>6116</v>
      </c>
      <c r="M1050" s="67">
        <v>0</v>
      </c>
      <c r="N1050" s="67">
        <v>0</v>
      </c>
      <c r="O1050" s="46">
        <v>902198</v>
      </c>
      <c r="P1050" s="45">
        <v>902198</v>
      </c>
      <c r="Q1050" s="45">
        <v>714122</v>
      </c>
      <c r="R1050" s="45">
        <v>59510.166666666664</v>
      </c>
      <c r="S1050" s="45">
        <v>357061</v>
      </c>
      <c r="T1050" s="45">
        <v>403650</v>
      </c>
      <c r="U1050" s="46">
        <v>545137</v>
      </c>
      <c r="V1050" s="38">
        <v>233544.33502604562</v>
      </c>
      <c r="W1050" s="46">
        <v>233544.33502604562</v>
      </c>
      <c r="X1050" s="38"/>
      <c r="Y1050" s="38">
        <f t="shared" si="16"/>
        <v>270820.80207606824</v>
      </c>
      <c r="Z1050" s="38">
        <v>270820.80207606824</v>
      </c>
      <c r="AA1050" s="38">
        <v>0</v>
      </c>
      <c r="AB1050" s="38">
        <v>270820.80207606824</v>
      </c>
      <c r="AC1050" s="38" t="s">
        <v>6123</v>
      </c>
      <c r="AD1050" s="59">
        <v>0.67092977102952622</v>
      </c>
      <c r="AE1050" s="59">
        <v>0.30017889872962283</v>
      </c>
      <c r="AF1050" s="59">
        <v>0.49679402072519063</v>
      </c>
    </row>
    <row r="1051" spans="1:32" x14ac:dyDescent="0.2">
      <c r="A1051" s="60" t="s">
        <v>6111</v>
      </c>
      <c r="B1051" s="44" t="s">
        <v>6115</v>
      </c>
      <c r="C1051" s="44"/>
      <c r="D1051" s="39">
        <v>1036</v>
      </c>
      <c r="E1051" s="44" t="s">
        <v>3354</v>
      </c>
      <c r="F1051" s="44" t="s">
        <v>3355</v>
      </c>
      <c r="G1051" s="39" t="s">
        <v>6115</v>
      </c>
      <c r="H1051" s="64">
        <v>40359</v>
      </c>
      <c r="I1051" s="44" t="s">
        <v>6129</v>
      </c>
      <c r="J1051" s="58">
        <v>172</v>
      </c>
      <c r="K1051" s="44" t="s">
        <v>6111</v>
      </c>
      <c r="L1051" s="39" t="s">
        <v>6123</v>
      </c>
      <c r="M1051" s="67">
        <v>793244</v>
      </c>
      <c r="N1051" s="67">
        <v>793244</v>
      </c>
      <c r="O1051" s="46">
        <v>2131268</v>
      </c>
      <c r="P1051" s="45">
        <v>1338024</v>
      </c>
      <c r="Q1051" s="45">
        <v>1068464</v>
      </c>
      <c r="R1051" s="45">
        <v>89038.666666666672</v>
      </c>
      <c r="S1051" s="45">
        <v>534232</v>
      </c>
      <c r="T1051" s="45">
        <v>484269</v>
      </c>
      <c r="U1051" s="46">
        <v>803792</v>
      </c>
      <c r="V1051" s="38">
        <v>344355.76403593092</v>
      </c>
      <c r="W1051" s="46">
        <v>344355.76403593092</v>
      </c>
      <c r="X1051" s="38"/>
      <c r="Y1051" s="38">
        <f t="shared" si="16"/>
        <v>399319.05950674246</v>
      </c>
      <c r="Z1051" s="38">
        <v>399319.05950674246</v>
      </c>
      <c r="AA1051" s="38">
        <v>0</v>
      </c>
      <c r="AB1051" s="38">
        <v>399319.05950674246</v>
      </c>
      <c r="AC1051" s="38" t="s">
        <v>6123</v>
      </c>
      <c r="AD1051" s="59">
        <v>0.82458108924325624</v>
      </c>
      <c r="AE1051" s="59">
        <v>0.29843938487406985</v>
      </c>
      <c r="AF1051" s="59">
        <v>0.49679402072519069</v>
      </c>
    </row>
    <row r="1052" spans="1:32" x14ac:dyDescent="0.2">
      <c r="A1052" s="60" t="s">
        <v>6111</v>
      </c>
      <c r="B1052" s="44" t="s">
        <v>6115</v>
      </c>
      <c r="C1052" s="44"/>
      <c r="D1052" s="39">
        <v>1037</v>
      </c>
      <c r="E1052" s="44" t="s">
        <v>3509</v>
      </c>
      <c r="F1052" s="44" t="s">
        <v>3510</v>
      </c>
      <c r="G1052" s="39" t="s">
        <v>6115</v>
      </c>
      <c r="H1052" s="64">
        <v>40633</v>
      </c>
      <c r="I1052" s="44" t="s">
        <v>6129</v>
      </c>
      <c r="J1052" s="58">
        <v>172</v>
      </c>
      <c r="K1052" s="44" t="s">
        <v>6111</v>
      </c>
      <c r="L1052" s="39" t="s">
        <v>6116</v>
      </c>
      <c r="M1052" s="67">
        <v>0</v>
      </c>
      <c r="N1052" s="67">
        <v>0</v>
      </c>
      <c r="O1052" s="46">
        <v>216853</v>
      </c>
      <c r="P1052" s="45">
        <v>216853</v>
      </c>
      <c r="Q1052" s="45">
        <v>759177</v>
      </c>
      <c r="R1052" s="45">
        <v>63264.75</v>
      </c>
      <c r="S1052" s="45">
        <v>379588.5</v>
      </c>
      <c r="T1052" s="45">
        <v>316016</v>
      </c>
      <c r="U1052" s="46">
        <v>0</v>
      </c>
      <c r="V1052" s="38">
        <v>0</v>
      </c>
      <c r="W1052" s="46">
        <v>0</v>
      </c>
      <c r="X1052" s="38"/>
      <c r="Y1052" s="38">
        <f t="shared" si="16"/>
        <v>0</v>
      </c>
      <c r="Z1052" s="38">
        <v>0</v>
      </c>
      <c r="AA1052" s="38">
        <v>0</v>
      </c>
      <c r="AB1052" s="38">
        <v>0</v>
      </c>
      <c r="AC1052" s="38" t="s">
        <v>6116</v>
      </c>
      <c r="AD1052" s="59">
        <v>0</v>
      </c>
      <c r="AE1052" s="59">
        <v>0</v>
      </c>
      <c r="AF1052" s="59" t="s">
        <v>6138</v>
      </c>
    </row>
    <row r="1053" spans="1:32" x14ac:dyDescent="0.2">
      <c r="A1053" s="60" t="s">
        <v>6111</v>
      </c>
      <c r="B1053" s="44" t="s">
        <v>6115</v>
      </c>
      <c r="C1053" s="44"/>
      <c r="D1053" s="39">
        <v>1038</v>
      </c>
      <c r="E1053" s="44" t="s">
        <v>425</v>
      </c>
      <c r="F1053" s="44" t="s">
        <v>426</v>
      </c>
      <c r="G1053" s="39" t="s">
        <v>6115</v>
      </c>
      <c r="H1053" s="64">
        <v>40543</v>
      </c>
      <c r="I1053" s="44" t="s">
        <v>6129</v>
      </c>
      <c r="J1053" s="58">
        <v>171</v>
      </c>
      <c r="K1053" s="44" t="s">
        <v>6111</v>
      </c>
      <c r="L1053" s="39" t="s">
        <v>6116</v>
      </c>
      <c r="M1053" s="67">
        <v>0</v>
      </c>
      <c r="N1053" s="67">
        <v>0</v>
      </c>
      <c r="O1053" s="46">
        <v>1019698</v>
      </c>
      <c r="P1053" s="45">
        <v>1019698</v>
      </c>
      <c r="Q1053" s="45">
        <v>747748</v>
      </c>
      <c r="R1053" s="45">
        <v>62312.333333333336</v>
      </c>
      <c r="S1053" s="45">
        <v>373874</v>
      </c>
      <c r="T1053" s="45">
        <v>396630</v>
      </c>
      <c r="U1053" s="46">
        <v>645824</v>
      </c>
      <c r="V1053" s="38">
        <v>276680.05771734606</v>
      </c>
      <c r="W1053" s="46">
        <v>276680.05771734606</v>
      </c>
      <c r="X1053" s="38"/>
      <c r="Y1053" s="38">
        <f t="shared" si="16"/>
        <v>320841.50164082553</v>
      </c>
      <c r="Z1053" s="38">
        <v>320841.50164082553</v>
      </c>
      <c r="AA1053" s="38">
        <v>0</v>
      </c>
      <c r="AB1053" s="38">
        <v>320841.50164082553</v>
      </c>
      <c r="AC1053" s="38" t="s">
        <v>6123</v>
      </c>
      <c r="AD1053" s="59">
        <v>0.80891889579917187</v>
      </c>
      <c r="AE1053" s="59">
        <v>0.31464365100336134</v>
      </c>
      <c r="AF1053" s="59">
        <v>0.49679402072519063</v>
      </c>
    </row>
    <row r="1054" spans="1:32" x14ac:dyDescent="0.2">
      <c r="A1054" s="60" t="s">
        <v>6111</v>
      </c>
      <c r="B1054" s="44" t="s">
        <v>6115</v>
      </c>
      <c r="C1054" s="44"/>
      <c r="D1054" s="39">
        <v>1039</v>
      </c>
      <c r="E1054" s="44" t="s">
        <v>924</v>
      </c>
      <c r="F1054" s="44" t="s">
        <v>5999</v>
      </c>
      <c r="G1054" s="39" t="s">
        <v>6115</v>
      </c>
      <c r="H1054" s="64">
        <v>40451</v>
      </c>
      <c r="I1054" s="44" t="s">
        <v>6129</v>
      </c>
      <c r="J1054" s="58">
        <v>171</v>
      </c>
      <c r="K1054" s="44" t="s">
        <v>6111</v>
      </c>
      <c r="L1054" s="39" t="s">
        <v>6116</v>
      </c>
      <c r="M1054" s="67">
        <v>0</v>
      </c>
      <c r="N1054" s="67">
        <v>0</v>
      </c>
      <c r="O1054" s="46">
        <v>1246643</v>
      </c>
      <c r="P1054" s="45">
        <v>1246643</v>
      </c>
      <c r="Q1054" s="45">
        <v>1042859</v>
      </c>
      <c r="R1054" s="45">
        <v>86904.916666666672</v>
      </c>
      <c r="S1054" s="45">
        <v>521429.5</v>
      </c>
      <c r="T1054" s="45">
        <v>644402</v>
      </c>
      <c r="U1054" s="46">
        <v>725213.5</v>
      </c>
      <c r="V1054" s="38">
        <v>310691.6327627938</v>
      </c>
      <c r="W1054" s="46">
        <v>310691.6327627938</v>
      </c>
      <c r="X1054" s="38"/>
      <c r="Y1054" s="38">
        <f t="shared" si="16"/>
        <v>360281.73054918804</v>
      </c>
      <c r="Z1054" s="38">
        <v>360281.73054918804</v>
      </c>
      <c r="AA1054" s="38">
        <v>0</v>
      </c>
      <c r="AB1054" s="38">
        <v>360281.73054918804</v>
      </c>
      <c r="AC1054" s="38" t="s">
        <v>6123</v>
      </c>
      <c r="AD1054" s="59">
        <v>0.55909468088117054</v>
      </c>
      <c r="AE1054" s="59">
        <v>0.28900152694010078</v>
      </c>
      <c r="AF1054" s="59">
        <v>0.49679402072519063</v>
      </c>
    </row>
    <row r="1055" spans="1:32" x14ac:dyDescent="0.2">
      <c r="A1055" s="60" t="s">
        <v>6111</v>
      </c>
      <c r="B1055" s="44" t="s">
        <v>6115</v>
      </c>
      <c r="C1055" s="44"/>
      <c r="D1055" s="39">
        <v>1040</v>
      </c>
      <c r="E1055" s="44" t="s">
        <v>1594</v>
      </c>
      <c r="F1055" s="44" t="s">
        <v>1595</v>
      </c>
      <c r="G1055" s="39" t="s">
        <v>6115</v>
      </c>
      <c r="H1055" s="64">
        <v>40451</v>
      </c>
      <c r="I1055" s="44" t="s">
        <v>6129</v>
      </c>
      <c r="J1055" s="58">
        <v>171</v>
      </c>
      <c r="K1055" s="44" t="s">
        <v>6111</v>
      </c>
      <c r="L1055" s="39" t="s">
        <v>6116</v>
      </c>
      <c r="M1055" s="67">
        <v>0</v>
      </c>
      <c r="N1055" s="67">
        <v>0</v>
      </c>
      <c r="O1055" s="46">
        <v>1322838</v>
      </c>
      <c r="P1055" s="45">
        <v>1322838</v>
      </c>
      <c r="Q1055" s="45">
        <v>744621</v>
      </c>
      <c r="R1055" s="45">
        <v>62051.75</v>
      </c>
      <c r="S1055" s="45">
        <v>372310.5</v>
      </c>
      <c r="T1055" s="45">
        <v>321242</v>
      </c>
      <c r="U1055" s="46">
        <v>950527.5</v>
      </c>
      <c r="V1055" s="38">
        <v>407219.30984590953</v>
      </c>
      <c r="W1055" s="46">
        <v>321242</v>
      </c>
      <c r="X1055" s="38"/>
      <c r="Y1055" s="38">
        <f t="shared" si="16"/>
        <v>472216.37853486364</v>
      </c>
      <c r="Z1055" s="38">
        <v>321242</v>
      </c>
      <c r="AA1055" s="38">
        <v>0</v>
      </c>
      <c r="AB1055" s="38">
        <v>321242</v>
      </c>
      <c r="AC1055" s="38" t="s">
        <v>6123</v>
      </c>
      <c r="AD1055" s="59">
        <v>1</v>
      </c>
      <c r="AE1055" s="59">
        <v>0.24284303898134163</v>
      </c>
      <c r="AF1055" s="59">
        <v>0.3379618159390444</v>
      </c>
    </row>
    <row r="1056" spans="1:32" x14ac:dyDescent="0.2">
      <c r="A1056" s="60" t="s">
        <v>6111</v>
      </c>
      <c r="B1056" s="44" t="s">
        <v>6115</v>
      </c>
      <c r="C1056" s="44"/>
      <c r="D1056" s="39">
        <v>1041</v>
      </c>
      <c r="E1056" s="44" t="s">
        <v>1909</v>
      </c>
      <c r="F1056" s="44" t="s">
        <v>1910</v>
      </c>
      <c r="G1056" s="39" t="s">
        <v>6115</v>
      </c>
      <c r="H1056" s="64">
        <v>40451</v>
      </c>
      <c r="I1056" s="44" t="s">
        <v>6129</v>
      </c>
      <c r="J1056" s="58">
        <v>171</v>
      </c>
      <c r="K1056" s="44" t="s">
        <v>6111</v>
      </c>
      <c r="L1056" s="39" t="s">
        <v>6116</v>
      </c>
      <c r="M1056" s="67">
        <v>0</v>
      </c>
      <c r="N1056" s="67">
        <v>0</v>
      </c>
      <c r="O1056" s="46">
        <v>1045051</v>
      </c>
      <c r="P1056" s="45">
        <v>1045051</v>
      </c>
      <c r="Q1056" s="45">
        <v>841173</v>
      </c>
      <c r="R1056" s="45">
        <v>70097.75</v>
      </c>
      <c r="S1056" s="45">
        <v>420586.5</v>
      </c>
      <c r="T1056" s="45">
        <v>437086</v>
      </c>
      <c r="U1056" s="46">
        <v>624464.5</v>
      </c>
      <c r="V1056" s="38">
        <v>267529.34840209351</v>
      </c>
      <c r="W1056" s="46">
        <v>267529.34840209351</v>
      </c>
      <c r="X1056" s="38"/>
      <c r="Y1056" s="38">
        <f t="shared" si="16"/>
        <v>310230.22975514579</v>
      </c>
      <c r="Z1056" s="38">
        <v>310230.22975514579</v>
      </c>
      <c r="AA1056" s="38">
        <v>0</v>
      </c>
      <c r="AB1056" s="38">
        <v>310230.22975514579</v>
      </c>
      <c r="AC1056" s="38" t="s">
        <v>6123</v>
      </c>
      <c r="AD1056" s="59">
        <v>0.70976931257268772</v>
      </c>
      <c r="AE1056" s="59">
        <v>0.29685654552279822</v>
      </c>
      <c r="AF1056" s="59">
        <v>0.49679402072519063</v>
      </c>
    </row>
    <row r="1057" spans="1:32" x14ac:dyDescent="0.2">
      <c r="A1057" s="60" t="s">
        <v>6111</v>
      </c>
      <c r="B1057" s="44" t="s">
        <v>6115</v>
      </c>
      <c r="C1057" s="44"/>
      <c r="D1057" s="39">
        <v>1042</v>
      </c>
      <c r="E1057" s="44" t="s">
        <v>61</v>
      </c>
      <c r="F1057" s="44" t="s">
        <v>62</v>
      </c>
      <c r="G1057" s="39" t="s">
        <v>6115</v>
      </c>
      <c r="H1057" s="64">
        <v>40543</v>
      </c>
      <c r="I1057" s="44" t="s">
        <v>6129</v>
      </c>
      <c r="J1057" s="58">
        <v>170</v>
      </c>
      <c r="K1057" s="44" t="s">
        <v>6111</v>
      </c>
      <c r="L1057" s="39" t="s">
        <v>6116</v>
      </c>
      <c r="M1057" s="67">
        <v>0</v>
      </c>
      <c r="N1057" s="67">
        <v>0</v>
      </c>
      <c r="O1057" s="46">
        <v>1381589</v>
      </c>
      <c r="P1057" s="45">
        <v>1381589</v>
      </c>
      <c r="Q1057" s="45">
        <v>679233</v>
      </c>
      <c r="R1057" s="45">
        <v>56602.75</v>
      </c>
      <c r="S1057" s="45">
        <v>339616.5</v>
      </c>
      <c r="T1057" s="45">
        <v>432892</v>
      </c>
      <c r="U1057" s="46">
        <v>1041972.5</v>
      </c>
      <c r="V1057" s="38">
        <v>446395.63014054508</v>
      </c>
      <c r="W1057" s="46">
        <v>432892</v>
      </c>
      <c r="X1057" s="38"/>
      <c r="Y1057" s="38">
        <f t="shared" si="16"/>
        <v>517645.70776007872</v>
      </c>
      <c r="Z1057" s="38">
        <v>432892</v>
      </c>
      <c r="AA1057" s="38">
        <v>0</v>
      </c>
      <c r="AB1057" s="38">
        <v>432892</v>
      </c>
      <c r="AC1057" s="38" t="s">
        <v>6123</v>
      </c>
      <c r="AD1057" s="59">
        <v>1</v>
      </c>
      <c r="AE1057" s="59">
        <v>0.31332907253893888</v>
      </c>
      <c r="AF1057" s="59">
        <v>0.41545434260501118</v>
      </c>
    </row>
    <row r="1058" spans="1:32" x14ac:dyDescent="0.2">
      <c r="A1058" s="60" t="s">
        <v>6111</v>
      </c>
      <c r="B1058" s="44" t="s">
        <v>6115</v>
      </c>
      <c r="C1058" s="44"/>
      <c r="D1058" s="39">
        <v>1043</v>
      </c>
      <c r="E1058" s="44" t="s">
        <v>154</v>
      </c>
      <c r="F1058" s="44" t="s">
        <v>155</v>
      </c>
      <c r="G1058" s="39" t="s">
        <v>6115</v>
      </c>
      <c r="H1058" s="64">
        <v>40359</v>
      </c>
      <c r="I1058" s="44" t="s">
        <v>6129</v>
      </c>
      <c r="J1058" s="58">
        <v>170</v>
      </c>
      <c r="K1058" s="44" t="s">
        <v>6111</v>
      </c>
      <c r="L1058" s="39" t="s">
        <v>6116</v>
      </c>
      <c r="M1058" s="67">
        <v>0</v>
      </c>
      <c r="N1058" s="67">
        <v>0</v>
      </c>
      <c r="O1058" s="46">
        <v>882822</v>
      </c>
      <c r="P1058" s="45">
        <v>882822</v>
      </c>
      <c r="Q1058" s="45">
        <v>803104</v>
      </c>
      <c r="R1058" s="45">
        <v>66925.333333333328</v>
      </c>
      <c r="S1058" s="45">
        <v>401552</v>
      </c>
      <c r="T1058" s="45">
        <v>489600</v>
      </c>
      <c r="U1058" s="46">
        <v>481270</v>
      </c>
      <c r="V1058" s="38">
        <v>206182.81664606323</v>
      </c>
      <c r="W1058" s="46">
        <v>206182.81664606323</v>
      </c>
      <c r="X1058" s="38"/>
      <c r="Y1058" s="38">
        <f t="shared" si="16"/>
        <v>239092.0583544125</v>
      </c>
      <c r="Z1058" s="38">
        <v>239092.0583544125</v>
      </c>
      <c r="AA1058" s="38">
        <v>0</v>
      </c>
      <c r="AB1058" s="38">
        <v>239092.0583544125</v>
      </c>
      <c r="AC1058" s="38" t="s">
        <v>6123</v>
      </c>
      <c r="AD1058" s="59">
        <v>0.4883416224559079</v>
      </c>
      <c r="AE1058" s="59">
        <v>0.27082702782034485</v>
      </c>
      <c r="AF1058" s="59">
        <v>0.49679402072519063</v>
      </c>
    </row>
    <row r="1059" spans="1:32" x14ac:dyDescent="0.2">
      <c r="A1059" s="60" t="s">
        <v>6111</v>
      </c>
      <c r="B1059" s="44" t="s">
        <v>6115</v>
      </c>
      <c r="C1059" s="44"/>
      <c r="D1059" s="39">
        <v>1044</v>
      </c>
      <c r="E1059" s="44" t="s">
        <v>608</v>
      </c>
      <c r="F1059" s="44" t="s">
        <v>609</v>
      </c>
      <c r="G1059" s="39" t="s">
        <v>6115</v>
      </c>
      <c r="H1059" s="64">
        <v>40451</v>
      </c>
      <c r="I1059" s="44" t="s">
        <v>6129</v>
      </c>
      <c r="J1059" s="58">
        <v>170</v>
      </c>
      <c r="K1059" s="44" t="s">
        <v>6111</v>
      </c>
      <c r="L1059" s="39" t="s">
        <v>6116</v>
      </c>
      <c r="M1059" s="67">
        <v>0</v>
      </c>
      <c r="N1059" s="67">
        <v>0</v>
      </c>
      <c r="O1059" s="46">
        <v>1299914</v>
      </c>
      <c r="P1059" s="45">
        <v>1299914</v>
      </c>
      <c r="Q1059" s="45">
        <v>1249045</v>
      </c>
      <c r="R1059" s="45">
        <v>104087.08333333333</v>
      </c>
      <c r="S1059" s="45">
        <v>624522.5</v>
      </c>
      <c r="T1059" s="45">
        <v>267955</v>
      </c>
      <c r="U1059" s="46">
        <v>675391.5</v>
      </c>
      <c r="V1059" s="38">
        <v>289347.18932991795</v>
      </c>
      <c r="W1059" s="46">
        <v>267955</v>
      </c>
      <c r="X1059" s="38"/>
      <c r="Y1059" s="38">
        <f t="shared" si="16"/>
        <v>335530.45884861756</v>
      </c>
      <c r="Z1059" s="38">
        <v>267955</v>
      </c>
      <c r="AA1059" s="38">
        <v>0</v>
      </c>
      <c r="AB1059" s="38">
        <v>267955</v>
      </c>
      <c r="AC1059" s="38" t="s">
        <v>6123</v>
      </c>
      <c r="AD1059" s="59">
        <v>1</v>
      </c>
      <c r="AE1059" s="59">
        <v>0.20613286725121815</v>
      </c>
      <c r="AF1059" s="59">
        <v>0.39674026101897936</v>
      </c>
    </row>
    <row r="1060" spans="1:32" x14ac:dyDescent="0.2">
      <c r="A1060" s="60" t="s">
        <v>6111</v>
      </c>
      <c r="B1060" s="44" t="s">
        <v>6115</v>
      </c>
      <c r="C1060" s="44"/>
      <c r="D1060" s="39">
        <v>1045</v>
      </c>
      <c r="E1060" s="44" t="s">
        <v>3066</v>
      </c>
      <c r="F1060" s="44" t="s">
        <v>3067</v>
      </c>
      <c r="G1060" s="39" t="s">
        <v>6115</v>
      </c>
      <c r="H1060" s="64">
        <v>40359</v>
      </c>
      <c r="I1060" s="44" t="s">
        <v>6129</v>
      </c>
      <c r="J1060" s="58">
        <v>170</v>
      </c>
      <c r="K1060" s="44" t="s">
        <v>6111</v>
      </c>
      <c r="L1060" s="39" t="s">
        <v>6116</v>
      </c>
      <c r="M1060" s="67">
        <v>0</v>
      </c>
      <c r="N1060" s="67">
        <v>0</v>
      </c>
      <c r="O1060" s="46">
        <v>320244</v>
      </c>
      <c r="P1060" s="45">
        <v>320244</v>
      </c>
      <c r="Q1060" s="45">
        <v>881828</v>
      </c>
      <c r="R1060" s="45">
        <v>73485.666666666672</v>
      </c>
      <c r="S1060" s="45">
        <v>440914</v>
      </c>
      <c r="T1060" s="45">
        <v>468721</v>
      </c>
      <c r="U1060" s="46">
        <v>0</v>
      </c>
      <c r="V1060" s="38">
        <v>0</v>
      </c>
      <c r="W1060" s="46">
        <v>0</v>
      </c>
      <c r="X1060" s="38"/>
      <c r="Y1060" s="38">
        <f t="shared" si="16"/>
        <v>0</v>
      </c>
      <c r="Z1060" s="38">
        <v>0</v>
      </c>
      <c r="AA1060" s="38">
        <v>0</v>
      </c>
      <c r="AB1060" s="38">
        <v>0</v>
      </c>
      <c r="AC1060" s="38" t="s">
        <v>6116</v>
      </c>
      <c r="AD1060" s="59">
        <v>0</v>
      </c>
      <c r="AE1060" s="59">
        <v>0</v>
      </c>
      <c r="AF1060" s="59" t="s">
        <v>6138</v>
      </c>
    </row>
    <row r="1061" spans="1:32" x14ac:dyDescent="0.2">
      <c r="A1061" s="60" t="s">
        <v>6111</v>
      </c>
      <c r="B1061" s="44" t="s">
        <v>6115</v>
      </c>
      <c r="C1061" s="44"/>
      <c r="D1061" s="39">
        <v>1046</v>
      </c>
      <c r="E1061" s="44" t="s">
        <v>3282</v>
      </c>
      <c r="F1061" s="44" t="s">
        <v>3283</v>
      </c>
      <c r="G1061" s="39" t="s">
        <v>6115</v>
      </c>
      <c r="H1061" s="64">
        <v>40359</v>
      </c>
      <c r="I1061" s="44" t="s">
        <v>6129</v>
      </c>
      <c r="J1061" s="58">
        <v>170</v>
      </c>
      <c r="K1061" s="44" t="s">
        <v>6111</v>
      </c>
      <c r="L1061" s="39" t="s">
        <v>6116</v>
      </c>
      <c r="M1061" s="67">
        <v>0</v>
      </c>
      <c r="N1061" s="67">
        <v>0</v>
      </c>
      <c r="O1061" s="46">
        <v>763064</v>
      </c>
      <c r="P1061" s="45">
        <v>763064</v>
      </c>
      <c r="Q1061" s="45">
        <v>854074</v>
      </c>
      <c r="R1061" s="45">
        <v>71172.833333333328</v>
      </c>
      <c r="S1061" s="45">
        <v>427037</v>
      </c>
      <c r="T1061" s="45">
        <v>427308</v>
      </c>
      <c r="U1061" s="46">
        <v>336027</v>
      </c>
      <c r="V1061" s="38">
        <v>143958.67876478212</v>
      </c>
      <c r="W1061" s="46">
        <v>143958.67876478212</v>
      </c>
      <c r="X1061" s="38"/>
      <c r="Y1061" s="38">
        <f t="shared" ref="Y1061:Y1124" si="17">V1061*(1+$X$14)</f>
        <v>166936.20440222364</v>
      </c>
      <c r="Z1061" s="38">
        <v>166936.20440222364</v>
      </c>
      <c r="AA1061" s="38">
        <v>0</v>
      </c>
      <c r="AB1061" s="38">
        <v>166936.20440222364</v>
      </c>
      <c r="AC1061" s="38" t="s">
        <v>6123</v>
      </c>
      <c r="AD1061" s="59">
        <v>0.39066950396955741</v>
      </c>
      <c r="AE1061" s="59">
        <v>0.21877090834087787</v>
      </c>
      <c r="AF1061" s="59">
        <v>0.49679402072519063</v>
      </c>
    </row>
    <row r="1062" spans="1:32" x14ac:dyDescent="0.2">
      <c r="A1062" s="60" t="s">
        <v>6111</v>
      </c>
      <c r="B1062" s="44" t="s">
        <v>6115</v>
      </c>
      <c r="C1062" s="44"/>
      <c r="D1062" s="39">
        <v>1047</v>
      </c>
      <c r="E1062" s="44" t="s">
        <v>3394</v>
      </c>
      <c r="F1062" s="44" t="s">
        <v>3395</v>
      </c>
      <c r="G1062" s="39" t="s">
        <v>6115</v>
      </c>
      <c r="H1062" s="64">
        <v>40543</v>
      </c>
      <c r="I1062" s="44" t="s">
        <v>6129</v>
      </c>
      <c r="J1062" s="58">
        <v>170</v>
      </c>
      <c r="K1062" s="44" t="s">
        <v>6111</v>
      </c>
      <c r="L1062" s="39" t="s">
        <v>6116</v>
      </c>
      <c r="M1062" s="67">
        <v>0</v>
      </c>
      <c r="N1062" s="67">
        <v>0</v>
      </c>
      <c r="O1062" s="46">
        <v>154034</v>
      </c>
      <c r="P1062" s="45">
        <v>154034</v>
      </c>
      <c r="Q1062" s="45">
        <v>885333</v>
      </c>
      <c r="R1062" s="45">
        <v>73777.75</v>
      </c>
      <c r="S1062" s="45">
        <v>442666.5</v>
      </c>
      <c r="T1062" s="45">
        <v>560591</v>
      </c>
      <c r="U1062" s="46">
        <v>0</v>
      </c>
      <c r="V1062" s="38">
        <v>0</v>
      </c>
      <c r="W1062" s="46">
        <v>0</v>
      </c>
      <c r="X1062" s="38"/>
      <c r="Y1062" s="38">
        <f t="shared" si="17"/>
        <v>0</v>
      </c>
      <c r="Z1062" s="38">
        <v>0</v>
      </c>
      <c r="AA1062" s="38">
        <v>0</v>
      </c>
      <c r="AB1062" s="38">
        <v>0</v>
      </c>
      <c r="AC1062" s="38" t="s">
        <v>6116</v>
      </c>
      <c r="AD1062" s="59">
        <v>0</v>
      </c>
      <c r="AE1062" s="59">
        <v>0</v>
      </c>
      <c r="AF1062" s="59" t="s">
        <v>6138</v>
      </c>
    </row>
    <row r="1063" spans="1:32" x14ac:dyDescent="0.2">
      <c r="A1063" s="60" t="s">
        <v>6111</v>
      </c>
      <c r="B1063" s="44" t="s">
        <v>6115</v>
      </c>
      <c r="C1063" s="44"/>
      <c r="D1063" s="39">
        <v>1048</v>
      </c>
      <c r="E1063" s="44" t="s">
        <v>3845</v>
      </c>
      <c r="F1063" s="44" t="s">
        <v>3846</v>
      </c>
      <c r="G1063" s="39" t="s">
        <v>6115</v>
      </c>
      <c r="H1063" s="64">
        <v>40633</v>
      </c>
      <c r="I1063" s="44" t="s">
        <v>6129</v>
      </c>
      <c r="J1063" s="58">
        <v>170</v>
      </c>
      <c r="K1063" s="44" t="s">
        <v>6111</v>
      </c>
      <c r="L1063" s="39" t="s">
        <v>6116</v>
      </c>
      <c r="M1063" s="67">
        <v>0</v>
      </c>
      <c r="N1063" s="67">
        <v>0</v>
      </c>
      <c r="O1063" s="46">
        <v>683010</v>
      </c>
      <c r="P1063" s="45">
        <v>683010</v>
      </c>
      <c r="Q1063" s="45">
        <v>1250030</v>
      </c>
      <c r="R1063" s="45">
        <v>104169.16666666667</v>
      </c>
      <c r="S1063" s="45">
        <v>625015</v>
      </c>
      <c r="T1063" s="45">
        <v>742635</v>
      </c>
      <c r="U1063" s="46">
        <v>57995</v>
      </c>
      <c r="V1063" s="38">
        <v>24845.871239404987</v>
      </c>
      <c r="W1063" s="46">
        <v>24845.871239404987</v>
      </c>
      <c r="X1063" s="38"/>
      <c r="Y1063" s="38">
        <f t="shared" si="17"/>
        <v>28811.569231957434</v>
      </c>
      <c r="Z1063" s="38">
        <v>28811.569231957434</v>
      </c>
      <c r="AA1063" s="38">
        <v>0</v>
      </c>
      <c r="AB1063" s="38">
        <v>28811.569231957434</v>
      </c>
      <c r="AC1063" s="38" t="s">
        <v>6123</v>
      </c>
      <c r="AD1063" s="59">
        <v>3.8796406352996332E-2</v>
      </c>
      <c r="AE1063" s="59">
        <v>4.218323191747915E-2</v>
      </c>
      <c r="AF1063" s="59">
        <v>0.49679402072519069</v>
      </c>
    </row>
    <row r="1064" spans="1:32" x14ac:dyDescent="0.2">
      <c r="A1064" s="60" t="s">
        <v>6111</v>
      </c>
      <c r="B1064" s="44" t="s">
        <v>6115</v>
      </c>
      <c r="C1064" s="44"/>
      <c r="D1064" s="39">
        <v>1049</v>
      </c>
      <c r="E1064" s="44" t="s">
        <v>5408</v>
      </c>
      <c r="F1064" s="44" t="s">
        <v>5409</v>
      </c>
      <c r="G1064" s="39" t="s">
        <v>6115</v>
      </c>
      <c r="H1064" s="64">
        <v>40633</v>
      </c>
      <c r="I1064" s="44" t="s">
        <v>6130</v>
      </c>
      <c r="J1064" s="58">
        <v>170</v>
      </c>
      <c r="K1064" s="44" t="s">
        <v>6111</v>
      </c>
      <c r="L1064" s="39" t="s">
        <v>6116</v>
      </c>
      <c r="M1064" s="67">
        <v>0</v>
      </c>
      <c r="N1064" s="67">
        <v>0</v>
      </c>
      <c r="O1064" s="46">
        <v>2392160</v>
      </c>
      <c r="P1064" s="45">
        <v>2392160</v>
      </c>
      <c r="Q1064" s="45">
        <v>690833</v>
      </c>
      <c r="R1064" s="45">
        <v>57569.416666666664</v>
      </c>
      <c r="S1064" s="45">
        <v>345416.5</v>
      </c>
      <c r="T1064" s="45">
        <v>360924</v>
      </c>
      <c r="U1064" s="46">
        <v>2046743.5</v>
      </c>
      <c r="V1064" s="38">
        <v>876853.61602015863</v>
      </c>
      <c r="W1064" s="46">
        <v>360924</v>
      </c>
      <c r="X1064" s="38"/>
      <c r="Y1064" s="38">
        <f t="shared" si="17"/>
        <v>1016809.9327581492</v>
      </c>
      <c r="Z1064" s="38">
        <v>360924</v>
      </c>
      <c r="AA1064" s="38">
        <v>0</v>
      </c>
      <c r="AB1064" s="38">
        <v>360924</v>
      </c>
      <c r="AC1064" s="38" t="s">
        <v>6123</v>
      </c>
      <c r="AD1064" s="59">
        <v>1</v>
      </c>
      <c r="AE1064" s="59">
        <v>0.1508778677011571</v>
      </c>
      <c r="AF1064" s="59">
        <v>0.17634061131744158</v>
      </c>
    </row>
    <row r="1065" spans="1:32" x14ac:dyDescent="0.2">
      <c r="A1065" s="60" t="s">
        <v>6111</v>
      </c>
      <c r="B1065" s="44" t="s">
        <v>6115</v>
      </c>
      <c r="C1065" s="44"/>
      <c r="D1065" s="39">
        <v>1050</v>
      </c>
      <c r="E1065" s="44" t="s">
        <v>5458</v>
      </c>
      <c r="F1065" s="44" t="s">
        <v>5459</v>
      </c>
      <c r="G1065" s="39" t="s">
        <v>6115</v>
      </c>
      <c r="H1065" s="64">
        <v>40451</v>
      </c>
      <c r="I1065" s="44" t="s">
        <v>6129</v>
      </c>
      <c r="J1065" s="58">
        <v>170</v>
      </c>
      <c r="K1065" s="44" t="s">
        <v>6111</v>
      </c>
      <c r="L1065" s="39" t="s">
        <v>6116</v>
      </c>
      <c r="M1065" s="67">
        <v>0</v>
      </c>
      <c r="N1065" s="67">
        <v>0</v>
      </c>
      <c r="O1065" s="46">
        <v>618715</v>
      </c>
      <c r="P1065" s="45">
        <v>618715</v>
      </c>
      <c r="Q1065" s="45">
        <v>736735</v>
      </c>
      <c r="R1065" s="45">
        <v>61394.583333333336</v>
      </c>
      <c r="S1065" s="45">
        <v>368367.5</v>
      </c>
      <c r="T1065" s="45">
        <v>315903</v>
      </c>
      <c r="U1065" s="46">
        <v>250347.5</v>
      </c>
      <c r="V1065" s="38">
        <v>107252.37951731942</v>
      </c>
      <c r="W1065" s="46">
        <v>107252.37951731942</v>
      </c>
      <c r="X1065" s="38"/>
      <c r="Y1065" s="38">
        <f t="shared" si="17"/>
        <v>124371.14110349967</v>
      </c>
      <c r="Z1065" s="38">
        <v>124371.14110349967</v>
      </c>
      <c r="AA1065" s="38">
        <v>0</v>
      </c>
      <c r="AB1065" s="38">
        <v>124371.14110349967</v>
      </c>
      <c r="AC1065" s="38" t="s">
        <v>6123</v>
      </c>
      <c r="AD1065" s="59">
        <v>0.39370041152980401</v>
      </c>
      <c r="AE1065" s="59">
        <v>0.20101523496844212</v>
      </c>
      <c r="AF1065" s="59">
        <v>0.49679402072519069</v>
      </c>
    </row>
    <row r="1066" spans="1:32" x14ac:dyDescent="0.2">
      <c r="A1066" s="60" t="s">
        <v>6111</v>
      </c>
      <c r="B1066" s="44" t="s">
        <v>6115</v>
      </c>
      <c r="C1066" s="44"/>
      <c r="D1066" s="39">
        <v>1051</v>
      </c>
      <c r="E1066" s="44" t="s">
        <v>449</v>
      </c>
      <c r="F1066" s="44" t="s">
        <v>450</v>
      </c>
      <c r="G1066" s="39" t="s">
        <v>6115</v>
      </c>
      <c r="H1066" s="64">
        <v>40451</v>
      </c>
      <c r="I1066" s="44" t="s">
        <v>6129</v>
      </c>
      <c r="J1066" s="58">
        <v>169</v>
      </c>
      <c r="K1066" s="44" t="s">
        <v>6111</v>
      </c>
      <c r="L1066" s="39" t="s">
        <v>6116</v>
      </c>
      <c r="M1066" s="67">
        <v>0</v>
      </c>
      <c r="N1066" s="67">
        <v>0</v>
      </c>
      <c r="O1066" s="46">
        <v>597882</v>
      </c>
      <c r="P1066" s="45">
        <v>597882</v>
      </c>
      <c r="Q1066" s="45">
        <v>646420</v>
      </c>
      <c r="R1066" s="45">
        <v>53868.333333333336</v>
      </c>
      <c r="S1066" s="45">
        <v>323210</v>
      </c>
      <c r="T1066" s="45">
        <v>372133</v>
      </c>
      <c r="U1066" s="46">
        <v>274672</v>
      </c>
      <c r="V1066" s="38">
        <v>117673.33640951541</v>
      </c>
      <c r="W1066" s="46">
        <v>117673.33640951541</v>
      </c>
      <c r="X1066" s="38"/>
      <c r="Y1066" s="38">
        <f t="shared" si="17"/>
        <v>136455.40726062955</v>
      </c>
      <c r="Z1066" s="38">
        <v>136455.40726062955</v>
      </c>
      <c r="AA1066" s="38">
        <v>0</v>
      </c>
      <c r="AB1066" s="38">
        <v>136455.40726062955</v>
      </c>
      <c r="AC1066" s="38" t="s">
        <v>6123</v>
      </c>
      <c r="AD1066" s="59">
        <v>0.36668451134575419</v>
      </c>
      <c r="AE1066" s="59">
        <v>0.22823133538161303</v>
      </c>
      <c r="AF1066" s="59">
        <v>0.49679402072519058</v>
      </c>
    </row>
    <row r="1067" spans="1:32" x14ac:dyDescent="0.2">
      <c r="A1067" s="60" t="s">
        <v>6111</v>
      </c>
      <c r="B1067" s="44" t="s">
        <v>6115</v>
      </c>
      <c r="C1067" s="44"/>
      <c r="D1067" s="39">
        <v>1052</v>
      </c>
      <c r="E1067" s="44" t="s">
        <v>514</v>
      </c>
      <c r="F1067" s="44" t="s">
        <v>515</v>
      </c>
      <c r="G1067" s="39" t="s">
        <v>6115</v>
      </c>
      <c r="H1067" s="64">
        <v>40359</v>
      </c>
      <c r="I1067" s="44" t="s">
        <v>6129</v>
      </c>
      <c r="J1067" s="58">
        <v>169</v>
      </c>
      <c r="K1067" s="44" t="s">
        <v>6111</v>
      </c>
      <c r="L1067" s="39" t="s">
        <v>6116</v>
      </c>
      <c r="M1067" s="67">
        <v>0</v>
      </c>
      <c r="N1067" s="67">
        <v>0</v>
      </c>
      <c r="O1067" s="46">
        <v>155456</v>
      </c>
      <c r="P1067" s="45">
        <v>155456</v>
      </c>
      <c r="Q1067" s="45">
        <v>899473</v>
      </c>
      <c r="R1067" s="45">
        <v>74956.083333333328</v>
      </c>
      <c r="S1067" s="45">
        <v>449736.5</v>
      </c>
      <c r="T1067" s="45">
        <v>615388</v>
      </c>
      <c r="U1067" s="46">
        <v>0</v>
      </c>
      <c r="V1067" s="38">
        <v>0</v>
      </c>
      <c r="W1067" s="46">
        <v>0</v>
      </c>
      <c r="X1067" s="38"/>
      <c r="Y1067" s="38">
        <f t="shared" si="17"/>
        <v>0</v>
      </c>
      <c r="Z1067" s="38">
        <v>0</v>
      </c>
      <c r="AA1067" s="38">
        <v>0</v>
      </c>
      <c r="AB1067" s="38">
        <v>0</v>
      </c>
      <c r="AC1067" s="38" t="s">
        <v>6116</v>
      </c>
      <c r="AD1067" s="59">
        <v>0</v>
      </c>
      <c r="AE1067" s="59">
        <v>0</v>
      </c>
      <c r="AF1067" s="59" t="s">
        <v>6138</v>
      </c>
    </row>
    <row r="1068" spans="1:32" x14ac:dyDescent="0.2">
      <c r="A1068" s="60" t="s">
        <v>6111</v>
      </c>
      <c r="B1068" s="44" t="s">
        <v>6115</v>
      </c>
      <c r="C1068" s="44"/>
      <c r="D1068" s="39">
        <v>1053</v>
      </c>
      <c r="E1068" s="44" t="s">
        <v>2117</v>
      </c>
      <c r="F1068" s="44" t="s">
        <v>2118</v>
      </c>
      <c r="G1068" s="39" t="s">
        <v>6115</v>
      </c>
      <c r="H1068" s="64">
        <v>40359</v>
      </c>
      <c r="I1068" s="44" t="s">
        <v>6129</v>
      </c>
      <c r="J1068" s="58">
        <v>169</v>
      </c>
      <c r="K1068" s="44" t="s">
        <v>6111</v>
      </c>
      <c r="L1068" s="39" t="s">
        <v>6116</v>
      </c>
      <c r="M1068" s="67">
        <v>0</v>
      </c>
      <c r="N1068" s="67">
        <v>0</v>
      </c>
      <c r="O1068" s="46">
        <v>213947</v>
      </c>
      <c r="P1068" s="45">
        <v>213947</v>
      </c>
      <c r="Q1068" s="45">
        <v>756857</v>
      </c>
      <c r="R1068" s="45">
        <v>63071.416666666664</v>
      </c>
      <c r="S1068" s="45">
        <v>378428.5</v>
      </c>
      <c r="T1068" s="45">
        <v>487658</v>
      </c>
      <c r="U1068" s="46">
        <v>0</v>
      </c>
      <c r="V1068" s="38">
        <v>0</v>
      </c>
      <c r="W1068" s="46">
        <v>0</v>
      </c>
      <c r="X1068" s="38"/>
      <c r="Y1068" s="38">
        <f t="shared" si="17"/>
        <v>0</v>
      </c>
      <c r="Z1068" s="38">
        <v>0</v>
      </c>
      <c r="AA1068" s="38">
        <v>0</v>
      </c>
      <c r="AB1068" s="38">
        <v>0</v>
      </c>
      <c r="AC1068" s="38" t="s">
        <v>6116</v>
      </c>
      <c r="AD1068" s="59">
        <v>0</v>
      </c>
      <c r="AE1068" s="59">
        <v>0</v>
      </c>
      <c r="AF1068" s="59" t="s">
        <v>6138</v>
      </c>
    </row>
    <row r="1069" spans="1:32" x14ac:dyDescent="0.2">
      <c r="A1069" s="60" t="s">
        <v>6111</v>
      </c>
      <c r="B1069" s="44" t="s">
        <v>6115</v>
      </c>
      <c r="C1069" s="44"/>
      <c r="D1069" s="39">
        <v>1054</v>
      </c>
      <c r="E1069" s="44" t="s">
        <v>3694</v>
      </c>
      <c r="F1069" s="44" t="s">
        <v>3695</v>
      </c>
      <c r="G1069" s="39" t="s">
        <v>6115</v>
      </c>
      <c r="H1069" s="64">
        <v>40543</v>
      </c>
      <c r="I1069" s="44" t="s">
        <v>6129</v>
      </c>
      <c r="J1069" s="58">
        <v>169</v>
      </c>
      <c r="K1069" s="44" t="s">
        <v>6111</v>
      </c>
      <c r="L1069" s="39" t="s">
        <v>6116</v>
      </c>
      <c r="M1069" s="67">
        <v>0</v>
      </c>
      <c r="N1069" s="67">
        <v>0</v>
      </c>
      <c r="O1069" s="46">
        <v>559229</v>
      </c>
      <c r="P1069" s="45">
        <v>559229</v>
      </c>
      <c r="Q1069" s="45">
        <v>1307706</v>
      </c>
      <c r="R1069" s="45">
        <v>108975.5</v>
      </c>
      <c r="S1069" s="45">
        <v>653853</v>
      </c>
      <c r="T1069" s="45">
        <v>633031</v>
      </c>
      <c r="U1069" s="46">
        <v>0</v>
      </c>
      <c r="V1069" s="38">
        <v>0</v>
      </c>
      <c r="W1069" s="46">
        <v>0</v>
      </c>
      <c r="X1069" s="38"/>
      <c r="Y1069" s="38">
        <f t="shared" si="17"/>
        <v>0</v>
      </c>
      <c r="Z1069" s="38">
        <v>0</v>
      </c>
      <c r="AA1069" s="38">
        <v>0</v>
      </c>
      <c r="AB1069" s="38">
        <v>0</v>
      </c>
      <c r="AC1069" s="38" t="s">
        <v>6116</v>
      </c>
      <c r="AD1069" s="59">
        <v>0</v>
      </c>
      <c r="AE1069" s="59">
        <v>0</v>
      </c>
      <c r="AF1069" s="59" t="s">
        <v>6138</v>
      </c>
    </row>
    <row r="1070" spans="1:32" x14ac:dyDescent="0.2">
      <c r="A1070" s="60" t="s">
        <v>6111</v>
      </c>
      <c r="B1070" s="44" t="s">
        <v>6115</v>
      </c>
      <c r="C1070" s="44"/>
      <c r="D1070" s="39">
        <v>1055</v>
      </c>
      <c r="E1070" s="44" t="s">
        <v>3904</v>
      </c>
      <c r="F1070" s="44" t="s">
        <v>3905</v>
      </c>
      <c r="G1070" s="39" t="s">
        <v>6115</v>
      </c>
      <c r="H1070" s="64">
        <v>40359</v>
      </c>
      <c r="I1070" s="44" t="s">
        <v>6129</v>
      </c>
      <c r="J1070" s="58">
        <v>169</v>
      </c>
      <c r="K1070" s="44" t="s">
        <v>6111</v>
      </c>
      <c r="L1070" s="39" t="s">
        <v>6116</v>
      </c>
      <c r="M1070" s="67">
        <v>0</v>
      </c>
      <c r="N1070" s="67">
        <v>0</v>
      </c>
      <c r="O1070" s="46">
        <v>214303</v>
      </c>
      <c r="P1070" s="45">
        <v>214303</v>
      </c>
      <c r="Q1070" s="45">
        <v>805506</v>
      </c>
      <c r="R1070" s="45">
        <v>67125.5</v>
      </c>
      <c r="S1070" s="45">
        <v>402753</v>
      </c>
      <c r="T1070" s="45">
        <v>545239</v>
      </c>
      <c r="U1070" s="46">
        <v>0</v>
      </c>
      <c r="V1070" s="38">
        <v>0</v>
      </c>
      <c r="W1070" s="46">
        <v>0</v>
      </c>
      <c r="X1070" s="38"/>
      <c r="Y1070" s="38">
        <f t="shared" si="17"/>
        <v>0</v>
      </c>
      <c r="Z1070" s="38">
        <v>0</v>
      </c>
      <c r="AA1070" s="38">
        <v>0</v>
      </c>
      <c r="AB1070" s="38">
        <v>0</v>
      </c>
      <c r="AC1070" s="38" t="s">
        <v>6116</v>
      </c>
      <c r="AD1070" s="59">
        <v>0</v>
      </c>
      <c r="AE1070" s="59">
        <v>0</v>
      </c>
      <c r="AF1070" s="59" t="s">
        <v>6138</v>
      </c>
    </row>
    <row r="1071" spans="1:32" x14ac:dyDescent="0.2">
      <c r="A1071" s="60" t="s">
        <v>6111</v>
      </c>
      <c r="B1071" s="44" t="s">
        <v>6115</v>
      </c>
      <c r="C1071" s="44"/>
      <c r="D1071" s="39">
        <v>1056</v>
      </c>
      <c r="E1071" s="44" t="s">
        <v>1017</v>
      </c>
      <c r="F1071" s="44" t="s">
        <v>1018</v>
      </c>
      <c r="G1071" s="39" t="s">
        <v>6115</v>
      </c>
      <c r="H1071" s="64">
        <v>40543</v>
      </c>
      <c r="I1071" s="44" t="s">
        <v>6129</v>
      </c>
      <c r="J1071" s="58">
        <v>168</v>
      </c>
      <c r="K1071" s="44" t="s">
        <v>6111</v>
      </c>
      <c r="L1071" s="39" t="s">
        <v>6116</v>
      </c>
      <c r="M1071" s="67">
        <v>0</v>
      </c>
      <c r="N1071" s="67">
        <v>0</v>
      </c>
      <c r="O1071" s="46">
        <v>833379</v>
      </c>
      <c r="P1071" s="45">
        <v>833379</v>
      </c>
      <c r="Q1071" s="45">
        <v>767057</v>
      </c>
      <c r="R1071" s="45">
        <v>63921.416666666664</v>
      </c>
      <c r="S1071" s="45">
        <v>383528.5</v>
      </c>
      <c r="T1071" s="45">
        <v>474717</v>
      </c>
      <c r="U1071" s="46">
        <v>449850.5</v>
      </c>
      <c r="V1071" s="38">
        <v>192722.26226367708</v>
      </c>
      <c r="W1071" s="46">
        <v>192722.26226367708</v>
      </c>
      <c r="X1071" s="38"/>
      <c r="Y1071" s="38">
        <f t="shared" si="17"/>
        <v>223483.03862023738</v>
      </c>
      <c r="Z1071" s="38">
        <v>223483.03862023738</v>
      </c>
      <c r="AA1071" s="38">
        <v>0</v>
      </c>
      <c r="AB1071" s="38">
        <v>223483.03862023738</v>
      </c>
      <c r="AC1071" s="38" t="s">
        <v>6123</v>
      </c>
      <c r="AD1071" s="59">
        <v>0.47077108808034551</v>
      </c>
      <c r="AE1071" s="59">
        <v>0.26816495090497527</v>
      </c>
      <c r="AF1071" s="59">
        <v>0.49679402072519063</v>
      </c>
    </row>
    <row r="1072" spans="1:32" x14ac:dyDescent="0.2">
      <c r="A1072" s="60" t="s">
        <v>6111</v>
      </c>
      <c r="B1072" s="44" t="s">
        <v>6115</v>
      </c>
      <c r="C1072" s="44"/>
      <c r="D1072" s="39">
        <v>1057</v>
      </c>
      <c r="E1072" s="44" t="s">
        <v>2337</v>
      </c>
      <c r="F1072" s="44" t="s">
        <v>2338</v>
      </c>
      <c r="G1072" s="39" t="s">
        <v>6115</v>
      </c>
      <c r="H1072" s="64">
        <v>40633</v>
      </c>
      <c r="I1072" s="44" t="s">
        <v>6130</v>
      </c>
      <c r="J1072" s="58">
        <v>168</v>
      </c>
      <c r="K1072" s="44" t="s">
        <v>6111</v>
      </c>
      <c r="L1072" s="39" t="s">
        <v>6116</v>
      </c>
      <c r="M1072" s="67">
        <v>0</v>
      </c>
      <c r="N1072" s="67">
        <v>0</v>
      </c>
      <c r="O1072" s="46">
        <v>920543</v>
      </c>
      <c r="P1072" s="45">
        <v>920543</v>
      </c>
      <c r="Q1072" s="45">
        <v>1213556</v>
      </c>
      <c r="R1072" s="45">
        <v>101129.66666666667</v>
      </c>
      <c r="S1072" s="45">
        <v>606778</v>
      </c>
      <c r="T1072" s="45">
        <v>526120</v>
      </c>
      <c r="U1072" s="46">
        <v>313765</v>
      </c>
      <c r="V1072" s="38">
        <v>134421.32579415303</v>
      </c>
      <c r="W1072" s="46">
        <v>134421.32579415303</v>
      </c>
      <c r="X1072" s="38"/>
      <c r="Y1072" s="38">
        <f t="shared" si="17"/>
        <v>155876.57591283944</v>
      </c>
      <c r="Z1072" s="38">
        <v>155876.57591283944</v>
      </c>
      <c r="AA1072" s="38">
        <v>0</v>
      </c>
      <c r="AB1072" s="38">
        <v>155876.57591283944</v>
      </c>
      <c r="AC1072" s="38" t="s">
        <v>6123</v>
      </c>
      <c r="AD1072" s="59">
        <v>0.29627570879806781</v>
      </c>
      <c r="AE1072" s="59">
        <v>0.16933111860373654</v>
      </c>
      <c r="AF1072" s="59">
        <v>0.49679402072519063</v>
      </c>
    </row>
    <row r="1073" spans="1:32" x14ac:dyDescent="0.2">
      <c r="A1073" s="60" t="s">
        <v>6111</v>
      </c>
      <c r="B1073" s="44" t="s">
        <v>6115</v>
      </c>
      <c r="C1073" s="44"/>
      <c r="D1073" s="39">
        <v>1058</v>
      </c>
      <c r="E1073" s="44" t="s">
        <v>2651</v>
      </c>
      <c r="F1073" s="44" t="s">
        <v>2652</v>
      </c>
      <c r="G1073" s="39" t="s">
        <v>6115</v>
      </c>
      <c r="H1073" s="64">
        <v>40543</v>
      </c>
      <c r="I1073" s="44" t="s">
        <v>6129</v>
      </c>
      <c r="J1073" s="58">
        <v>168</v>
      </c>
      <c r="K1073" s="44" t="s">
        <v>6111</v>
      </c>
      <c r="L1073" s="39" t="s">
        <v>6116</v>
      </c>
      <c r="M1073" s="67">
        <v>0</v>
      </c>
      <c r="N1073" s="67">
        <v>0</v>
      </c>
      <c r="O1073" s="46">
        <v>14883</v>
      </c>
      <c r="P1073" s="45">
        <v>14883</v>
      </c>
      <c r="Q1073" s="45">
        <v>957477</v>
      </c>
      <c r="R1073" s="45">
        <v>79789.75</v>
      </c>
      <c r="S1073" s="45">
        <v>478738.5</v>
      </c>
      <c r="T1073" s="45">
        <v>571675</v>
      </c>
      <c r="U1073" s="46">
        <v>0</v>
      </c>
      <c r="V1073" s="38">
        <v>0</v>
      </c>
      <c r="W1073" s="46">
        <v>0</v>
      </c>
      <c r="X1073" s="38"/>
      <c r="Y1073" s="38">
        <f t="shared" si="17"/>
        <v>0</v>
      </c>
      <c r="Z1073" s="38">
        <v>0</v>
      </c>
      <c r="AA1073" s="38">
        <v>0</v>
      </c>
      <c r="AB1073" s="38">
        <v>0</v>
      </c>
      <c r="AC1073" s="38" t="s">
        <v>6116</v>
      </c>
      <c r="AD1073" s="59">
        <v>0</v>
      </c>
      <c r="AE1073" s="59">
        <v>0</v>
      </c>
      <c r="AF1073" s="59" t="s">
        <v>6138</v>
      </c>
    </row>
    <row r="1074" spans="1:32" x14ac:dyDescent="0.2">
      <c r="A1074" s="60" t="s">
        <v>6111</v>
      </c>
      <c r="B1074" s="44" t="s">
        <v>6115</v>
      </c>
      <c r="C1074" s="44"/>
      <c r="D1074" s="39">
        <v>1059</v>
      </c>
      <c r="E1074" s="44" t="s">
        <v>4612</v>
      </c>
      <c r="F1074" s="44" t="s">
        <v>4613</v>
      </c>
      <c r="G1074" s="39" t="s">
        <v>6115</v>
      </c>
      <c r="H1074" s="64">
        <v>40451</v>
      </c>
      <c r="I1074" s="44" t="s">
        <v>6129</v>
      </c>
      <c r="J1074" s="58">
        <v>168</v>
      </c>
      <c r="K1074" s="44" t="s">
        <v>6111</v>
      </c>
      <c r="L1074" s="39" t="s">
        <v>6116</v>
      </c>
      <c r="M1074" s="67">
        <v>0</v>
      </c>
      <c r="N1074" s="67">
        <v>0</v>
      </c>
      <c r="O1074" s="46">
        <v>348970</v>
      </c>
      <c r="P1074" s="45">
        <v>348970</v>
      </c>
      <c r="Q1074" s="45">
        <v>735543</v>
      </c>
      <c r="R1074" s="45">
        <v>61295.25</v>
      </c>
      <c r="S1074" s="45">
        <v>367771.5</v>
      </c>
      <c r="T1074" s="45">
        <v>640065</v>
      </c>
      <c r="U1074" s="46">
        <v>0</v>
      </c>
      <c r="V1074" s="38">
        <v>0</v>
      </c>
      <c r="W1074" s="46">
        <v>0</v>
      </c>
      <c r="X1074" s="38"/>
      <c r="Y1074" s="38">
        <f t="shared" si="17"/>
        <v>0</v>
      </c>
      <c r="Z1074" s="38">
        <v>0</v>
      </c>
      <c r="AA1074" s="38">
        <v>0</v>
      </c>
      <c r="AB1074" s="38">
        <v>0</v>
      </c>
      <c r="AC1074" s="38" t="s">
        <v>6116</v>
      </c>
      <c r="AD1074" s="59">
        <v>0</v>
      </c>
      <c r="AE1074" s="59">
        <v>0</v>
      </c>
      <c r="AF1074" s="59" t="s">
        <v>6138</v>
      </c>
    </row>
    <row r="1075" spans="1:32" x14ac:dyDescent="0.2">
      <c r="A1075" s="60" t="s">
        <v>6111</v>
      </c>
      <c r="B1075" s="44" t="s">
        <v>6115</v>
      </c>
      <c r="C1075" s="44"/>
      <c r="D1075" s="39">
        <v>1060</v>
      </c>
      <c r="E1075" s="44" t="s">
        <v>5845</v>
      </c>
      <c r="F1075" s="44" t="s">
        <v>5846</v>
      </c>
      <c r="G1075" s="39" t="s">
        <v>6115</v>
      </c>
      <c r="H1075" s="64">
        <v>40633</v>
      </c>
      <c r="I1075" s="44" t="s">
        <v>6129</v>
      </c>
      <c r="J1075" s="58">
        <v>168</v>
      </c>
      <c r="K1075" s="44" t="s">
        <v>6111</v>
      </c>
      <c r="L1075" s="39" t="s">
        <v>6116</v>
      </c>
      <c r="M1075" s="67">
        <v>0</v>
      </c>
      <c r="N1075" s="67">
        <v>0</v>
      </c>
      <c r="O1075" s="46">
        <v>876709</v>
      </c>
      <c r="P1075" s="45">
        <v>876709</v>
      </c>
      <c r="Q1075" s="45">
        <v>753557</v>
      </c>
      <c r="R1075" s="45">
        <v>62796.416666666664</v>
      </c>
      <c r="S1075" s="45">
        <v>376778.5</v>
      </c>
      <c r="T1075" s="45">
        <v>248758</v>
      </c>
      <c r="U1075" s="46">
        <v>499930.5</v>
      </c>
      <c r="V1075" s="38">
        <v>214177.23651437805</v>
      </c>
      <c r="W1075" s="46">
        <v>214177.23651437805</v>
      </c>
      <c r="X1075" s="38"/>
      <c r="Y1075" s="38">
        <f t="shared" si="17"/>
        <v>248362.48317815494</v>
      </c>
      <c r="Z1075" s="38">
        <v>248362.48317815494</v>
      </c>
      <c r="AA1075" s="38">
        <v>0</v>
      </c>
      <c r="AB1075" s="38">
        <v>248362.48317815494</v>
      </c>
      <c r="AC1075" s="38" t="s">
        <v>6123</v>
      </c>
      <c r="AD1075" s="59">
        <v>0.9984100337603411</v>
      </c>
      <c r="AE1075" s="59">
        <v>0.28328953299002857</v>
      </c>
      <c r="AF1075" s="59">
        <v>0.49679402072519069</v>
      </c>
    </row>
    <row r="1076" spans="1:32" x14ac:dyDescent="0.2">
      <c r="A1076" s="60" t="s">
        <v>6111</v>
      </c>
      <c r="B1076" s="44" t="s">
        <v>6115</v>
      </c>
      <c r="C1076" s="44"/>
      <c r="D1076" s="39">
        <v>1061</v>
      </c>
      <c r="E1076" s="44" t="s">
        <v>2240</v>
      </c>
      <c r="F1076" s="44" t="s">
        <v>2241</v>
      </c>
      <c r="G1076" s="39" t="s">
        <v>6115</v>
      </c>
      <c r="H1076" s="64">
        <v>40633</v>
      </c>
      <c r="I1076" s="44" t="s">
        <v>6129</v>
      </c>
      <c r="J1076" s="58">
        <v>166</v>
      </c>
      <c r="K1076" s="44" t="s">
        <v>6111</v>
      </c>
      <c r="L1076" s="39" t="s">
        <v>6116</v>
      </c>
      <c r="M1076" s="67">
        <v>0</v>
      </c>
      <c r="N1076" s="67">
        <v>0</v>
      </c>
      <c r="O1076" s="46">
        <v>534419</v>
      </c>
      <c r="P1076" s="45">
        <v>534419</v>
      </c>
      <c r="Q1076" s="45">
        <v>721848</v>
      </c>
      <c r="R1076" s="45">
        <v>60154</v>
      </c>
      <c r="S1076" s="45">
        <v>360924</v>
      </c>
      <c r="T1076" s="45">
        <v>300918</v>
      </c>
      <c r="U1076" s="46">
        <v>173495</v>
      </c>
      <c r="V1076" s="38">
        <v>74327.690847151796</v>
      </c>
      <c r="W1076" s="46">
        <v>74327.690847151796</v>
      </c>
      <c r="X1076" s="38"/>
      <c r="Y1076" s="38">
        <f t="shared" si="17"/>
        <v>86191.278625716965</v>
      </c>
      <c r="Z1076" s="38">
        <v>86191.278625716965</v>
      </c>
      <c r="AA1076" s="38">
        <v>0</v>
      </c>
      <c r="AB1076" s="38">
        <v>86191.278625716965</v>
      </c>
      <c r="AC1076" s="38" t="s">
        <v>6123</v>
      </c>
      <c r="AD1076" s="59">
        <v>0.28642779303902383</v>
      </c>
      <c r="AE1076" s="59">
        <v>0.16128034112880898</v>
      </c>
      <c r="AF1076" s="59">
        <v>0.49679402072519074</v>
      </c>
    </row>
    <row r="1077" spans="1:32" x14ac:dyDescent="0.2">
      <c r="A1077" s="60" t="s">
        <v>6111</v>
      </c>
      <c r="B1077" s="44" t="s">
        <v>6115</v>
      </c>
      <c r="C1077" s="44"/>
      <c r="D1077" s="39">
        <v>1062</v>
      </c>
      <c r="E1077" s="44" t="s">
        <v>2603</v>
      </c>
      <c r="F1077" s="44" t="s">
        <v>2604</v>
      </c>
      <c r="G1077" s="39" t="s">
        <v>6115</v>
      </c>
      <c r="H1077" s="64">
        <v>40451</v>
      </c>
      <c r="I1077" s="44" t="s">
        <v>6129</v>
      </c>
      <c r="J1077" s="58">
        <v>166</v>
      </c>
      <c r="K1077" s="44" t="s">
        <v>6111</v>
      </c>
      <c r="L1077" s="39" t="s">
        <v>6116</v>
      </c>
      <c r="M1077" s="67">
        <v>0</v>
      </c>
      <c r="N1077" s="67">
        <v>0</v>
      </c>
      <c r="O1077" s="46">
        <v>1219688</v>
      </c>
      <c r="P1077" s="45">
        <v>1219688</v>
      </c>
      <c r="Q1077" s="45">
        <v>803745</v>
      </c>
      <c r="R1077" s="45">
        <v>66978.75</v>
      </c>
      <c r="S1077" s="45">
        <v>401872.5</v>
      </c>
      <c r="T1077" s="45">
        <v>436341</v>
      </c>
      <c r="U1077" s="46">
        <v>817815.5</v>
      </c>
      <c r="V1077" s="38">
        <v>350363.62808155199</v>
      </c>
      <c r="W1077" s="46">
        <v>350363.62808155199</v>
      </c>
      <c r="X1077" s="38"/>
      <c r="Y1077" s="38">
        <f t="shared" si="17"/>
        <v>406285.85045638215</v>
      </c>
      <c r="Z1077" s="38">
        <v>406285.85045638215</v>
      </c>
      <c r="AA1077" s="38">
        <v>0</v>
      </c>
      <c r="AB1077" s="38">
        <v>406285.85045638215</v>
      </c>
      <c r="AC1077" s="38" t="s">
        <v>6123</v>
      </c>
      <c r="AD1077" s="59">
        <v>0.93112004248141278</v>
      </c>
      <c r="AE1077" s="59">
        <v>0.33310637675895977</v>
      </c>
      <c r="AF1077" s="59">
        <v>0.49679402072519063</v>
      </c>
    </row>
    <row r="1078" spans="1:32" x14ac:dyDescent="0.2">
      <c r="A1078" s="60" t="s">
        <v>6111</v>
      </c>
      <c r="B1078" s="44" t="s">
        <v>6115</v>
      </c>
      <c r="C1078" s="44"/>
      <c r="D1078" s="39">
        <v>1063</v>
      </c>
      <c r="E1078" s="44" t="s">
        <v>3700</v>
      </c>
      <c r="F1078" s="44" t="s">
        <v>3113</v>
      </c>
      <c r="G1078" s="39" t="s">
        <v>6115</v>
      </c>
      <c r="H1078" s="64">
        <v>40451</v>
      </c>
      <c r="I1078" s="44" t="s">
        <v>6129</v>
      </c>
      <c r="J1078" s="58">
        <v>166</v>
      </c>
      <c r="K1078" s="44" t="s">
        <v>6111</v>
      </c>
      <c r="L1078" s="39" t="s">
        <v>6116</v>
      </c>
      <c r="M1078" s="67">
        <v>0</v>
      </c>
      <c r="N1078" s="67">
        <v>0</v>
      </c>
      <c r="O1078" s="46">
        <v>955015</v>
      </c>
      <c r="P1078" s="45">
        <v>955015</v>
      </c>
      <c r="Q1078" s="45">
        <v>1071688</v>
      </c>
      <c r="R1078" s="45">
        <v>89307.333333333328</v>
      </c>
      <c r="S1078" s="45">
        <v>535844</v>
      </c>
      <c r="T1078" s="45">
        <v>354727</v>
      </c>
      <c r="U1078" s="46">
        <v>419171</v>
      </c>
      <c r="V1078" s="38">
        <v>179578.73425799859</v>
      </c>
      <c r="W1078" s="46">
        <v>179578.73425799859</v>
      </c>
      <c r="X1078" s="38"/>
      <c r="Y1078" s="38">
        <f t="shared" si="17"/>
        <v>208241.64646139889</v>
      </c>
      <c r="Z1078" s="38">
        <v>208241.64646139889</v>
      </c>
      <c r="AA1078" s="38">
        <v>0</v>
      </c>
      <c r="AB1078" s="38">
        <v>208241.64646139889</v>
      </c>
      <c r="AC1078" s="38" t="s">
        <v>6123</v>
      </c>
      <c r="AD1078" s="59">
        <v>0.587047635114888</v>
      </c>
      <c r="AE1078" s="59">
        <v>0.21805065518489122</v>
      </c>
      <c r="AF1078" s="59">
        <v>0.49679402072519063</v>
      </c>
    </row>
    <row r="1079" spans="1:32" x14ac:dyDescent="0.2">
      <c r="A1079" s="60" t="s">
        <v>6111</v>
      </c>
      <c r="B1079" s="44" t="s">
        <v>6115</v>
      </c>
      <c r="C1079" s="44"/>
      <c r="D1079" s="39">
        <v>1064</v>
      </c>
      <c r="E1079" s="44" t="s">
        <v>1147</v>
      </c>
      <c r="F1079" s="44" t="s">
        <v>1148</v>
      </c>
      <c r="G1079" s="39" t="s">
        <v>6115</v>
      </c>
      <c r="H1079" s="64">
        <v>40359</v>
      </c>
      <c r="I1079" s="44" t="s">
        <v>6129</v>
      </c>
      <c r="J1079" s="58">
        <v>165</v>
      </c>
      <c r="K1079" s="44" t="s">
        <v>6111</v>
      </c>
      <c r="L1079" s="39" t="s">
        <v>6116</v>
      </c>
      <c r="M1079" s="67">
        <v>0</v>
      </c>
      <c r="N1079" s="67">
        <v>0</v>
      </c>
      <c r="O1079" s="46">
        <v>909388</v>
      </c>
      <c r="P1079" s="45">
        <v>909388</v>
      </c>
      <c r="Q1079" s="45">
        <v>739885</v>
      </c>
      <c r="R1079" s="45">
        <v>61657.083333333336</v>
      </c>
      <c r="S1079" s="45">
        <v>369942.5</v>
      </c>
      <c r="T1079" s="45">
        <v>512887</v>
      </c>
      <c r="U1079" s="46">
        <v>539445.5</v>
      </c>
      <c r="V1079" s="38">
        <v>231106.01661654352</v>
      </c>
      <c r="W1079" s="46">
        <v>231106.01661654352</v>
      </c>
      <c r="X1079" s="38"/>
      <c r="Y1079" s="38">
        <f t="shared" si="17"/>
        <v>267993.29890711082</v>
      </c>
      <c r="Z1079" s="38">
        <v>267993.29890711082</v>
      </c>
      <c r="AA1079" s="38">
        <v>0</v>
      </c>
      <c r="AB1079" s="38">
        <v>267993.29890711082</v>
      </c>
      <c r="AC1079" s="38" t="s">
        <v>6123</v>
      </c>
      <c r="AD1079" s="59">
        <v>0.52251918825610866</v>
      </c>
      <c r="AE1079" s="59">
        <v>0.2946963220397793</v>
      </c>
      <c r="AF1079" s="59">
        <v>0.49679402072519063</v>
      </c>
    </row>
    <row r="1080" spans="1:32" x14ac:dyDescent="0.2">
      <c r="A1080" s="60" t="s">
        <v>6111</v>
      </c>
      <c r="B1080" s="44" t="s">
        <v>6115</v>
      </c>
      <c r="C1080" s="44"/>
      <c r="D1080" s="39">
        <v>1065</v>
      </c>
      <c r="E1080" s="44" t="s">
        <v>1453</v>
      </c>
      <c r="F1080" s="44" t="s">
        <v>1454</v>
      </c>
      <c r="G1080" s="39" t="s">
        <v>6115</v>
      </c>
      <c r="H1080" s="64">
        <v>40359</v>
      </c>
      <c r="I1080" s="44" t="s">
        <v>6129</v>
      </c>
      <c r="J1080" s="58">
        <v>165</v>
      </c>
      <c r="K1080" s="44" t="s">
        <v>6111</v>
      </c>
      <c r="L1080" s="39" t="s">
        <v>6123</v>
      </c>
      <c r="M1080" s="67">
        <v>529205</v>
      </c>
      <c r="N1080" s="67">
        <v>380424</v>
      </c>
      <c r="O1080" s="46">
        <v>1294963</v>
      </c>
      <c r="P1080" s="45">
        <v>914539</v>
      </c>
      <c r="Q1080" s="45">
        <v>718215</v>
      </c>
      <c r="R1080" s="45">
        <v>59851.25</v>
      </c>
      <c r="S1080" s="45">
        <v>359107.5</v>
      </c>
      <c r="T1080" s="45">
        <v>451999</v>
      </c>
      <c r="U1080" s="46">
        <v>555431.5</v>
      </c>
      <c r="V1080" s="38">
        <v>237954.64318147374</v>
      </c>
      <c r="W1080" s="46">
        <v>237954.64318147374</v>
      </c>
      <c r="X1080" s="38"/>
      <c r="Y1080" s="38">
        <f t="shared" si="17"/>
        <v>275935.0481224237</v>
      </c>
      <c r="Z1080" s="38">
        <v>275935.0481224237</v>
      </c>
      <c r="AA1080" s="38">
        <v>0</v>
      </c>
      <c r="AB1080" s="38">
        <v>275935.0481224237</v>
      </c>
      <c r="AC1080" s="38" t="s">
        <v>6123</v>
      </c>
      <c r="AD1080" s="59">
        <v>0.61047712079545247</v>
      </c>
      <c r="AE1080" s="59">
        <v>0.30172037291184267</v>
      </c>
      <c r="AF1080" s="59">
        <v>0.49679402072519058</v>
      </c>
    </row>
    <row r="1081" spans="1:32" x14ac:dyDescent="0.2">
      <c r="A1081" s="60" t="s">
        <v>6111</v>
      </c>
      <c r="B1081" s="44" t="s">
        <v>6115</v>
      </c>
      <c r="C1081" s="44"/>
      <c r="D1081" s="39">
        <v>1066</v>
      </c>
      <c r="E1081" s="44" t="s">
        <v>4069</v>
      </c>
      <c r="F1081" s="44" t="s">
        <v>4070</v>
      </c>
      <c r="G1081" s="39" t="s">
        <v>6115</v>
      </c>
      <c r="H1081" s="64">
        <v>40543</v>
      </c>
      <c r="I1081" s="44" t="s">
        <v>6129</v>
      </c>
      <c r="J1081" s="58">
        <v>165</v>
      </c>
      <c r="K1081" s="44" t="s">
        <v>6111</v>
      </c>
      <c r="L1081" s="39" t="s">
        <v>6116</v>
      </c>
      <c r="M1081" s="67">
        <v>0</v>
      </c>
      <c r="N1081" s="67">
        <v>0</v>
      </c>
      <c r="O1081" s="46">
        <v>1221664</v>
      </c>
      <c r="P1081" s="45">
        <v>1221664</v>
      </c>
      <c r="Q1081" s="45">
        <v>893194</v>
      </c>
      <c r="R1081" s="45">
        <v>74432.833333333328</v>
      </c>
      <c r="S1081" s="45">
        <v>446597</v>
      </c>
      <c r="T1081" s="45">
        <v>363644</v>
      </c>
      <c r="U1081" s="46">
        <v>775067</v>
      </c>
      <c r="V1081" s="38">
        <v>332049.57123738091</v>
      </c>
      <c r="W1081" s="46">
        <v>332049.57123738091</v>
      </c>
      <c r="X1081" s="38"/>
      <c r="Y1081" s="38">
        <f t="shared" si="17"/>
        <v>385048.65126141137</v>
      </c>
      <c r="Z1081" s="38">
        <v>363644</v>
      </c>
      <c r="AA1081" s="38">
        <v>0</v>
      </c>
      <c r="AB1081" s="38">
        <v>363644</v>
      </c>
      <c r="AC1081" s="38" t="s">
        <v>6123</v>
      </c>
      <c r="AD1081" s="59">
        <v>1</v>
      </c>
      <c r="AE1081" s="59">
        <v>0.29766285983707469</v>
      </c>
      <c r="AF1081" s="59">
        <v>0.46917750336422531</v>
      </c>
    </row>
    <row r="1082" spans="1:32" x14ac:dyDescent="0.2">
      <c r="A1082" s="60" t="s">
        <v>6111</v>
      </c>
      <c r="B1082" s="44" t="s">
        <v>6115</v>
      </c>
      <c r="C1082" s="44"/>
      <c r="D1082" s="39">
        <v>1067</v>
      </c>
      <c r="E1082" s="44" t="s">
        <v>4153</v>
      </c>
      <c r="F1082" s="44" t="s">
        <v>4154</v>
      </c>
      <c r="G1082" s="39" t="s">
        <v>6115</v>
      </c>
      <c r="H1082" s="64">
        <v>40451</v>
      </c>
      <c r="I1082" s="44" t="s">
        <v>6129</v>
      </c>
      <c r="J1082" s="58">
        <v>165</v>
      </c>
      <c r="K1082" s="44" t="s">
        <v>6111</v>
      </c>
      <c r="L1082" s="39" t="s">
        <v>6116</v>
      </c>
      <c r="M1082" s="67">
        <v>0</v>
      </c>
      <c r="N1082" s="67">
        <v>0</v>
      </c>
      <c r="O1082" s="46">
        <v>945946</v>
      </c>
      <c r="P1082" s="45">
        <v>945946</v>
      </c>
      <c r="Q1082" s="45">
        <v>822645</v>
      </c>
      <c r="R1082" s="45">
        <v>68553.75</v>
      </c>
      <c r="S1082" s="45">
        <v>411322.5</v>
      </c>
      <c r="T1082" s="45">
        <v>558949</v>
      </c>
      <c r="U1082" s="46">
        <v>534623.5</v>
      </c>
      <c r="V1082" s="38">
        <v>229040.20419967294</v>
      </c>
      <c r="W1082" s="46">
        <v>229040.20419967294</v>
      </c>
      <c r="X1082" s="38"/>
      <c r="Y1082" s="38">
        <f t="shared" si="17"/>
        <v>265597.75813917397</v>
      </c>
      <c r="Z1082" s="38">
        <v>265597.75813917397</v>
      </c>
      <c r="AA1082" s="38">
        <v>0</v>
      </c>
      <c r="AB1082" s="38">
        <v>265597.75813917397</v>
      </c>
      <c r="AC1082" s="38" t="s">
        <v>6123</v>
      </c>
      <c r="AD1082" s="59">
        <v>0.47517350981784379</v>
      </c>
      <c r="AE1082" s="59">
        <v>0.28077475684571207</v>
      </c>
      <c r="AF1082" s="59">
        <v>0.49679402072519063</v>
      </c>
    </row>
    <row r="1083" spans="1:32" x14ac:dyDescent="0.2">
      <c r="A1083" s="60" t="s">
        <v>6111</v>
      </c>
      <c r="B1083" s="44" t="s">
        <v>6115</v>
      </c>
      <c r="C1083" s="44"/>
      <c r="D1083" s="39">
        <v>1068</v>
      </c>
      <c r="E1083" s="44" t="s">
        <v>5299</v>
      </c>
      <c r="F1083" s="44" t="s">
        <v>5300</v>
      </c>
      <c r="G1083" s="39" t="s">
        <v>6115</v>
      </c>
      <c r="H1083" s="64">
        <v>40451</v>
      </c>
      <c r="I1083" s="44" t="s">
        <v>6129</v>
      </c>
      <c r="J1083" s="58">
        <v>165</v>
      </c>
      <c r="K1083" s="44" t="s">
        <v>6111</v>
      </c>
      <c r="L1083" s="39" t="s">
        <v>6116</v>
      </c>
      <c r="M1083" s="67">
        <v>0</v>
      </c>
      <c r="N1083" s="67">
        <v>0</v>
      </c>
      <c r="O1083" s="46">
        <v>1067348</v>
      </c>
      <c r="P1083" s="45">
        <v>1067348</v>
      </c>
      <c r="Q1083" s="45">
        <v>745244</v>
      </c>
      <c r="R1083" s="45">
        <v>62103.666666666664</v>
      </c>
      <c r="S1083" s="45">
        <v>372622</v>
      </c>
      <c r="T1083" s="45">
        <v>449729</v>
      </c>
      <c r="U1083" s="46">
        <v>694726</v>
      </c>
      <c r="V1083" s="38">
        <v>297630.36024945026</v>
      </c>
      <c r="W1083" s="46">
        <v>297630.36024945026</v>
      </c>
      <c r="X1083" s="38"/>
      <c r="Y1083" s="38">
        <f t="shared" si="17"/>
        <v>345135.72284232877</v>
      </c>
      <c r="Z1083" s="38">
        <v>345135.72284232877</v>
      </c>
      <c r="AA1083" s="38">
        <v>0</v>
      </c>
      <c r="AB1083" s="38">
        <v>345135.72284232877</v>
      </c>
      <c r="AC1083" s="38" t="s">
        <v>6123</v>
      </c>
      <c r="AD1083" s="59">
        <v>0.76743043664591071</v>
      </c>
      <c r="AE1083" s="59">
        <v>0.32335819511755187</v>
      </c>
      <c r="AF1083" s="59">
        <v>0.49679402072519063</v>
      </c>
    </row>
    <row r="1084" spans="1:32" x14ac:dyDescent="0.2">
      <c r="A1084" s="60" t="s">
        <v>6111</v>
      </c>
      <c r="B1084" s="44" t="s">
        <v>6115</v>
      </c>
      <c r="C1084" s="44"/>
      <c r="D1084" s="39">
        <v>1069</v>
      </c>
      <c r="E1084" s="44" t="s">
        <v>5914</v>
      </c>
      <c r="F1084" s="44" t="s">
        <v>5915</v>
      </c>
      <c r="G1084" s="39" t="s">
        <v>6115</v>
      </c>
      <c r="H1084" s="64">
        <v>40359</v>
      </c>
      <c r="I1084" s="44" t="s">
        <v>6129</v>
      </c>
      <c r="J1084" s="58">
        <v>165</v>
      </c>
      <c r="K1084" s="44" t="s">
        <v>6111</v>
      </c>
      <c r="L1084" s="39" t="s">
        <v>6116</v>
      </c>
      <c r="M1084" s="67">
        <v>0</v>
      </c>
      <c r="N1084" s="67">
        <v>0</v>
      </c>
      <c r="O1084" s="46">
        <v>201837</v>
      </c>
      <c r="P1084" s="45">
        <v>201837</v>
      </c>
      <c r="Q1084" s="45">
        <v>806746</v>
      </c>
      <c r="R1084" s="45">
        <v>67228.833333333328</v>
      </c>
      <c r="S1084" s="45">
        <v>403373</v>
      </c>
      <c r="T1084" s="45">
        <v>579108</v>
      </c>
      <c r="U1084" s="46">
        <v>0</v>
      </c>
      <c r="V1084" s="38">
        <v>0</v>
      </c>
      <c r="W1084" s="46">
        <v>0</v>
      </c>
      <c r="X1084" s="38"/>
      <c r="Y1084" s="38">
        <f t="shared" si="17"/>
        <v>0</v>
      </c>
      <c r="Z1084" s="38">
        <v>0</v>
      </c>
      <c r="AA1084" s="38">
        <v>0</v>
      </c>
      <c r="AB1084" s="38">
        <v>0</v>
      </c>
      <c r="AC1084" s="38" t="s">
        <v>6116</v>
      </c>
      <c r="AD1084" s="59">
        <v>0</v>
      </c>
      <c r="AE1084" s="59">
        <v>0</v>
      </c>
      <c r="AF1084" s="59" t="s">
        <v>6138</v>
      </c>
    </row>
    <row r="1085" spans="1:32" x14ac:dyDescent="0.2">
      <c r="A1085" s="60" t="s">
        <v>6111</v>
      </c>
      <c r="B1085" s="44" t="s">
        <v>6115</v>
      </c>
      <c r="C1085" s="44"/>
      <c r="D1085" s="39">
        <v>1070</v>
      </c>
      <c r="E1085" s="44" t="s">
        <v>37</v>
      </c>
      <c r="F1085" s="44" t="s">
        <v>38</v>
      </c>
      <c r="G1085" s="39" t="s">
        <v>6115</v>
      </c>
      <c r="H1085" s="64">
        <v>40543</v>
      </c>
      <c r="I1085" s="44" t="s">
        <v>6129</v>
      </c>
      <c r="J1085" s="58">
        <v>164</v>
      </c>
      <c r="K1085" s="44" t="s">
        <v>6111</v>
      </c>
      <c r="L1085" s="39" t="s">
        <v>6116</v>
      </c>
      <c r="M1085" s="67">
        <v>0</v>
      </c>
      <c r="N1085" s="67">
        <v>0</v>
      </c>
      <c r="O1085" s="46">
        <v>401463</v>
      </c>
      <c r="P1085" s="45">
        <v>401463</v>
      </c>
      <c r="Q1085" s="45">
        <v>748345</v>
      </c>
      <c r="R1085" s="45">
        <v>62362.083333333336</v>
      </c>
      <c r="S1085" s="45">
        <v>374172.5</v>
      </c>
      <c r="T1085" s="45">
        <v>451604</v>
      </c>
      <c r="U1085" s="46">
        <v>27290.5</v>
      </c>
      <c r="V1085" s="38">
        <v>11691.632883162027</v>
      </c>
      <c r="W1085" s="46">
        <v>11691.632883162027</v>
      </c>
      <c r="X1085" s="38"/>
      <c r="Y1085" s="38">
        <f t="shared" si="17"/>
        <v>13557.757222600814</v>
      </c>
      <c r="Z1085" s="38">
        <v>13557.757222600814</v>
      </c>
      <c r="AA1085" s="38">
        <v>0</v>
      </c>
      <c r="AB1085" s="38">
        <v>13557.757222600814</v>
      </c>
      <c r="AC1085" s="38" t="s">
        <v>6123</v>
      </c>
      <c r="AD1085" s="59">
        <v>3.0021339985032935E-2</v>
      </c>
      <c r="AE1085" s="59">
        <v>3.3770876077249497E-2</v>
      </c>
      <c r="AF1085" s="59">
        <v>0.49679402072519063</v>
      </c>
    </row>
    <row r="1086" spans="1:32" x14ac:dyDescent="0.2">
      <c r="A1086" s="60" t="s">
        <v>6111</v>
      </c>
      <c r="B1086" s="44" t="s">
        <v>6115</v>
      </c>
      <c r="C1086" s="44"/>
      <c r="D1086" s="39">
        <v>1071</v>
      </c>
      <c r="E1086" s="44" t="s">
        <v>170</v>
      </c>
      <c r="F1086" s="44" t="s">
        <v>171</v>
      </c>
      <c r="G1086" s="39" t="s">
        <v>6115</v>
      </c>
      <c r="H1086" s="64">
        <v>40543</v>
      </c>
      <c r="I1086" s="44" t="s">
        <v>6129</v>
      </c>
      <c r="J1086" s="58">
        <v>164</v>
      </c>
      <c r="K1086" s="44" t="s">
        <v>6111</v>
      </c>
      <c r="L1086" s="39" t="s">
        <v>6123</v>
      </c>
      <c r="M1086" s="67">
        <v>167302</v>
      </c>
      <c r="N1086" s="67">
        <v>167302</v>
      </c>
      <c r="O1086" s="46">
        <v>964067</v>
      </c>
      <c r="P1086" s="45">
        <v>796765</v>
      </c>
      <c r="Q1086" s="45">
        <v>677123</v>
      </c>
      <c r="R1086" s="45">
        <v>56426.916666666664</v>
      </c>
      <c r="S1086" s="45">
        <v>338561.5</v>
      </c>
      <c r="T1086" s="45">
        <v>425376</v>
      </c>
      <c r="U1086" s="46">
        <v>458203.5</v>
      </c>
      <c r="V1086" s="38">
        <v>196300.80459427024</v>
      </c>
      <c r="W1086" s="46">
        <v>196300.80459427024</v>
      </c>
      <c r="X1086" s="38"/>
      <c r="Y1086" s="38">
        <f t="shared" si="17"/>
        <v>227632.7590753549</v>
      </c>
      <c r="Z1086" s="38">
        <v>227632.7590753549</v>
      </c>
      <c r="AA1086" s="38">
        <v>0</v>
      </c>
      <c r="AB1086" s="38">
        <v>227632.7590753549</v>
      </c>
      <c r="AC1086" s="38" t="s">
        <v>6123</v>
      </c>
      <c r="AD1086" s="59">
        <v>0.53513305657901455</v>
      </c>
      <c r="AE1086" s="59">
        <v>0.28569623298633212</v>
      </c>
      <c r="AF1086" s="59">
        <v>0.49679402072519069</v>
      </c>
    </row>
    <row r="1087" spans="1:32" x14ac:dyDescent="0.2">
      <c r="A1087" s="60" t="s">
        <v>6111</v>
      </c>
      <c r="B1087" s="44" t="s">
        <v>6115</v>
      </c>
      <c r="C1087" s="44"/>
      <c r="D1087" s="39">
        <v>1072</v>
      </c>
      <c r="E1087" s="44" t="s">
        <v>326</v>
      </c>
      <c r="F1087" s="44" t="s">
        <v>327</v>
      </c>
      <c r="G1087" s="39" t="s">
        <v>6115</v>
      </c>
      <c r="H1087" s="64">
        <v>40359</v>
      </c>
      <c r="I1087" s="44" t="s">
        <v>6129</v>
      </c>
      <c r="J1087" s="58">
        <v>164</v>
      </c>
      <c r="K1087" s="44" t="s">
        <v>6111</v>
      </c>
      <c r="L1087" s="39" t="s">
        <v>6116</v>
      </c>
      <c r="M1087" s="67">
        <v>0</v>
      </c>
      <c r="N1087" s="67">
        <v>0</v>
      </c>
      <c r="O1087" s="46">
        <v>919813</v>
      </c>
      <c r="P1087" s="45">
        <v>919813</v>
      </c>
      <c r="Q1087" s="45">
        <v>689914</v>
      </c>
      <c r="R1087" s="45">
        <v>57492.833333333336</v>
      </c>
      <c r="S1087" s="45">
        <v>344957</v>
      </c>
      <c r="T1087" s="45">
        <v>427816</v>
      </c>
      <c r="U1087" s="46">
        <v>574856</v>
      </c>
      <c r="V1087" s="38">
        <v>246276.37136303805</v>
      </c>
      <c r="W1087" s="46">
        <v>246276.37136303805</v>
      </c>
      <c r="X1087" s="38"/>
      <c r="Y1087" s="38">
        <f t="shared" si="17"/>
        <v>285585.0235780002</v>
      </c>
      <c r="Z1087" s="38">
        <v>285585.0235780002</v>
      </c>
      <c r="AA1087" s="38">
        <v>0</v>
      </c>
      <c r="AB1087" s="38">
        <v>285585.0235780002</v>
      </c>
      <c r="AC1087" s="38" t="s">
        <v>6123</v>
      </c>
      <c r="AD1087" s="59">
        <v>0.66754170853357564</v>
      </c>
      <c r="AE1087" s="59">
        <v>0.31048161265170227</v>
      </c>
      <c r="AF1087" s="59">
        <v>0.49679402072519063</v>
      </c>
    </row>
    <row r="1088" spans="1:32" x14ac:dyDescent="0.2">
      <c r="A1088" s="60" t="s">
        <v>6111</v>
      </c>
      <c r="B1088" s="44" t="s">
        <v>6115</v>
      </c>
      <c r="C1088" s="44"/>
      <c r="D1088" s="39">
        <v>1073</v>
      </c>
      <c r="E1088" s="44" t="s">
        <v>1290</v>
      </c>
      <c r="F1088" s="44" t="s">
        <v>1291</v>
      </c>
      <c r="G1088" s="39" t="s">
        <v>6115</v>
      </c>
      <c r="H1088" s="64">
        <v>40451</v>
      </c>
      <c r="I1088" s="44" t="s">
        <v>6129</v>
      </c>
      <c r="J1088" s="58">
        <v>164</v>
      </c>
      <c r="K1088" s="44" t="s">
        <v>6111</v>
      </c>
      <c r="L1088" s="39" t="s">
        <v>6116</v>
      </c>
      <c r="M1088" s="67">
        <v>0</v>
      </c>
      <c r="N1088" s="67">
        <v>0</v>
      </c>
      <c r="O1088" s="46">
        <v>355760</v>
      </c>
      <c r="P1088" s="45">
        <v>355760</v>
      </c>
      <c r="Q1088" s="45">
        <v>712702</v>
      </c>
      <c r="R1088" s="45">
        <v>59391.833333333336</v>
      </c>
      <c r="S1088" s="45">
        <v>356351</v>
      </c>
      <c r="T1088" s="45">
        <v>460091</v>
      </c>
      <c r="U1088" s="46">
        <v>0</v>
      </c>
      <c r="V1088" s="38">
        <v>0</v>
      </c>
      <c r="W1088" s="46">
        <v>0</v>
      </c>
      <c r="X1088" s="38"/>
      <c r="Y1088" s="38">
        <f t="shared" si="17"/>
        <v>0</v>
      </c>
      <c r="Z1088" s="38">
        <v>0</v>
      </c>
      <c r="AA1088" s="38">
        <v>0</v>
      </c>
      <c r="AB1088" s="38">
        <v>0</v>
      </c>
      <c r="AC1088" s="38" t="s">
        <v>6116</v>
      </c>
      <c r="AD1088" s="59">
        <v>0</v>
      </c>
      <c r="AE1088" s="59">
        <v>0</v>
      </c>
      <c r="AF1088" s="59" t="s">
        <v>6138</v>
      </c>
    </row>
    <row r="1089" spans="1:32" x14ac:dyDescent="0.2">
      <c r="A1089" s="60" t="s">
        <v>6111</v>
      </c>
      <c r="B1089" s="44" t="s">
        <v>6115</v>
      </c>
      <c r="C1089" s="44"/>
      <c r="D1089" s="39">
        <v>1074</v>
      </c>
      <c r="E1089" s="44" t="s">
        <v>1389</v>
      </c>
      <c r="F1089" s="44" t="s">
        <v>1390</v>
      </c>
      <c r="G1089" s="39" t="s">
        <v>6115</v>
      </c>
      <c r="H1089" s="64">
        <v>40359</v>
      </c>
      <c r="I1089" s="44" t="s">
        <v>6129</v>
      </c>
      <c r="J1089" s="58">
        <v>164</v>
      </c>
      <c r="K1089" s="44" t="s">
        <v>6111</v>
      </c>
      <c r="L1089" s="39" t="s">
        <v>6123</v>
      </c>
      <c r="M1089" s="67">
        <v>185672</v>
      </c>
      <c r="N1089" s="67">
        <v>185672</v>
      </c>
      <c r="O1089" s="46">
        <v>463256</v>
      </c>
      <c r="P1089" s="45">
        <v>277584</v>
      </c>
      <c r="Q1089" s="45">
        <v>673888</v>
      </c>
      <c r="R1089" s="45">
        <v>56157.333333333336</v>
      </c>
      <c r="S1089" s="45">
        <v>336944</v>
      </c>
      <c r="T1089" s="45">
        <v>351667</v>
      </c>
      <c r="U1089" s="46">
        <v>0</v>
      </c>
      <c r="V1089" s="38">
        <v>0</v>
      </c>
      <c r="W1089" s="46">
        <v>0</v>
      </c>
      <c r="X1089" s="38"/>
      <c r="Y1089" s="38">
        <f t="shared" si="17"/>
        <v>0</v>
      </c>
      <c r="Z1089" s="38">
        <v>0</v>
      </c>
      <c r="AA1089" s="38">
        <v>0</v>
      </c>
      <c r="AB1089" s="38">
        <v>0</v>
      </c>
      <c r="AC1089" s="38" t="s">
        <v>6116</v>
      </c>
      <c r="AD1089" s="59">
        <v>0</v>
      </c>
      <c r="AE1089" s="59">
        <v>0</v>
      </c>
      <c r="AF1089" s="59" t="s">
        <v>6138</v>
      </c>
    </row>
    <row r="1090" spans="1:32" x14ac:dyDescent="0.2">
      <c r="A1090" s="60" t="s">
        <v>6111</v>
      </c>
      <c r="B1090" s="44" t="s">
        <v>6115</v>
      </c>
      <c r="C1090" s="44"/>
      <c r="D1090" s="39">
        <v>1075</v>
      </c>
      <c r="E1090" s="44" t="s">
        <v>1657</v>
      </c>
      <c r="F1090" s="44" t="s">
        <v>1658</v>
      </c>
      <c r="G1090" s="39" t="s">
        <v>6115</v>
      </c>
      <c r="H1090" s="64">
        <v>40633</v>
      </c>
      <c r="I1090" s="44" t="s">
        <v>6130</v>
      </c>
      <c r="J1090" s="58">
        <v>164</v>
      </c>
      <c r="K1090" s="44" t="s">
        <v>6111</v>
      </c>
      <c r="L1090" s="39" t="s">
        <v>6116</v>
      </c>
      <c r="M1090" s="67">
        <v>0</v>
      </c>
      <c r="N1090" s="67">
        <v>0</v>
      </c>
      <c r="O1090" s="46">
        <v>89605</v>
      </c>
      <c r="P1090" s="45">
        <v>89605</v>
      </c>
      <c r="Q1090" s="45">
        <v>639003</v>
      </c>
      <c r="R1090" s="45">
        <v>53250.25</v>
      </c>
      <c r="S1090" s="45">
        <v>319501.5</v>
      </c>
      <c r="T1090" s="45">
        <v>229015</v>
      </c>
      <c r="U1090" s="46">
        <v>0</v>
      </c>
      <c r="V1090" s="38">
        <v>0</v>
      </c>
      <c r="W1090" s="46">
        <v>0</v>
      </c>
      <c r="X1090" s="38"/>
      <c r="Y1090" s="38">
        <f t="shared" si="17"/>
        <v>0</v>
      </c>
      <c r="Z1090" s="38">
        <v>0</v>
      </c>
      <c r="AA1090" s="38">
        <v>0</v>
      </c>
      <c r="AB1090" s="38">
        <v>0</v>
      </c>
      <c r="AC1090" s="38" t="s">
        <v>6116</v>
      </c>
      <c r="AD1090" s="59">
        <v>0</v>
      </c>
      <c r="AE1090" s="59">
        <v>0</v>
      </c>
      <c r="AF1090" s="59" t="s">
        <v>6138</v>
      </c>
    </row>
    <row r="1091" spans="1:32" x14ac:dyDescent="0.2">
      <c r="A1091" s="60" t="s">
        <v>6111</v>
      </c>
      <c r="B1091" s="44" t="s">
        <v>6115</v>
      </c>
      <c r="C1091" s="44"/>
      <c r="D1091" s="39">
        <v>1076</v>
      </c>
      <c r="E1091" s="44" t="s">
        <v>2316</v>
      </c>
      <c r="F1091" s="44" t="s">
        <v>2317</v>
      </c>
      <c r="G1091" s="39" t="s">
        <v>6115</v>
      </c>
      <c r="H1091" s="64">
        <v>40359</v>
      </c>
      <c r="I1091" s="44" t="s">
        <v>6129</v>
      </c>
      <c r="J1091" s="58">
        <v>164</v>
      </c>
      <c r="K1091" s="44" t="s">
        <v>6111</v>
      </c>
      <c r="L1091" s="39" t="s">
        <v>6116</v>
      </c>
      <c r="M1091" s="67">
        <v>0</v>
      </c>
      <c r="N1091" s="67">
        <v>0</v>
      </c>
      <c r="O1091" s="46">
        <v>1157892</v>
      </c>
      <c r="P1091" s="45">
        <v>1157892</v>
      </c>
      <c r="Q1091" s="45">
        <v>1155259</v>
      </c>
      <c r="R1091" s="45">
        <v>96271.583333333328</v>
      </c>
      <c r="S1091" s="45">
        <v>577629.5</v>
      </c>
      <c r="T1091" s="45">
        <v>644658</v>
      </c>
      <c r="U1091" s="46">
        <v>580262.5</v>
      </c>
      <c r="V1091" s="38">
        <v>248592.59177610546</v>
      </c>
      <c r="W1091" s="46">
        <v>248592.59177610546</v>
      </c>
      <c r="X1091" s="38"/>
      <c r="Y1091" s="38">
        <f t="shared" si="17"/>
        <v>288270.94045105093</v>
      </c>
      <c r="Z1091" s="38">
        <v>288270.94045105093</v>
      </c>
      <c r="AA1091" s="38">
        <v>0</v>
      </c>
      <c r="AB1091" s="38">
        <v>288270.94045105093</v>
      </c>
      <c r="AC1091" s="38" t="s">
        <v>6123</v>
      </c>
      <c r="AD1091" s="59">
        <v>0.44716879407538718</v>
      </c>
      <c r="AE1091" s="59">
        <v>0.24896185520847447</v>
      </c>
      <c r="AF1091" s="59">
        <v>0.49679402072519063</v>
      </c>
    </row>
    <row r="1092" spans="1:32" x14ac:dyDescent="0.2">
      <c r="A1092" s="60" t="s">
        <v>6111</v>
      </c>
      <c r="B1092" s="44" t="s">
        <v>6115</v>
      </c>
      <c r="C1092" s="44"/>
      <c r="D1092" s="39">
        <v>1077</v>
      </c>
      <c r="E1092" s="44" t="s">
        <v>2563</v>
      </c>
      <c r="F1092" s="44" t="s">
        <v>2564</v>
      </c>
      <c r="G1092" s="39" t="s">
        <v>6115</v>
      </c>
      <c r="H1092" s="64">
        <v>40359</v>
      </c>
      <c r="I1092" s="44" t="s">
        <v>6129</v>
      </c>
      <c r="J1092" s="58">
        <v>164</v>
      </c>
      <c r="K1092" s="44" t="s">
        <v>6111</v>
      </c>
      <c r="L1092" s="39" t="s">
        <v>6116</v>
      </c>
      <c r="M1092" s="67">
        <v>0</v>
      </c>
      <c r="N1092" s="67">
        <v>0</v>
      </c>
      <c r="O1092" s="46">
        <v>785647</v>
      </c>
      <c r="P1092" s="45">
        <v>785647</v>
      </c>
      <c r="Q1092" s="45">
        <v>866524</v>
      </c>
      <c r="R1092" s="45">
        <v>72210.333333333328</v>
      </c>
      <c r="S1092" s="45">
        <v>433262</v>
      </c>
      <c r="T1092" s="45">
        <v>376197</v>
      </c>
      <c r="U1092" s="46">
        <v>352385</v>
      </c>
      <c r="V1092" s="38">
        <v>150966.67534611133</v>
      </c>
      <c r="W1092" s="46">
        <v>150966.67534611133</v>
      </c>
      <c r="X1092" s="38"/>
      <c r="Y1092" s="38">
        <f t="shared" si="17"/>
        <v>175062.76099324631</v>
      </c>
      <c r="Z1092" s="38">
        <v>175062.76099324631</v>
      </c>
      <c r="AA1092" s="38">
        <v>0</v>
      </c>
      <c r="AB1092" s="38">
        <v>175062.76099324631</v>
      </c>
      <c r="AC1092" s="38" t="s">
        <v>6123</v>
      </c>
      <c r="AD1092" s="59">
        <v>0.46534863646771851</v>
      </c>
      <c r="AE1092" s="59">
        <v>0.22282623238330485</v>
      </c>
      <c r="AF1092" s="59">
        <v>0.49679402072519063</v>
      </c>
    </row>
    <row r="1093" spans="1:32" x14ac:dyDescent="0.2">
      <c r="A1093" s="60" t="s">
        <v>6111</v>
      </c>
      <c r="B1093" s="44" t="s">
        <v>6115</v>
      </c>
      <c r="C1093" s="44"/>
      <c r="D1093" s="39">
        <v>1078</v>
      </c>
      <c r="E1093" s="44" t="s">
        <v>4757</v>
      </c>
      <c r="F1093" s="44" t="s">
        <v>4758</v>
      </c>
      <c r="G1093" s="39" t="s">
        <v>6115</v>
      </c>
      <c r="H1093" s="64">
        <v>40359</v>
      </c>
      <c r="I1093" s="44" t="s">
        <v>6129</v>
      </c>
      <c r="J1093" s="58">
        <v>164</v>
      </c>
      <c r="K1093" s="44" t="s">
        <v>6111</v>
      </c>
      <c r="L1093" s="39" t="s">
        <v>6116</v>
      </c>
      <c r="M1093" s="67">
        <v>0</v>
      </c>
      <c r="N1093" s="67">
        <v>0</v>
      </c>
      <c r="O1093" s="46">
        <v>1540034</v>
      </c>
      <c r="P1093" s="45">
        <v>1540034</v>
      </c>
      <c r="Q1093" s="45">
        <v>490509</v>
      </c>
      <c r="R1093" s="45">
        <v>40875.75</v>
      </c>
      <c r="S1093" s="45">
        <v>245254.5</v>
      </c>
      <c r="T1093" s="45">
        <v>347582</v>
      </c>
      <c r="U1093" s="46">
        <v>1294779.5</v>
      </c>
      <c r="V1093" s="38">
        <v>554701.69394639484</v>
      </c>
      <c r="W1093" s="46">
        <v>347582</v>
      </c>
      <c r="X1093" s="38"/>
      <c r="Y1093" s="38">
        <f t="shared" si="17"/>
        <v>643238.71375755197</v>
      </c>
      <c r="Z1093" s="38">
        <v>347582</v>
      </c>
      <c r="AA1093" s="38">
        <v>0</v>
      </c>
      <c r="AB1093" s="38">
        <v>347582</v>
      </c>
      <c r="AC1093" s="38" t="s">
        <v>6123</v>
      </c>
      <c r="AD1093" s="59">
        <v>1</v>
      </c>
      <c r="AE1093" s="59">
        <v>0.22569761446825201</v>
      </c>
      <c r="AF1093" s="59">
        <v>0.2684487976524188</v>
      </c>
    </row>
    <row r="1094" spans="1:32" x14ac:dyDescent="0.2">
      <c r="A1094" s="60" t="s">
        <v>6111</v>
      </c>
      <c r="B1094" s="44" t="s">
        <v>6115</v>
      </c>
      <c r="C1094" s="44"/>
      <c r="D1094" s="39">
        <v>1079</v>
      </c>
      <c r="E1094" s="44" t="s">
        <v>1755</v>
      </c>
      <c r="F1094" s="44" t="s">
        <v>1756</v>
      </c>
      <c r="G1094" s="39" t="s">
        <v>6115</v>
      </c>
      <c r="H1094" s="64">
        <v>40359</v>
      </c>
      <c r="I1094" s="44" t="s">
        <v>6129</v>
      </c>
      <c r="J1094" s="58">
        <v>163</v>
      </c>
      <c r="K1094" s="44" t="s">
        <v>6111</v>
      </c>
      <c r="L1094" s="39" t="s">
        <v>6116</v>
      </c>
      <c r="M1094" s="67">
        <v>0</v>
      </c>
      <c r="N1094" s="67">
        <v>0</v>
      </c>
      <c r="O1094" s="46">
        <v>563043</v>
      </c>
      <c r="P1094" s="45">
        <v>563043</v>
      </c>
      <c r="Q1094" s="45">
        <v>673772</v>
      </c>
      <c r="R1094" s="45">
        <v>56147.666666666664</v>
      </c>
      <c r="S1094" s="45">
        <v>336886</v>
      </c>
      <c r="T1094" s="45">
        <v>356841</v>
      </c>
      <c r="U1094" s="46">
        <v>226157</v>
      </c>
      <c r="V1094" s="38">
        <v>96888.830104148859</v>
      </c>
      <c r="W1094" s="46">
        <v>96888.830104148859</v>
      </c>
      <c r="X1094" s="38"/>
      <c r="Y1094" s="38">
        <f t="shared" si="17"/>
        <v>112353.44534514693</v>
      </c>
      <c r="Z1094" s="38">
        <v>112353.44534514693</v>
      </c>
      <c r="AA1094" s="38">
        <v>0</v>
      </c>
      <c r="AB1094" s="38">
        <v>112353.44534514693</v>
      </c>
      <c r="AC1094" s="38" t="s">
        <v>6123</v>
      </c>
      <c r="AD1094" s="59">
        <v>0.31485576305734747</v>
      </c>
      <c r="AE1094" s="59">
        <v>0.19954682918559849</v>
      </c>
      <c r="AF1094" s="59">
        <v>0.49679402072519058</v>
      </c>
    </row>
    <row r="1095" spans="1:32" x14ac:dyDescent="0.2">
      <c r="A1095" s="60" t="s">
        <v>6111</v>
      </c>
      <c r="B1095" s="44" t="s">
        <v>6115</v>
      </c>
      <c r="C1095" s="44"/>
      <c r="D1095" s="39">
        <v>1080</v>
      </c>
      <c r="E1095" s="44" t="s">
        <v>3291</v>
      </c>
      <c r="F1095" s="44" t="s">
        <v>3292</v>
      </c>
      <c r="G1095" s="39" t="s">
        <v>6115</v>
      </c>
      <c r="H1095" s="64">
        <v>40451</v>
      </c>
      <c r="I1095" s="44" t="s">
        <v>6129</v>
      </c>
      <c r="J1095" s="58">
        <v>163</v>
      </c>
      <c r="K1095" s="44" t="s">
        <v>6111</v>
      </c>
      <c r="L1095" s="39" t="s">
        <v>6123</v>
      </c>
      <c r="M1095" s="67">
        <v>1521158</v>
      </c>
      <c r="N1095" s="67">
        <v>1521158</v>
      </c>
      <c r="O1095" s="46">
        <v>1898723</v>
      </c>
      <c r="P1095" s="45">
        <v>377565</v>
      </c>
      <c r="Q1095" s="45">
        <v>1061497</v>
      </c>
      <c r="R1095" s="45">
        <v>88458.083333333328</v>
      </c>
      <c r="S1095" s="45">
        <v>530748.5</v>
      </c>
      <c r="T1095" s="45">
        <v>775183</v>
      </c>
      <c r="U1095" s="46">
        <v>0</v>
      </c>
      <c r="V1095" s="38">
        <v>0</v>
      </c>
      <c r="W1095" s="46">
        <v>0</v>
      </c>
      <c r="X1095" s="38"/>
      <c r="Y1095" s="38">
        <f t="shared" si="17"/>
        <v>0</v>
      </c>
      <c r="Z1095" s="38">
        <v>0</v>
      </c>
      <c r="AA1095" s="38">
        <v>0</v>
      </c>
      <c r="AB1095" s="38">
        <v>0</v>
      </c>
      <c r="AC1095" s="38" t="s">
        <v>6116</v>
      </c>
      <c r="AD1095" s="59">
        <v>0</v>
      </c>
      <c r="AE1095" s="59">
        <v>0</v>
      </c>
      <c r="AF1095" s="59" t="s">
        <v>6138</v>
      </c>
    </row>
    <row r="1096" spans="1:32" x14ac:dyDescent="0.2">
      <c r="A1096" s="60" t="s">
        <v>6111</v>
      </c>
      <c r="B1096" s="44" t="s">
        <v>6115</v>
      </c>
      <c r="C1096" s="44"/>
      <c r="D1096" s="39">
        <v>1081</v>
      </c>
      <c r="E1096" s="44" t="s">
        <v>3447</v>
      </c>
      <c r="F1096" s="44" t="s">
        <v>3448</v>
      </c>
      <c r="G1096" s="39" t="s">
        <v>6115</v>
      </c>
      <c r="H1096" s="64">
        <v>40633</v>
      </c>
      <c r="I1096" s="44" t="s">
        <v>6130</v>
      </c>
      <c r="J1096" s="58">
        <v>163</v>
      </c>
      <c r="K1096" s="44" t="s">
        <v>6111</v>
      </c>
      <c r="L1096" s="39" t="s">
        <v>6116</v>
      </c>
      <c r="M1096" s="67">
        <v>0</v>
      </c>
      <c r="N1096" s="67">
        <v>0</v>
      </c>
      <c r="O1096" s="46">
        <v>452039</v>
      </c>
      <c r="P1096" s="45">
        <v>452039</v>
      </c>
      <c r="Q1096" s="45">
        <v>659783</v>
      </c>
      <c r="R1096" s="45">
        <v>54981.916666666664</v>
      </c>
      <c r="S1096" s="45">
        <v>329891.5</v>
      </c>
      <c r="T1096" s="45">
        <v>604919</v>
      </c>
      <c r="U1096" s="46">
        <v>122147.5</v>
      </c>
      <c r="V1096" s="38">
        <v>52329.701822833355</v>
      </c>
      <c r="W1096" s="46">
        <v>52329.701822833355</v>
      </c>
      <c r="X1096" s="38"/>
      <c r="Y1096" s="38">
        <f t="shared" si="17"/>
        <v>60682.147646530218</v>
      </c>
      <c r="Z1096" s="38">
        <v>60682.147646530218</v>
      </c>
      <c r="AA1096" s="38">
        <v>0</v>
      </c>
      <c r="AB1096" s="38">
        <v>60682.147646530218</v>
      </c>
      <c r="AC1096" s="38" t="s">
        <v>6123</v>
      </c>
      <c r="AD1096" s="59">
        <v>0.10031450102663368</v>
      </c>
      <c r="AE1096" s="59">
        <v>0.13424095630361588</v>
      </c>
      <c r="AF1096" s="59">
        <v>0.49679402072519058</v>
      </c>
    </row>
    <row r="1097" spans="1:32" x14ac:dyDescent="0.2">
      <c r="A1097" s="60" t="s">
        <v>6111</v>
      </c>
      <c r="B1097" s="44" t="s">
        <v>6115</v>
      </c>
      <c r="C1097" s="44"/>
      <c r="D1097" s="39">
        <v>1082</v>
      </c>
      <c r="E1097" s="44" t="s">
        <v>1612</v>
      </c>
      <c r="F1097" s="44" t="s">
        <v>1613</v>
      </c>
      <c r="G1097" s="39" t="s">
        <v>6115</v>
      </c>
      <c r="H1097" s="64">
        <v>40543</v>
      </c>
      <c r="I1097" s="44" t="s">
        <v>6129</v>
      </c>
      <c r="J1097" s="58">
        <v>162</v>
      </c>
      <c r="K1097" s="44" t="s">
        <v>6111</v>
      </c>
      <c r="L1097" s="39" t="s">
        <v>6116</v>
      </c>
      <c r="M1097" s="67">
        <v>0</v>
      </c>
      <c r="N1097" s="67">
        <v>0</v>
      </c>
      <c r="O1097" s="46">
        <v>337650</v>
      </c>
      <c r="P1097" s="45">
        <v>337650</v>
      </c>
      <c r="Q1097" s="45">
        <v>825317</v>
      </c>
      <c r="R1097" s="45">
        <v>68776.416666666672</v>
      </c>
      <c r="S1097" s="45">
        <v>412658.5</v>
      </c>
      <c r="T1097" s="45">
        <v>443029</v>
      </c>
      <c r="U1097" s="46">
        <v>0</v>
      </c>
      <c r="V1097" s="38">
        <v>0</v>
      </c>
      <c r="W1097" s="46">
        <v>0</v>
      </c>
      <c r="X1097" s="38"/>
      <c r="Y1097" s="38">
        <f t="shared" si="17"/>
        <v>0</v>
      </c>
      <c r="Z1097" s="38">
        <v>0</v>
      </c>
      <c r="AA1097" s="38">
        <v>0</v>
      </c>
      <c r="AB1097" s="38">
        <v>0</v>
      </c>
      <c r="AC1097" s="38" t="s">
        <v>6116</v>
      </c>
      <c r="AD1097" s="59">
        <v>0</v>
      </c>
      <c r="AE1097" s="59">
        <v>0</v>
      </c>
      <c r="AF1097" s="59" t="s">
        <v>6138</v>
      </c>
    </row>
    <row r="1098" spans="1:32" x14ac:dyDescent="0.2">
      <c r="A1098" s="60" t="s">
        <v>6111</v>
      </c>
      <c r="B1098" s="44" t="s">
        <v>6115</v>
      </c>
      <c r="C1098" s="44"/>
      <c r="D1098" s="39">
        <v>1083</v>
      </c>
      <c r="E1098" s="44" t="s">
        <v>1984</v>
      </c>
      <c r="F1098" s="44" t="s">
        <v>1985</v>
      </c>
      <c r="G1098" s="39" t="s">
        <v>6115</v>
      </c>
      <c r="H1098" s="64">
        <v>40633</v>
      </c>
      <c r="I1098" s="44" t="s">
        <v>6130</v>
      </c>
      <c r="J1098" s="58">
        <v>162</v>
      </c>
      <c r="K1098" s="44" t="s">
        <v>6111</v>
      </c>
      <c r="L1098" s="39" t="s">
        <v>6116</v>
      </c>
      <c r="M1098" s="67">
        <v>0</v>
      </c>
      <c r="N1098" s="67">
        <v>0</v>
      </c>
      <c r="O1098" s="46">
        <v>632272</v>
      </c>
      <c r="P1098" s="45">
        <v>632272</v>
      </c>
      <c r="Q1098" s="45">
        <v>783813</v>
      </c>
      <c r="R1098" s="45">
        <v>65317.75</v>
      </c>
      <c r="S1098" s="45">
        <v>391906.5</v>
      </c>
      <c r="T1098" s="45">
        <v>377361</v>
      </c>
      <c r="U1098" s="46">
        <v>240365.5</v>
      </c>
      <c r="V1098" s="38">
        <v>102975.95074394687</v>
      </c>
      <c r="W1098" s="46">
        <v>102975.95074394687</v>
      </c>
      <c r="X1098" s="38"/>
      <c r="Y1098" s="38">
        <f t="shared" si="17"/>
        <v>119412.1431886208</v>
      </c>
      <c r="Z1098" s="38">
        <v>119412.1431886208</v>
      </c>
      <c r="AA1098" s="38">
        <v>0</v>
      </c>
      <c r="AB1098" s="38">
        <v>119412.1431886208</v>
      </c>
      <c r="AC1098" s="38" t="s">
        <v>6123</v>
      </c>
      <c r="AD1098" s="59">
        <v>0.31644007512334554</v>
      </c>
      <c r="AE1098" s="59">
        <v>0.18886198216688513</v>
      </c>
      <c r="AF1098" s="59">
        <v>0.49679402072519058</v>
      </c>
    </row>
    <row r="1099" spans="1:32" x14ac:dyDescent="0.2">
      <c r="A1099" s="60" t="s">
        <v>6111</v>
      </c>
      <c r="B1099" s="44" t="s">
        <v>6115</v>
      </c>
      <c r="C1099" s="44"/>
      <c r="D1099" s="39">
        <v>1084</v>
      </c>
      <c r="E1099" s="44" t="s">
        <v>3112</v>
      </c>
      <c r="F1099" s="44" t="s">
        <v>3113</v>
      </c>
      <c r="G1099" s="39" t="s">
        <v>6115</v>
      </c>
      <c r="H1099" s="64">
        <v>40543</v>
      </c>
      <c r="I1099" s="44" t="s">
        <v>6129</v>
      </c>
      <c r="J1099" s="58">
        <v>162</v>
      </c>
      <c r="K1099" s="44" t="s">
        <v>6111</v>
      </c>
      <c r="L1099" s="39" t="s">
        <v>6116</v>
      </c>
      <c r="M1099" s="67">
        <v>0</v>
      </c>
      <c r="N1099" s="67">
        <v>0</v>
      </c>
      <c r="O1099" s="46">
        <v>529737</v>
      </c>
      <c r="P1099" s="45">
        <v>529737</v>
      </c>
      <c r="Q1099" s="45">
        <v>688679</v>
      </c>
      <c r="R1099" s="45">
        <v>57389.916666666664</v>
      </c>
      <c r="S1099" s="45">
        <v>344339.5</v>
      </c>
      <c r="T1099" s="45">
        <v>337934</v>
      </c>
      <c r="U1099" s="46">
        <v>185397.5</v>
      </c>
      <c r="V1099" s="38">
        <v>79426.888750885177</v>
      </c>
      <c r="W1099" s="46">
        <v>79426.888750885177</v>
      </c>
      <c r="X1099" s="38"/>
      <c r="Y1099" s="38">
        <f t="shared" si="17"/>
        <v>92104.369457398527</v>
      </c>
      <c r="Z1099" s="38">
        <v>92104.369457398527</v>
      </c>
      <c r="AA1099" s="38">
        <v>0</v>
      </c>
      <c r="AB1099" s="38">
        <v>92104.369457398527</v>
      </c>
      <c r="AC1099" s="38" t="s">
        <v>6123</v>
      </c>
      <c r="AD1099" s="59">
        <v>0.272551354576333</v>
      </c>
      <c r="AE1099" s="59">
        <v>0.1738681071123945</v>
      </c>
      <c r="AF1099" s="59">
        <v>0.49679402072519063</v>
      </c>
    </row>
    <row r="1100" spans="1:32" x14ac:dyDescent="0.2">
      <c r="A1100" s="60" t="s">
        <v>6111</v>
      </c>
      <c r="B1100" s="44" t="s">
        <v>6115</v>
      </c>
      <c r="C1100" s="44"/>
      <c r="D1100" s="39">
        <v>1085</v>
      </c>
      <c r="E1100" s="44" t="s">
        <v>3620</v>
      </c>
      <c r="F1100" s="44" t="s">
        <v>3621</v>
      </c>
      <c r="G1100" s="39" t="s">
        <v>6115</v>
      </c>
      <c r="H1100" s="64">
        <v>40359</v>
      </c>
      <c r="I1100" s="44" t="s">
        <v>6129</v>
      </c>
      <c r="J1100" s="58">
        <v>162</v>
      </c>
      <c r="K1100" s="44" t="s">
        <v>6111</v>
      </c>
      <c r="L1100" s="39" t="s">
        <v>6116</v>
      </c>
      <c r="M1100" s="67">
        <v>0</v>
      </c>
      <c r="N1100" s="67">
        <v>0</v>
      </c>
      <c r="O1100" s="46">
        <v>696812</v>
      </c>
      <c r="P1100" s="45">
        <v>696812</v>
      </c>
      <c r="Q1100" s="45">
        <v>789101</v>
      </c>
      <c r="R1100" s="45">
        <v>65758.416666666672</v>
      </c>
      <c r="S1100" s="45">
        <v>394550.5</v>
      </c>
      <c r="T1100" s="45">
        <v>399164</v>
      </c>
      <c r="U1100" s="46">
        <v>302261.5</v>
      </c>
      <c r="V1100" s="38">
        <v>129493.06508542823</v>
      </c>
      <c r="W1100" s="46">
        <v>129493.06508542823</v>
      </c>
      <c r="X1100" s="38"/>
      <c r="Y1100" s="38">
        <f t="shared" si="17"/>
        <v>150161.70589542721</v>
      </c>
      <c r="Z1100" s="38">
        <v>150161.70589542721</v>
      </c>
      <c r="AA1100" s="38">
        <v>0</v>
      </c>
      <c r="AB1100" s="38">
        <v>150161.70589542721</v>
      </c>
      <c r="AC1100" s="38" t="s">
        <v>6123</v>
      </c>
      <c r="AD1100" s="59">
        <v>0.37619050288960731</v>
      </c>
      <c r="AE1100" s="59">
        <v>0.21549816291256063</v>
      </c>
      <c r="AF1100" s="59">
        <v>0.49679402072519063</v>
      </c>
    </row>
    <row r="1101" spans="1:32" x14ac:dyDescent="0.2">
      <c r="A1101" s="60" t="s">
        <v>6111</v>
      </c>
      <c r="B1101" s="44" t="s">
        <v>6115</v>
      </c>
      <c r="C1101" s="44"/>
      <c r="D1101" s="39">
        <v>1086</v>
      </c>
      <c r="E1101" s="44" t="s">
        <v>3999</v>
      </c>
      <c r="F1101" s="44" t="s">
        <v>4000</v>
      </c>
      <c r="G1101" s="39" t="s">
        <v>6115</v>
      </c>
      <c r="H1101" s="64">
        <v>40451</v>
      </c>
      <c r="I1101" s="44" t="s">
        <v>6129</v>
      </c>
      <c r="J1101" s="58">
        <v>162</v>
      </c>
      <c r="K1101" s="44" t="s">
        <v>6111</v>
      </c>
      <c r="L1101" s="39" t="s">
        <v>6116</v>
      </c>
      <c r="M1101" s="67">
        <v>0</v>
      </c>
      <c r="N1101" s="67">
        <v>0</v>
      </c>
      <c r="O1101" s="46">
        <v>2137559</v>
      </c>
      <c r="P1101" s="45">
        <v>2137559</v>
      </c>
      <c r="Q1101" s="45">
        <v>1274669</v>
      </c>
      <c r="R1101" s="45">
        <v>106222.41666666667</v>
      </c>
      <c r="S1101" s="45">
        <v>637334.5</v>
      </c>
      <c r="T1101" s="45">
        <v>648799</v>
      </c>
      <c r="U1101" s="46">
        <v>1500224.5</v>
      </c>
      <c r="V1101" s="38">
        <v>642717.21281491034</v>
      </c>
      <c r="W1101" s="46">
        <v>642717.21281491034</v>
      </c>
      <c r="X1101" s="38"/>
      <c r="Y1101" s="38">
        <f t="shared" si="17"/>
        <v>745302.56134543882</v>
      </c>
      <c r="Z1101" s="38">
        <v>648799</v>
      </c>
      <c r="AA1101" s="38">
        <v>0</v>
      </c>
      <c r="AB1101" s="38">
        <v>648799</v>
      </c>
      <c r="AC1101" s="38" t="s">
        <v>6123</v>
      </c>
      <c r="AD1101" s="59">
        <v>1</v>
      </c>
      <c r="AE1101" s="59">
        <v>0.30352331795286119</v>
      </c>
      <c r="AF1101" s="59">
        <v>0.43246794063155214</v>
      </c>
    </row>
    <row r="1102" spans="1:32" x14ac:dyDescent="0.2">
      <c r="A1102" s="60" t="s">
        <v>6111</v>
      </c>
      <c r="B1102" s="44" t="s">
        <v>6115</v>
      </c>
      <c r="C1102" s="44"/>
      <c r="D1102" s="39">
        <v>1087</v>
      </c>
      <c r="E1102" s="44" t="s">
        <v>4808</v>
      </c>
      <c r="F1102" s="44" t="s">
        <v>4809</v>
      </c>
      <c r="G1102" s="39" t="s">
        <v>6115</v>
      </c>
      <c r="H1102" s="64">
        <v>40543</v>
      </c>
      <c r="I1102" s="44" t="s">
        <v>6129</v>
      </c>
      <c r="J1102" s="58">
        <v>162</v>
      </c>
      <c r="K1102" s="44" t="s">
        <v>6111</v>
      </c>
      <c r="L1102" s="39" t="s">
        <v>6116</v>
      </c>
      <c r="M1102" s="67">
        <v>0</v>
      </c>
      <c r="N1102" s="67">
        <v>0</v>
      </c>
      <c r="O1102" s="46">
        <v>530272</v>
      </c>
      <c r="P1102" s="45">
        <v>530272</v>
      </c>
      <c r="Q1102" s="45">
        <v>727478</v>
      </c>
      <c r="R1102" s="45">
        <v>60623.166666666664</v>
      </c>
      <c r="S1102" s="45">
        <v>363739</v>
      </c>
      <c r="T1102" s="45">
        <v>311744</v>
      </c>
      <c r="U1102" s="46">
        <v>166533</v>
      </c>
      <c r="V1102" s="38">
        <v>71345.072421964491</v>
      </c>
      <c r="W1102" s="46">
        <v>71345.072421964491</v>
      </c>
      <c r="X1102" s="38"/>
      <c r="Y1102" s="38">
        <f t="shared" si="17"/>
        <v>82732.598653428169</v>
      </c>
      <c r="Z1102" s="38">
        <v>82732.598653428169</v>
      </c>
      <c r="AA1102" s="38">
        <v>0</v>
      </c>
      <c r="AB1102" s="38">
        <v>82732.598653428169</v>
      </c>
      <c r="AC1102" s="38" t="s">
        <v>6123</v>
      </c>
      <c r="AD1102" s="59">
        <v>0.26538633832063541</v>
      </c>
      <c r="AE1102" s="59">
        <v>0.15601917252547404</v>
      </c>
      <c r="AF1102" s="59">
        <v>0.49679402072519063</v>
      </c>
    </row>
    <row r="1103" spans="1:32" x14ac:dyDescent="0.2">
      <c r="A1103" s="60" t="s">
        <v>6111</v>
      </c>
      <c r="B1103" s="44" t="s">
        <v>6115</v>
      </c>
      <c r="C1103" s="44"/>
      <c r="D1103" s="39">
        <v>1088</v>
      </c>
      <c r="E1103" s="44" t="s">
        <v>78</v>
      </c>
      <c r="F1103" s="44" t="s">
        <v>79</v>
      </c>
      <c r="G1103" s="39" t="s">
        <v>6115</v>
      </c>
      <c r="H1103" s="64">
        <v>40451</v>
      </c>
      <c r="I1103" s="44" t="s">
        <v>6129</v>
      </c>
      <c r="J1103" s="58">
        <v>161</v>
      </c>
      <c r="K1103" s="44" t="s">
        <v>6111</v>
      </c>
      <c r="L1103" s="39" t="s">
        <v>6116</v>
      </c>
      <c r="M1103" s="67">
        <v>0</v>
      </c>
      <c r="N1103" s="67">
        <v>0</v>
      </c>
      <c r="O1103" s="46">
        <v>382852</v>
      </c>
      <c r="P1103" s="45">
        <v>382852</v>
      </c>
      <c r="Q1103" s="45">
        <v>867269</v>
      </c>
      <c r="R1103" s="45">
        <v>72272.416666666672</v>
      </c>
      <c r="S1103" s="45">
        <v>433634.5</v>
      </c>
      <c r="T1103" s="45">
        <v>680116</v>
      </c>
      <c r="U1103" s="46">
        <v>0</v>
      </c>
      <c r="V1103" s="38">
        <v>0</v>
      </c>
      <c r="W1103" s="46">
        <v>0</v>
      </c>
      <c r="X1103" s="38"/>
      <c r="Y1103" s="38">
        <f t="shared" si="17"/>
        <v>0</v>
      </c>
      <c r="Z1103" s="38">
        <v>0</v>
      </c>
      <c r="AA1103" s="38">
        <v>0</v>
      </c>
      <c r="AB1103" s="38">
        <v>0</v>
      </c>
      <c r="AC1103" s="38" t="s">
        <v>6116</v>
      </c>
      <c r="AD1103" s="59">
        <v>0</v>
      </c>
      <c r="AE1103" s="59">
        <v>0</v>
      </c>
      <c r="AF1103" s="59" t="s">
        <v>6138</v>
      </c>
    </row>
    <row r="1104" spans="1:32" x14ac:dyDescent="0.2">
      <c r="A1104" s="60" t="s">
        <v>6111</v>
      </c>
      <c r="B1104" s="44" t="s">
        <v>6115</v>
      </c>
      <c r="C1104" s="44"/>
      <c r="D1104" s="39">
        <v>1089</v>
      </c>
      <c r="E1104" s="44" t="s">
        <v>1773</v>
      </c>
      <c r="F1104" s="44" t="s">
        <v>1774</v>
      </c>
      <c r="G1104" s="39" t="s">
        <v>6115</v>
      </c>
      <c r="H1104" s="64">
        <v>40633</v>
      </c>
      <c r="I1104" s="44" t="s">
        <v>6129</v>
      </c>
      <c r="J1104" s="58">
        <v>161</v>
      </c>
      <c r="K1104" s="44" t="s">
        <v>6111</v>
      </c>
      <c r="L1104" s="39" t="s">
        <v>6116</v>
      </c>
      <c r="M1104" s="67">
        <v>0</v>
      </c>
      <c r="N1104" s="67">
        <v>0</v>
      </c>
      <c r="O1104" s="46">
        <v>654915</v>
      </c>
      <c r="P1104" s="45">
        <v>654915</v>
      </c>
      <c r="Q1104" s="45">
        <v>698980</v>
      </c>
      <c r="R1104" s="45">
        <v>58248.333333333336</v>
      </c>
      <c r="S1104" s="45">
        <v>349490</v>
      </c>
      <c r="T1104" s="45">
        <v>366346</v>
      </c>
      <c r="U1104" s="46">
        <v>305425</v>
      </c>
      <c r="V1104" s="38">
        <v>130848.3528458534</v>
      </c>
      <c r="W1104" s="46">
        <v>130848.3528458534</v>
      </c>
      <c r="X1104" s="38"/>
      <c r="Y1104" s="38">
        <f t="shared" si="17"/>
        <v>151733.31377999135</v>
      </c>
      <c r="Z1104" s="38">
        <v>151733.31377999135</v>
      </c>
      <c r="AA1104" s="38">
        <v>0</v>
      </c>
      <c r="AB1104" s="38">
        <v>151733.31377999135</v>
      </c>
      <c r="AC1104" s="38" t="s">
        <v>6123</v>
      </c>
      <c r="AD1104" s="59">
        <v>0.41418034803161863</v>
      </c>
      <c r="AE1104" s="59">
        <v>0.23168398002792936</v>
      </c>
      <c r="AF1104" s="59">
        <v>0.49679402072519063</v>
      </c>
    </row>
    <row r="1105" spans="1:32" x14ac:dyDescent="0.2">
      <c r="A1105" s="60" t="s">
        <v>6111</v>
      </c>
      <c r="B1105" s="44" t="s">
        <v>6115</v>
      </c>
      <c r="C1105" s="44"/>
      <c r="D1105" s="39">
        <v>1090</v>
      </c>
      <c r="E1105" s="44" t="s">
        <v>206</v>
      </c>
      <c r="F1105" s="44" t="s">
        <v>207</v>
      </c>
      <c r="G1105" s="39" t="s">
        <v>6115</v>
      </c>
      <c r="H1105" s="64">
        <v>40359</v>
      </c>
      <c r="I1105" s="44" t="s">
        <v>6129</v>
      </c>
      <c r="J1105" s="58">
        <v>160</v>
      </c>
      <c r="K1105" s="44" t="s">
        <v>6111</v>
      </c>
      <c r="L1105" s="39" t="s">
        <v>6116</v>
      </c>
      <c r="M1105" s="67">
        <v>0</v>
      </c>
      <c r="N1105" s="67">
        <v>0</v>
      </c>
      <c r="O1105" s="46">
        <v>441316</v>
      </c>
      <c r="P1105" s="45">
        <v>441316</v>
      </c>
      <c r="Q1105" s="45">
        <v>690400</v>
      </c>
      <c r="R1105" s="45">
        <v>57533.333333333336</v>
      </c>
      <c r="S1105" s="45">
        <v>345200</v>
      </c>
      <c r="T1105" s="45">
        <v>419949</v>
      </c>
      <c r="U1105" s="46">
        <v>96116</v>
      </c>
      <c r="V1105" s="38">
        <v>41177.442194096897</v>
      </c>
      <c r="W1105" s="46">
        <v>41177.442194096897</v>
      </c>
      <c r="X1105" s="38"/>
      <c r="Y1105" s="38">
        <f t="shared" si="17"/>
        <v>47749.85409602242</v>
      </c>
      <c r="Z1105" s="38">
        <v>47749.85409602242</v>
      </c>
      <c r="AA1105" s="38">
        <v>0</v>
      </c>
      <c r="AB1105" s="38">
        <v>47749.85409602242</v>
      </c>
      <c r="AC1105" s="38" t="s">
        <v>6123</v>
      </c>
      <c r="AD1105" s="59">
        <v>0.11370393570653203</v>
      </c>
      <c r="AE1105" s="59">
        <v>0.10819878294923008</v>
      </c>
      <c r="AF1105" s="59">
        <v>0.49679402072519058</v>
      </c>
    </row>
    <row r="1106" spans="1:32" x14ac:dyDescent="0.2">
      <c r="A1106" s="60" t="s">
        <v>6111</v>
      </c>
      <c r="B1106" s="44" t="s">
        <v>6115</v>
      </c>
      <c r="C1106" s="44"/>
      <c r="D1106" s="39">
        <v>1091</v>
      </c>
      <c r="E1106" s="44" t="s">
        <v>1407</v>
      </c>
      <c r="F1106" s="44" t="s">
        <v>1408</v>
      </c>
      <c r="G1106" s="39" t="s">
        <v>6115</v>
      </c>
      <c r="H1106" s="64">
        <v>40451</v>
      </c>
      <c r="I1106" s="44" t="s">
        <v>6129</v>
      </c>
      <c r="J1106" s="58">
        <v>160</v>
      </c>
      <c r="K1106" s="44" t="s">
        <v>6111</v>
      </c>
      <c r="L1106" s="39" t="s">
        <v>6116</v>
      </c>
      <c r="M1106" s="67">
        <v>0</v>
      </c>
      <c r="N1106" s="67">
        <v>0</v>
      </c>
      <c r="O1106" s="46">
        <v>906513</v>
      </c>
      <c r="P1106" s="45">
        <v>906513</v>
      </c>
      <c r="Q1106" s="45">
        <v>636700</v>
      </c>
      <c r="R1106" s="45">
        <v>53058.333333333336</v>
      </c>
      <c r="S1106" s="45">
        <v>318350</v>
      </c>
      <c r="T1106" s="45">
        <v>201532</v>
      </c>
      <c r="U1106" s="46">
        <v>588163</v>
      </c>
      <c r="V1106" s="38">
        <v>251977.27676148212</v>
      </c>
      <c r="W1106" s="46">
        <v>201532</v>
      </c>
      <c r="X1106" s="38"/>
      <c r="Y1106" s="38">
        <f t="shared" si="17"/>
        <v>292195.86161179031</v>
      </c>
      <c r="Z1106" s="38">
        <v>201532</v>
      </c>
      <c r="AA1106" s="38">
        <v>0</v>
      </c>
      <c r="AB1106" s="38">
        <v>201532</v>
      </c>
      <c r="AC1106" s="38" t="s">
        <v>6123</v>
      </c>
      <c r="AD1106" s="59">
        <v>1</v>
      </c>
      <c r="AE1106" s="59">
        <v>0.22231562040478184</v>
      </c>
      <c r="AF1106" s="59">
        <v>0.34264651125623341</v>
      </c>
    </row>
    <row r="1107" spans="1:32" x14ac:dyDescent="0.2">
      <c r="A1107" s="60" t="s">
        <v>6111</v>
      </c>
      <c r="B1107" s="44" t="s">
        <v>6115</v>
      </c>
      <c r="C1107" s="44"/>
      <c r="D1107" s="39">
        <v>1092</v>
      </c>
      <c r="E1107" s="44" t="s">
        <v>1933</v>
      </c>
      <c r="F1107" s="44" t="s">
        <v>1934</v>
      </c>
      <c r="G1107" s="39" t="s">
        <v>6115</v>
      </c>
      <c r="H1107" s="64">
        <v>40633</v>
      </c>
      <c r="I1107" s="44" t="s">
        <v>6130</v>
      </c>
      <c r="J1107" s="58">
        <v>160</v>
      </c>
      <c r="K1107" s="44" t="s">
        <v>6111</v>
      </c>
      <c r="L1107" s="39" t="s">
        <v>6123</v>
      </c>
      <c r="M1107" s="67">
        <v>32000</v>
      </c>
      <c r="N1107" s="67">
        <v>0</v>
      </c>
      <c r="O1107" s="46">
        <v>613760</v>
      </c>
      <c r="P1107" s="45">
        <v>613760</v>
      </c>
      <c r="Q1107" s="45">
        <v>729209</v>
      </c>
      <c r="R1107" s="45">
        <v>60767.416666666664</v>
      </c>
      <c r="S1107" s="45">
        <v>364604.5</v>
      </c>
      <c r="T1107" s="45">
        <v>385940</v>
      </c>
      <c r="U1107" s="46">
        <v>249155.5</v>
      </c>
      <c r="V1107" s="38">
        <v>106741.71000240657</v>
      </c>
      <c r="W1107" s="46">
        <v>106741.71000240657</v>
      </c>
      <c r="X1107" s="38"/>
      <c r="Y1107" s="38">
        <f t="shared" si="17"/>
        <v>123778.96263079524</v>
      </c>
      <c r="Z1107" s="38">
        <v>123778.96263079524</v>
      </c>
      <c r="AA1107" s="38">
        <v>0</v>
      </c>
      <c r="AB1107" s="38">
        <v>123778.96263079524</v>
      </c>
      <c r="AC1107" s="38" t="s">
        <v>6123</v>
      </c>
      <c r="AD1107" s="59">
        <v>0.32072074060940881</v>
      </c>
      <c r="AE1107" s="59">
        <v>0.20167323160648337</v>
      </c>
      <c r="AF1107" s="59">
        <v>0.49679402072519069</v>
      </c>
    </row>
    <row r="1108" spans="1:32" x14ac:dyDescent="0.2">
      <c r="A1108" s="60" t="s">
        <v>6111</v>
      </c>
      <c r="B1108" s="44" t="s">
        <v>6115</v>
      </c>
      <c r="C1108" s="44"/>
      <c r="D1108" s="39">
        <v>1093</v>
      </c>
      <c r="E1108" s="44" t="s">
        <v>3210</v>
      </c>
      <c r="F1108" s="44" t="s">
        <v>3211</v>
      </c>
      <c r="G1108" s="39" t="s">
        <v>6115</v>
      </c>
      <c r="H1108" s="64">
        <v>40359</v>
      </c>
      <c r="I1108" s="44" t="s">
        <v>6129</v>
      </c>
      <c r="J1108" s="58">
        <v>160</v>
      </c>
      <c r="K1108" s="44" t="s">
        <v>6111</v>
      </c>
      <c r="L1108" s="39" t="s">
        <v>6116</v>
      </c>
      <c r="M1108" s="67">
        <v>0</v>
      </c>
      <c r="N1108" s="67">
        <v>0</v>
      </c>
      <c r="O1108" s="46">
        <v>474763</v>
      </c>
      <c r="P1108" s="45">
        <v>474763</v>
      </c>
      <c r="Q1108" s="45">
        <v>747578</v>
      </c>
      <c r="R1108" s="45">
        <v>62298.166666666664</v>
      </c>
      <c r="S1108" s="45">
        <v>373789</v>
      </c>
      <c r="T1108" s="45">
        <v>467376</v>
      </c>
      <c r="U1108" s="46">
        <v>100974</v>
      </c>
      <c r="V1108" s="38">
        <v>43258.677515780313</v>
      </c>
      <c r="W1108" s="46">
        <v>43258.677515780313</v>
      </c>
      <c r="X1108" s="38"/>
      <c r="Y1108" s="38">
        <f t="shared" si="17"/>
        <v>50163.279448705405</v>
      </c>
      <c r="Z1108" s="38">
        <v>50163.279448705405</v>
      </c>
      <c r="AA1108" s="38">
        <v>0</v>
      </c>
      <c r="AB1108" s="38">
        <v>50163.279448705405</v>
      </c>
      <c r="AC1108" s="38" t="s">
        <v>6123</v>
      </c>
      <c r="AD1108" s="59">
        <v>0.1073296006827595</v>
      </c>
      <c r="AE1108" s="59">
        <v>0.10565962269322884</v>
      </c>
      <c r="AF1108" s="59">
        <v>0.49679402072519069</v>
      </c>
    </row>
    <row r="1109" spans="1:32" x14ac:dyDescent="0.2">
      <c r="A1109" s="60" t="s">
        <v>6111</v>
      </c>
      <c r="B1109" s="44" t="s">
        <v>6115</v>
      </c>
      <c r="C1109" s="44"/>
      <c r="D1109" s="39">
        <v>1094</v>
      </c>
      <c r="E1109" s="44" t="s">
        <v>3238</v>
      </c>
      <c r="F1109" s="44" t="s">
        <v>3239</v>
      </c>
      <c r="G1109" s="39" t="s">
        <v>6115</v>
      </c>
      <c r="H1109" s="64">
        <v>40359</v>
      </c>
      <c r="I1109" s="44" t="s">
        <v>6129</v>
      </c>
      <c r="J1109" s="58">
        <v>160</v>
      </c>
      <c r="K1109" s="44" t="s">
        <v>6111</v>
      </c>
      <c r="L1109" s="39" t="s">
        <v>6116</v>
      </c>
      <c r="M1109" s="67">
        <v>0</v>
      </c>
      <c r="N1109" s="67">
        <v>0</v>
      </c>
      <c r="O1109" s="46">
        <v>589798</v>
      </c>
      <c r="P1109" s="45">
        <v>589798</v>
      </c>
      <c r="Q1109" s="45">
        <v>606724</v>
      </c>
      <c r="R1109" s="45">
        <v>50560.333333333336</v>
      </c>
      <c r="S1109" s="45">
        <v>303362</v>
      </c>
      <c r="T1109" s="45">
        <v>512458</v>
      </c>
      <c r="U1109" s="46">
        <v>286436</v>
      </c>
      <c r="V1109" s="38">
        <v>122713.19897112176</v>
      </c>
      <c r="W1109" s="46">
        <v>122713.19897112176</v>
      </c>
      <c r="X1109" s="38"/>
      <c r="Y1109" s="38">
        <f t="shared" si="17"/>
        <v>142299.69212044071</v>
      </c>
      <c r="Z1109" s="38">
        <v>142299.69212044071</v>
      </c>
      <c r="AA1109" s="38">
        <v>0</v>
      </c>
      <c r="AB1109" s="38">
        <v>142299.69212044071</v>
      </c>
      <c r="AC1109" s="38" t="s">
        <v>6123</v>
      </c>
      <c r="AD1109" s="59">
        <v>0.27768069211611629</v>
      </c>
      <c r="AE1109" s="59">
        <v>0.24126852264748391</v>
      </c>
      <c r="AF1109" s="59">
        <v>0.49679402072519063</v>
      </c>
    </row>
    <row r="1110" spans="1:32" x14ac:dyDescent="0.2">
      <c r="A1110" s="60" t="s">
        <v>6111</v>
      </c>
      <c r="B1110" s="44" t="s">
        <v>6115</v>
      </c>
      <c r="C1110" s="44"/>
      <c r="D1110" s="39">
        <v>1095</v>
      </c>
      <c r="E1110" s="44" t="s">
        <v>3779</v>
      </c>
      <c r="F1110" s="44" t="s">
        <v>3780</v>
      </c>
      <c r="G1110" s="39" t="s">
        <v>6115</v>
      </c>
      <c r="H1110" s="64">
        <v>40359</v>
      </c>
      <c r="I1110" s="44" t="s">
        <v>6129</v>
      </c>
      <c r="J1110" s="58">
        <v>160</v>
      </c>
      <c r="K1110" s="44" t="s">
        <v>6111</v>
      </c>
      <c r="L1110" s="39" t="s">
        <v>6116</v>
      </c>
      <c r="M1110" s="67">
        <v>0</v>
      </c>
      <c r="N1110" s="67">
        <v>0</v>
      </c>
      <c r="O1110" s="46">
        <v>449426</v>
      </c>
      <c r="P1110" s="45">
        <v>449426</v>
      </c>
      <c r="Q1110" s="45">
        <v>1461095</v>
      </c>
      <c r="R1110" s="45">
        <v>121757.91666666667</v>
      </c>
      <c r="S1110" s="45">
        <v>730547.5</v>
      </c>
      <c r="T1110" s="45">
        <v>846659</v>
      </c>
      <c r="U1110" s="46">
        <v>0</v>
      </c>
      <c r="V1110" s="38">
        <v>0</v>
      </c>
      <c r="W1110" s="46">
        <v>0</v>
      </c>
      <c r="X1110" s="38"/>
      <c r="Y1110" s="38">
        <f t="shared" si="17"/>
        <v>0</v>
      </c>
      <c r="Z1110" s="38">
        <v>0</v>
      </c>
      <c r="AA1110" s="38">
        <v>0</v>
      </c>
      <c r="AB1110" s="38">
        <v>0</v>
      </c>
      <c r="AC1110" s="38" t="s">
        <v>6116</v>
      </c>
      <c r="AD1110" s="59">
        <v>0</v>
      </c>
      <c r="AE1110" s="59">
        <v>0</v>
      </c>
      <c r="AF1110" s="59" t="s">
        <v>6138</v>
      </c>
    </row>
    <row r="1111" spans="1:32" x14ac:dyDescent="0.2">
      <c r="A1111" s="60" t="s">
        <v>6111</v>
      </c>
      <c r="B1111" s="44" t="s">
        <v>6115</v>
      </c>
      <c r="C1111" s="44"/>
      <c r="D1111" s="39">
        <v>1096</v>
      </c>
      <c r="E1111" s="44" t="s">
        <v>3951</v>
      </c>
      <c r="F1111" s="44" t="s">
        <v>3952</v>
      </c>
      <c r="G1111" s="39" t="s">
        <v>6115</v>
      </c>
      <c r="H1111" s="64">
        <v>40451</v>
      </c>
      <c r="I1111" s="44" t="s">
        <v>6129</v>
      </c>
      <c r="J1111" s="58">
        <v>160</v>
      </c>
      <c r="K1111" s="44" t="s">
        <v>6111</v>
      </c>
      <c r="L1111" s="39" t="s">
        <v>6123</v>
      </c>
      <c r="M1111" s="67">
        <v>440316</v>
      </c>
      <c r="N1111" s="67">
        <v>440316</v>
      </c>
      <c r="O1111" s="46">
        <v>1713290</v>
      </c>
      <c r="P1111" s="45">
        <v>1272974</v>
      </c>
      <c r="Q1111" s="45">
        <v>915335</v>
      </c>
      <c r="R1111" s="45">
        <v>76277.916666666672</v>
      </c>
      <c r="S1111" s="45">
        <v>457667.5</v>
      </c>
      <c r="T1111" s="45">
        <v>476946</v>
      </c>
      <c r="U1111" s="46">
        <v>815306.5</v>
      </c>
      <c r="V1111" s="38">
        <v>349288.73729890405</v>
      </c>
      <c r="W1111" s="46">
        <v>349288.73729890405</v>
      </c>
      <c r="X1111" s="38"/>
      <c r="Y1111" s="38">
        <f t="shared" si="17"/>
        <v>405039.39425838261</v>
      </c>
      <c r="Z1111" s="38">
        <v>405039.39425838261</v>
      </c>
      <c r="AA1111" s="38">
        <v>0</v>
      </c>
      <c r="AB1111" s="38">
        <v>405039.39425838261</v>
      </c>
      <c r="AC1111" s="38" t="s">
        <v>6123</v>
      </c>
      <c r="AD1111" s="59">
        <v>0.84923533116617522</v>
      </c>
      <c r="AE1111" s="59">
        <v>0.31818355619076477</v>
      </c>
      <c r="AF1111" s="59">
        <v>0.49679402072519058</v>
      </c>
    </row>
    <row r="1112" spans="1:32" x14ac:dyDescent="0.2">
      <c r="A1112" s="60" t="s">
        <v>6111</v>
      </c>
      <c r="B1112" s="44" t="s">
        <v>6115</v>
      </c>
      <c r="C1112" s="44"/>
      <c r="D1112" s="39">
        <v>1097</v>
      </c>
      <c r="E1112" s="44" t="s">
        <v>4066</v>
      </c>
      <c r="F1112" s="44" t="s">
        <v>792</v>
      </c>
      <c r="G1112" s="39" t="s">
        <v>6115</v>
      </c>
      <c r="H1112" s="64">
        <v>40633</v>
      </c>
      <c r="I1112" s="44" t="s">
        <v>6130</v>
      </c>
      <c r="J1112" s="58">
        <v>160</v>
      </c>
      <c r="K1112" s="44" t="s">
        <v>6111</v>
      </c>
      <c r="L1112" s="39" t="s">
        <v>6116</v>
      </c>
      <c r="M1112" s="67">
        <v>0</v>
      </c>
      <c r="N1112" s="67">
        <v>0</v>
      </c>
      <c r="O1112" s="46">
        <v>943437</v>
      </c>
      <c r="P1112" s="45">
        <v>943437</v>
      </c>
      <c r="Q1112" s="45">
        <v>857993</v>
      </c>
      <c r="R1112" s="45">
        <v>71499.416666666672</v>
      </c>
      <c r="S1112" s="45">
        <v>428996.5</v>
      </c>
      <c r="T1112" s="45">
        <v>386998</v>
      </c>
      <c r="U1112" s="46">
        <v>514440.5</v>
      </c>
      <c r="V1112" s="38">
        <v>220393.52398198328</v>
      </c>
      <c r="W1112" s="46">
        <v>220393.52398198328</v>
      </c>
      <c r="X1112" s="38"/>
      <c r="Y1112" s="38">
        <f t="shared" si="17"/>
        <v>255570.96441887744</v>
      </c>
      <c r="Z1112" s="38">
        <v>255570.96441887744</v>
      </c>
      <c r="AA1112" s="38">
        <v>0</v>
      </c>
      <c r="AB1112" s="38">
        <v>255570.96441887744</v>
      </c>
      <c r="AC1112" s="38" t="s">
        <v>6123</v>
      </c>
      <c r="AD1112" s="59">
        <v>0.66039350182398215</v>
      </c>
      <c r="AE1112" s="59">
        <v>0.27089351426632352</v>
      </c>
      <c r="AF1112" s="59">
        <v>0.49679402072519063</v>
      </c>
    </row>
    <row r="1113" spans="1:32" x14ac:dyDescent="0.2">
      <c r="A1113" s="60" t="s">
        <v>6111</v>
      </c>
      <c r="B1113" s="44" t="s">
        <v>6115</v>
      </c>
      <c r="C1113" s="44"/>
      <c r="D1113" s="39">
        <v>1098</v>
      </c>
      <c r="E1113" s="44" t="s">
        <v>516</v>
      </c>
      <c r="F1113" s="44" t="s">
        <v>517</v>
      </c>
      <c r="G1113" s="39" t="s">
        <v>6115</v>
      </c>
      <c r="H1113" s="64">
        <v>40359</v>
      </c>
      <c r="I1113" s="44" t="s">
        <v>6129</v>
      </c>
      <c r="J1113" s="58">
        <v>159</v>
      </c>
      <c r="K1113" s="44" t="s">
        <v>6111</v>
      </c>
      <c r="L1113" s="39" t="s">
        <v>6116</v>
      </c>
      <c r="M1113" s="67">
        <v>0</v>
      </c>
      <c r="N1113" s="67">
        <v>0</v>
      </c>
      <c r="O1113" s="46">
        <v>255679</v>
      </c>
      <c r="P1113" s="45">
        <v>255679</v>
      </c>
      <c r="Q1113" s="45">
        <v>984272</v>
      </c>
      <c r="R1113" s="45">
        <v>82022.666666666672</v>
      </c>
      <c r="S1113" s="45">
        <v>492136</v>
      </c>
      <c r="T1113" s="45">
        <v>662946</v>
      </c>
      <c r="U1113" s="46">
        <v>0</v>
      </c>
      <c r="V1113" s="38">
        <v>0</v>
      </c>
      <c r="W1113" s="46">
        <v>0</v>
      </c>
      <c r="X1113" s="38"/>
      <c r="Y1113" s="38">
        <f t="shared" si="17"/>
        <v>0</v>
      </c>
      <c r="Z1113" s="38">
        <v>0</v>
      </c>
      <c r="AA1113" s="38">
        <v>0</v>
      </c>
      <c r="AB1113" s="38">
        <v>0</v>
      </c>
      <c r="AC1113" s="38" t="s">
        <v>6116</v>
      </c>
      <c r="AD1113" s="59">
        <v>0</v>
      </c>
      <c r="AE1113" s="59">
        <v>0</v>
      </c>
      <c r="AF1113" s="59" t="s">
        <v>6138</v>
      </c>
    </row>
    <row r="1114" spans="1:32" x14ac:dyDescent="0.2">
      <c r="A1114" s="60" t="s">
        <v>6111</v>
      </c>
      <c r="B1114" s="44" t="s">
        <v>6115</v>
      </c>
      <c r="C1114" s="44"/>
      <c r="D1114" s="39">
        <v>1099</v>
      </c>
      <c r="E1114" s="44" t="s">
        <v>1027</v>
      </c>
      <c r="F1114" s="44" t="s">
        <v>1028</v>
      </c>
      <c r="G1114" s="39" t="s">
        <v>6115</v>
      </c>
      <c r="H1114" s="64">
        <v>40543</v>
      </c>
      <c r="I1114" s="44" t="s">
        <v>6129</v>
      </c>
      <c r="J1114" s="58">
        <v>159</v>
      </c>
      <c r="K1114" s="44" t="s">
        <v>6111</v>
      </c>
      <c r="L1114" s="39" t="s">
        <v>6116</v>
      </c>
      <c r="M1114" s="67">
        <v>0</v>
      </c>
      <c r="N1114" s="67">
        <v>0</v>
      </c>
      <c r="O1114" s="46">
        <v>2538983</v>
      </c>
      <c r="P1114" s="45">
        <v>2538983</v>
      </c>
      <c r="Q1114" s="45">
        <v>709791</v>
      </c>
      <c r="R1114" s="45">
        <v>59149.25</v>
      </c>
      <c r="S1114" s="45">
        <v>354895.5</v>
      </c>
      <c r="T1114" s="45">
        <v>462013</v>
      </c>
      <c r="U1114" s="46">
        <v>2184087.5</v>
      </c>
      <c r="V1114" s="38">
        <v>935693.711537097</v>
      </c>
      <c r="W1114" s="46">
        <v>462013</v>
      </c>
      <c r="X1114" s="38"/>
      <c r="Y1114" s="38">
        <f t="shared" si="17"/>
        <v>1085041.61074063</v>
      </c>
      <c r="Z1114" s="38">
        <v>462013</v>
      </c>
      <c r="AA1114" s="38">
        <v>0</v>
      </c>
      <c r="AB1114" s="38">
        <v>462013</v>
      </c>
      <c r="AC1114" s="38" t="s">
        <v>6123</v>
      </c>
      <c r="AD1114" s="59">
        <v>1</v>
      </c>
      <c r="AE1114" s="59">
        <v>0.18196774062685728</v>
      </c>
      <c r="AF1114" s="59">
        <v>0.21153593892186096</v>
      </c>
    </row>
    <row r="1115" spans="1:32" x14ac:dyDescent="0.2">
      <c r="A1115" s="60" t="s">
        <v>6111</v>
      </c>
      <c r="B1115" s="44" t="s">
        <v>6115</v>
      </c>
      <c r="C1115" s="44"/>
      <c r="D1115" s="39">
        <v>1100</v>
      </c>
      <c r="E1115" s="44" t="s">
        <v>1067</v>
      </c>
      <c r="F1115" s="44" t="s">
        <v>1068</v>
      </c>
      <c r="G1115" s="39" t="s">
        <v>6115</v>
      </c>
      <c r="H1115" s="64">
        <v>40633</v>
      </c>
      <c r="I1115" s="44" t="s">
        <v>6129</v>
      </c>
      <c r="J1115" s="58">
        <v>159</v>
      </c>
      <c r="K1115" s="44" t="s">
        <v>6111</v>
      </c>
      <c r="L1115" s="39" t="s">
        <v>6116</v>
      </c>
      <c r="M1115" s="67">
        <v>0</v>
      </c>
      <c r="N1115" s="67">
        <v>0</v>
      </c>
      <c r="O1115" s="46">
        <v>616375</v>
      </c>
      <c r="P1115" s="45">
        <v>616375</v>
      </c>
      <c r="Q1115" s="45">
        <v>697555</v>
      </c>
      <c r="R1115" s="45">
        <v>58129.583333333336</v>
      </c>
      <c r="S1115" s="45">
        <v>348777.5</v>
      </c>
      <c r="T1115" s="45">
        <v>533543</v>
      </c>
      <c r="U1115" s="46">
        <v>267597.5</v>
      </c>
      <c r="V1115" s="38">
        <v>114642.5214067881</v>
      </c>
      <c r="W1115" s="46">
        <v>114642.5214067881</v>
      </c>
      <c r="X1115" s="38"/>
      <c r="Y1115" s="38">
        <f t="shared" si="17"/>
        <v>132940.83796100921</v>
      </c>
      <c r="Z1115" s="38">
        <v>132940.83796100921</v>
      </c>
      <c r="AA1115" s="38">
        <v>0</v>
      </c>
      <c r="AB1115" s="38">
        <v>132940.83796100921</v>
      </c>
      <c r="AC1115" s="38" t="s">
        <v>6123</v>
      </c>
      <c r="AD1115" s="59">
        <v>0.24916611774685304</v>
      </c>
      <c r="AE1115" s="59">
        <v>0.21568174887204902</v>
      </c>
      <c r="AF1115" s="59">
        <v>0.49679402072519069</v>
      </c>
    </row>
    <row r="1116" spans="1:32" x14ac:dyDescent="0.2">
      <c r="A1116" s="35" t="s">
        <v>6111</v>
      </c>
      <c r="B1116" s="26" t="s">
        <v>6173</v>
      </c>
      <c r="C1116" s="26" t="s">
        <v>6174</v>
      </c>
      <c r="D1116" s="25">
        <v>1101</v>
      </c>
      <c r="E1116" s="26" t="s">
        <v>2918</v>
      </c>
      <c r="F1116" s="26" t="s">
        <v>2919</v>
      </c>
      <c r="G1116" s="25" t="s">
        <v>6115</v>
      </c>
      <c r="H1116" s="63">
        <v>40268</v>
      </c>
      <c r="I1116" s="26" t="s">
        <v>6129</v>
      </c>
      <c r="J1116" s="57">
        <v>159</v>
      </c>
      <c r="K1116" s="26" t="s">
        <v>6111</v>
      </c>
      <c r="L1116" s="25" t="s">
        <v>6116</v>
      </c>
      <c r="M1116" s="110">
        <v>0</v>
      </c>
      <c r="N1116" s="110">
        <v>0</v>
      </c>
      <c r="O1116" s="40">
        <v>571901</v>
      </c>
      <c r="P1116" s="27">
        <v>571901</v>
      </c>
      <c r="Q1116" s="27">
        <v>0</v>
      </c>
      <c r="R1116" s="27">
        <v>0</v>
      </c>
      <c r="S1116" s="27">
        <v>0</v>
      </c>
      <c r="T1116" s="27">
        <v>336371</v>
      </c>
      <c r="U1116" s="27">
        <v>0</v>
      </c>
      <c r="V1116" s="40">
        <v>115189.83182055128</v>
      </c>
      <c r="W1116" s="40">
        <v>115189.83182055128</v>
      </c>
      <c r="X1116" s="28"/>
      <c r="Y1116" s="38">
        <v>0</v>
      </c>
      <c r="Z1116" s="28">
        <v>115189.83182055128</v>
      </c>
      <c r="AA1116" s="28">
        <v>0</v>
      </c>
      <c r="AB1116" s="28">
        <v>115189.83182055128</v>
      </c>
      <c r="AC1116" s="28" t="s">
        <v>6123</v>
      </c>
      <c r="AD1116" s="37">
        <v>0.34244875991257057</v>
      </c>
      <c r="AE1116" s="37">
        <v>0.20141568526816928</v>
      </c>
      <c r="AF1116" s="37" t="s">
        <v>6138</v>
      </c>
    </row>
    <row r="1117" spans="1:32" x14ac:dyDescent="0.2">
      <c r="A1117" s="60" t="s">
        <v>6111</v>
      </c>
      <c r="B1117" s="44" t="s">
        <v>6115</v>
      </c>
      <c r="C1117" s="44"/>
      <c r="D1117" s="39">
        <v>1102</v>
      </c>
      <c r="E1117" s="44" t="s">
        <v>4245</v>
      </c>
      <c r="F1117" s="44" t="s">
        <v>4246</v>
      </c>
      <c r="G1117" s="39" t="s">
        <v>6115</v>
      </c>
      <c r="H1117" s="64">
        <v>40359</v>
      </c>
      <c r="I1117" s="44" t="s">
        <v>6129</v>
      </c>
      <c r="J1117" s="58">
        <v>159</v>
      </c>
      <c r="K1117" s="44" t="s">
        <v>6111</v>
      </c>
      <c r="L1117" s="39" t="s">
        <v>6116</v>
      </c>
      <c r="M1117" s="67">
        <v>0</v>
      </c>
      <c r="N1117" s="67">
        <v>0</v>
      </c>
      <c r="O1117" s="46">
        <v>845245</v>
      </c>
      <c r="P1117" s="45">
        <v>845245</v>
      </c>
      <c r="Q1117" s="45">
        <v>681067</v>
      </c>
      <c r="R1117" s="45">
        <v>56755.583333333336</v>
      </c>
      <c r="S1117" s="45">
        <v>340533.5</v>
      </c>
      <c r="T1117" s="45">
        <v>432077</v>
      </c>
      <c r="U1117" s="46">
        <v>504711.5</v>
      </c>
      <c r="V1117" s="38">
        <v>216225.48395632295</v>
      </c>
      <c r="W1117" s="46">
        <v>216225.48395632295</v>
      </c>
      <c r="X1117" s="38"/>
      <c r="Y1117" s="38">
        <f t="shared" si="17"/>
        <v>250737.65539124206</v>
      </c>
      <c r="Z1117" s="38">
        <v>250737.65539124206</v>
      </c>
      <c r="AA1117" s="38">
        <v>0</v>
      </c>
      <c r="AB1117" s="38">
        <v>250737.65539124206</v>
      </c>
      <c r="AC1117" s="38" t="s">
        <v>6123</v>
      </c>
      <c r="AD1117" s="59">
        <v>0.58030780483858679</v>
      </c>
      <c r="AE1117" s="59">
        <v>0.29664494364502841</v>
      </c>
      <c r="AF1117" s="59">
        <v>0.49679402072519063</v>
      </c>
    </row>
    <row r="1118" spans="1:32" x14ac:dyDescent="0.2">
      <c r="A1118" s="60" t="s">
        <v>6111</v>
      </c>
      <c r="B1118" s="44" t="s">
        <v>6115</v>
      </c>
      <c r="C1118" s="44"/>
      <c r="D1118" s="39">
        <v>1103</v>
      </c>
      <c r="E1118" s="44" t="s">
        <v>4275</v>
      </c>
      <c r="F1118" s="44" t="s">
        <v>4276</v>
      </c>
      <c r="G1118" s="39" t="s">
        <v>6115</v>
      </c>
      <c r="H1118" s="64">
        <v>40633</v>
      </c>
      <c r="I1118" s="44" t="s">
        <v>6130</v>
      </c>
      <c r="J1118" s="58">
        <v>159</v>
      </c>
      <c r="K1118" s="44" t="s">
        <v>6111</v>
      </c>
      <c r="L1118" s="39" t="s">
        <v>6116</v>
      </c>
      <c r="M1118" s="67">
        <v>0</v>
      </c>
      <c r="N1118" s="67">
        <v>0</v>
      </c>
      <c r="O1118" s="46">
        <v>750512</v>
      </c>
      <c r="P1118" s="45">
        <v>750512</v>
      </c>
      <c r="Q1118" s="45">
        <v>651123</v>
      </c>
      <c r="R1118" s="45">
        <v>54260.25</v>
      </c>
      <c r="S1118" s="45">
        <v>325561.5</v>
      </c>
      <c r="T1118" s="45">
        <v>431920</v>
      </c>
      <c r="U1118" s="46">
        <v>424950.5</v>
      </c>
      <c r="V1118" s="38">
        <v>182054.75310148753</v>
      </c>
      <c r="W1118" s="46">
        <v>182054.75310148753</v>
      </c>
      <c r="X1118" s="38"/>
      <c r="Y1118" s="38">
        <f t="shared" si="17"/>
        <v>211112.86750418015</v>
      </c>
      <c r="Z1118" s="38">
        <v>211112.86750418015</v>
      </c>
      <c r="AA1118" s="38">
        <v>0</v>
      </c>
      <c r="AB1118" s="38">
        <v>211112.86750418015</v>
      </c>
      <c r="AC1118" s="38" t="s">
        <v>6123</v>
      </c>
      <c r="AD1118" s="59">
        <v>0.48877770768702572</v>
      </c>
      <c r="AE1118" s="59">
        <v>0.2812917948069853</v>
      </c>
      <c r="AF1118" s="59">
        <v>0.49679402072519069</v>
      </c>
    </row>
    <row r="1119" spans="1:32" x14ac:dyDescent="0.2">
      <c r="A1119" s="60" t="s">
        <v>6111</v>
      </c>
      <c r="B1119" s="44" t="s">
        <v>6115</v>
      </c>
      <c r="C1119" s="44"/>
      <c r="D1119" s="39">
        <v>1104</v>
      </c>
      <c r="E1119" s="44" t="s">
        <v>4577</v>
      </c>
      <c r="F1119" s="44" t="s">
        <v>4578</v>
      </c>
      <c r="G1119" s="39" t="s">
        <v>6115</v>
      </c>
      <c r="H1119" s="64">
        <v>40543</v>
      </c>
      <c r="I1119" s="44" t="s">
        <v>6129</v>
      </c>
      <c r="J1119" s="58">
        <v>159</v>
      </c>
      <c r="K1119" s="44" t="s">
        <v>6111</v>
      </c>
      <c r="L1119" s="39" t="s">
        <v>6123</v>
      </c>
      <c r="M1119" s="67">
        <v>574301</v>
      </c>
      <c r="N1119" s="67">
        <v>574301</v>
      </c>
      <c r="O1119" s="46">
        <v>996150</v>
      </c>
      <c r="P1119" s="45">
        <v>421849</v>
      </c>
      <c r="Q1119" s="45">
        <v>1067645</v>
      </c>
      <c r="R1119" s="45">
        <v>88970.416666666672</v>
      </c>
      <c r="S1119" s="45">
        <v>533822.5</v>
      </c>
      <c r="T1119" s="45">
        <v>331152</v>
      </c>
      <c r="U1119" s="46">
        <v>0</v>
      </c>
      <c r="V1119" s="38">
        <v>0</v>
      </c>
      <c r="W1119" s="46">
        <v>0</v>
      </c>
      <c r="X1119" s="38"/>
      <c r="Y1119" s="38">
        <f t="shared" si="17"/>
        <v>0</v>
      </c>
      <c r="Z1119" s="38">
        <v>0</v>
      </c>
      <c r="AA1119" s="38">
        <v>0</v>
      </c>
      <c r="AB1119" s="38">
        <v>0</v>
      </c>
      <c r="AC1119" s="38" t="s">
        <v>6116</v>
      </c>
      <c r="AD1119" s="59">
        <v>0</v>
      </c>
      <c r="AE1119" s="59">
        <v>0</v>
      </c>
      <c r="AF1119" s="59" t="s">
        <v>6138</v>
      </c>
    </row>
    <row r="1120" spans="1:32" x14ac:dyDescent="0.2">
      <c r="A1120" s="60" t="s">
        <v>6111</v>
      </c>
      <c r="B1120" s="44" t="s">
        <v>6115</v>
      </c>
      <c r="C1120" s="44"/>
      <c r="D1120" s="39">
        <v>1105</v>
      </c>
      <c r="E1120" s="44" t="s">
        <v>72</v>
      </c>
      <c r="F1120" s="44" t="s">
        <v>73</v>
      </c>
      <c r="G1120" s="39" t="s">
        <v>6115</v>
      </c>
      <c r="H1120" s="64">
        <v>40359</v>
      </c>
      <c r="I1120" s="44" t="s">
        <v>6129</v>
      </c>
      <c r="J1120" s="58">
        <v>158</v>
      </c>
      <c r="K1120" s="44" t="s">
        <v>6111</v>
      </c>
      <c r="L1120" s="39" t="s">
        <v>6116</v>
      </c>
      <c r="M1120" s="67">
        <v>0</v>
      </c>
      <c r="N1120" s="67">
        <v>0</v>
      </c>
      <c r="O1120" s="46">
        <v>400325</v>
      </c>
      <c r="P1120" s="45">
        <v>400325</v>
      </c>
      <c r="Q1120" s="45">
        <v>727305</v>
      </c>
      <c r="R1120" s="45">
        <v>60608.75</v>
      </c>
      <c r="S1120" s="45">
        <v>363652.5</v>
      </c>
      <c r="T1120" s="45">
        <v>680303</v>
      </c>
      <c r="U1120" s="46">
        <v>36672.5</v>
      </c>
      <c r="V1120" s="38">
        <v>15711.013242987832</v>
      </c>
      <c r="W1120" s="46">
        <v>15711.013242987832</v>
      </c>
      <c r="X1120" s="38"/>
      <c r="Y1120" s="38">
        <f t="shared" si="17"/>
        <v>18218.678725044552</v>
      </c>
      <c r="Z1120" s="38">
        <v>18218.678725044552</v>
      </c>
      <c r="AA1120" s="38">
        <v>0</v>
      </c>
      <c r="AB1120" s="38">
        <v>18218.678725044552</v>
      </c>
      <c r="AC1120" s="38" t="s">
        <v>6123</v>
      </c>
      <c r="AD1120" s="59">
        <v>2.6780241635042844E-2</v>
      </c>
      <c r="AE1120" s="59">
        <v>4.5509720164977334E-2</v>
      </c>
      <c r="AF1120" s="59">
        <v>0.49679402072519058</v>
      </c>
    </row>
    <row r="1121" spans="1:32" x14ac:dyDescent="0.2">
      <c r="A1121" s="60" t="s">
        <v>6111</v>
      </c>
      <c r="B1121" s="44" t="s">
        <v>6115</v>
      </c>
      <c r="C1121" s="44"/>
      <c r="D1121" s="39">
        <v>1106</v>
      </c>
      <c r="E1121" s="44" t="s">
        <v>990</v>
      </c>
      <c r="F1121" s="44" t="s">
        <v>991</v>
      </c>
      <c r="G1121" s="39" t="s">
        <v>6115</v>
      </c>
      <c r="H1121" s="64">
        <v>40633</v>
      </c>
      <c r="I1121" s="44" t="s">
        <v>6130</v>
      </c>
      <c r="J1121" s="58">
        <v>158</v>
      </c>
      <c r="K1121" s="44" t="s">
        <v>6111</v>
      </c>
      <c r="L1121" s="39" t="s">
        <v>6116</v>
      </c>
      <c r="M1121" s="67">
        <v>0</v>
      </c>
      <c r="N1121" s="67">
        <v>0</v>
      </c>
      <c r="O1121" s="46">
        <v>936785</v>
      </c>
      <c r="P1121" s="45">
        <v>936785</v>
      </c>
      <c r="Q1121" s="45">
        <v>554586</v>
      </c>
      <c r="R1121" s="45">
        <v>46215.5</v>
      </c>
      <c r="S1121" s="45">
        <v>277293</v>
      </c>
      <c r="T1121" s="45">
        <v>355037</v>
      </c>
      <c r="U1121" s="46">
        <v>659492</v>
      </c>
      <c r="V1121" s="38">
        <v>282535.62057794072</v>
      </c>
      <c r="W1121" s="46">
        <v>282535.62057794072</v>
      </c>
      <c r="X1121" s="38"/>
      <c r="Y1121" s="38">
        <f t="shared" si="17"/>
        <v>327631.68231609743</v>
      </c>
      <c r="Z1121" s="38">
        <v>327631.68231609743</v>
      </c>
      <c r="AA1121" s="38">
        <v>0</v>
      </c>
      <c r="AB1121" s="38">
        <v>327631.68231609743</v>
      </c>
      <c r="AC1121" s="38" t="s">
        <v>6123</v>
      </c>
      <c r="AD1121" s="59">
        <v>0.92280996717552655</v>
      </c>
      <c r="AE1121" s="59">
        <v>0.34974052991465215</v>
      </c>
      <c r="AF1121" s="59">
        <v>0.49679402072519063</v>
      </c>
    </row>
    <row r="1122" spans="1:32" x14ac:dyDescent="0.2">
      <c r="A1122" s="60" t="s">
        <v>6111</v>
      </c>
      <c r="B1122" s="44" t="s">
        <v>6115</v>
      </c>
      <c r="C1122" s="44"/>
      <c r="D1122" s="39">
        <v>1107</v>
      </c>
      <c r="E1122" s="44" t="s">
        <v>3003</v>
      </c>
      <c r="F1122" s="44" t="s">
        <v>3004</v>
      </c>
      <c r="G1122" s="39" t="s">
        <v>6115</v>
      </c>
      <c r="H1122" s="64">
        <v>40633</v>
      </c>
      <c r="I1122" s="44" t="s">
        <v>6129</v>
      </c>
      <c r="J1122" s="58">
        <v>158</v>
      </c>
      <c r="K1122" s="44" t="s">
        <v>6111</v>
      </c>
      <c r="L1122" s="39" t="s">
        <v>6116</v>
      </c>
      <c r="M1122" s="67">
        <v>0</v>
      </c>
      <c r="N1122" s="67">
        <v>0</v>
      </c>
      <c r="O1122" s="46">
        <v>1581988</v>
      </c>
      <c r="P1122" s="45">
        <v>1581988</v>
      </c>
      <c r="Q1122" s="45">
        <v>590033</v>
      </c>
      <c r="R1122" s="45">
        <v>49169.416666666664</v>
      </c>
      <c r="S1122" s="45">
        <v>295016.5</v>
      </c>
      <c r="T1122" s="45">
        <v>230129</v>
      </c>
      <c r="U1122" s="46">
        <v>1286971.5</v>
      </c>
      <c r="V1122" s="38">
        <v>551356.63725810661</v>
      </c>
      <c r="W1122" s="46">
        <v>230129</v>
      </c>
      <c r="X1122" s="38"/>
      <c r="Y1122" s="38">
        <f t="shared" si="17"/>
        <v>639359.74604372971</v>
      </c>
      <c r="Z1122" s="38">
        <v>230129</v>
      </c>
      <c r="AA1122" s="38">
        <v>0</v>
      </c>
      <c r="AB1122" s="38">
        <v>230129</v>
      </c>
      <c r="AC1122" s="38" t="s">
        <v>6123</v>
      </c>
      <c r="AD1122" s="59">
        <v>1</v>
      </c>
      <c r="AE1122" s="59">
        <v>0.14546823364020461</v>
      </c>
      <c r="AF1122" s="59">
        <v>0.17881437156922278</v>
      </c>
    </row>
    <row r="1123" spans="1:32" x14ac:dyDescent="0.2">
      <c r="A1123" s="35" t="s">
        <v>6111</v>
      </c>
      <c r="B1123" s="26" t="s">
        <v>6173</v>
      </c>
      <c r="C1123" s="26" t="s">
        <v>6174</v>
      </c>
      <c r="D1123" s="25">
        <v>1108</v>
      </c>
      <c r="E1123" s="26" t="s">
        <v>3421</v>
      </c>
      <c r="F1123" s="26" t="s">
        <v>3422</v>
      </c>
      <c r="G1123" s="25" t="s">
        <v>6115</v>
      </c>
      <c r="H1123" s="63">
        <v>39355</v>
      </c>
      <c r="I1123" s="26" t="s">
        <v>6130</v>
      </c>
      <c r="J1123" s="57">
        <v>158</v>
      </c>
      <c r="K1123" s="26" t="s">
        <v>6111</v>
      </c>
      <c r="L1123" s="25" t="s">
        <v>6116</v>
      </c>
      <c r="M1123" s="110">
        <v>0</v>
      </c>
      <c r="N1123" s="110">
        <v>0</v>
      </c>
      <c r="O1123" s="40">
        <v>24301</v>
      </c>
      <c r="P1123" s="27">
        <v>24301</v>
      </c>
      <c r="Q1123" s="27">
        <v>0</v>
      </c>
      <c r="R1123" s="27">
        <v>0</v>
      </c>
      <c r="S1123" s="27">
        <v>0</v>
      </c>
      <c r="T1123" s="27">
        <v>631692</v>
      </c>
      <c r="U1123" s="27">
        <v>0</v>
      </c>
      <c r="V1123" s="40">
        <v>216322.14204669153</v>
      </c>
      <c r="W1123" s="40">
        <v>216322.14204669153</v>
      </c>
      <c r="X1123" s="28"/>
      <c r="Y1123" s="38">
        <v>0</v>
      </c>
      <c r="Z1123" s="28">
        <v>216322.14204669153</v>
      </c>
      <c r="AA1123" s="28">
        <v>216322.14204669153</v>
      </c>
      <c r="AB1123" s="28">
        <v>0</v>
      </c>
      <c r="AC1123" s="28" t="s">
        <v>6123</v>
      </c>
      <c r="AD1123" s="37">
        <v>0</v>
      </c>
      <c r="AE1123" s="37">
        <v>0</v>
      </c>
      <c r="AF1123" s="37" t="s">
        <v>6138</v>
      </c>
    </row>
    <row r="1124" spans="1:32" x14ac:dyDescent="0.2">
      <c r="A1124" s="60" t="s">
        <v>6111</v>
      </c>
      <c r="B1124" s="44" t="s">
        <v>6115</v>
      </c>
      <c r="C1124" s="44"/>
      <c r="D1124" s="39">
        <v>1109</v>
      </c>
      <c r="E1124" s="44" t="s">
        <v>3711</v>
      </c>
      <c r="F1124" s="44" t="s">
        <v>3712</v>
      </c>
      <c r="G1124" s="39" t="s">
        <v>6115</v>
      </c>
      <c r="H1124" s="64">
        <v>40451</v>
      </c>
      <c r="I1124" s="44" t="s">
        <v>6131</v>
      </c>
      <c r="J1124" s="58">
        <v>158</v>
      </c>
      <c r="K1124" s="44" t="s">
        <v>6111</v>
      </c>
      <c r="L1124" s="39" t="s">
        <v>6116</v>
      </c>
      <c r="M1124" s="67">
        <v>0</v>
      </c>
      <c r="N1124" s="67">
        <v>0</v>
      </c>
      <c r="O1124" s="46">
        <v>868737</v>
      </c>
      <c r="P1124" s="45">
        <v>868737</v>
      </c>
      <c r="Q1124" s="45">
        <v>888323</v>
      </c>
      <c r="R1124" s="45">
        <v>74026.916666666672</v>
      </c>
      <c r="S1124" s="45">
        <v>444161.5</v>
      </c>
      <c r="T1124" s="45">
        <v>161453</v>
      </c>
      <c r="U1124" s="46">
        <v>424575.5</v>
      </c>
      <c r="V1124" s="38">
        <v>181894.09784302081</v>
      </c>
      <c r="W1124" s="46">
        <v>161453</v>
      </c>
      <c r="X1124" s="38"/>
      <c r="Y1124" s="38">
        <f t="shared" si="17"/>
        <v>210926.56974640817</v>
      </c>
      <c r="Z1124" s="38">
        <v>161453</v>
      </c>
      <c r="AA1124" s="38">
        <v>0</v>
      </c>
      <c r="AB1124" s="38">
        <v>161453</v>
      </c>
      <c r="AC1124" s="38" t="s">
        <v>6123</v>
      </c>
      <c r="AD1124" s="59">
        <v>1</v>
      </c>
      <c r="AE1124" s="59">
        <v>0.18584796089035002</v>
      </c>
      <c r="AF1124" s="59">
        <v>0.38026923362275966</v>
      </c>
    </row>
    <row r="1125" spans="1:32" x14ac:dyDescent="0.2">
      <c r="A1125" s="60" t="s">
        <v>6111</v>
      </c>
      <c r="B1125" s="44" t="s">
        <v>6115</v>
      </c>
      <c r="C1125" s="44"/>
      <c r="D1125" s="39">
        <v>1110</v>
      </c>
      <c r="E1125" s="44" t="s">
        <v>4023</v>
      </c>
      <c r="F1125" s="44" t="s">
        <v>4024</v>
      </c>
      <c r="G1125" s="39" t="s">
        <v>6115</v>
      </c>
      <c r="H1125" s="64">
        <v>40451</v>
      </c>
      <c r="I1125" s="44" t="s">
        <v>6129</v>
      </c>
      <c r="J1125" s="58">
        <v>158</v>
      </c>
      <c r="K1125" s="44" t="s">
        <v>6111</v>
      </c>
      <c r="L1125" s="39" t="s">
        <v>6116</v>
      </c>
      <c r="M1125" s="67">
        <v>0</v>
      </c>
      <c r="N1125" s="67">
        <v>0</v>
      </c>
      <c r="O1125" s="46">
        <v>807129</v>
      </c>
      <c r="P1125" s="45">
        <v>807129</v>
      </c>
      <c r="Q1125" s="45">
        <v>872587</v>
      </c>
      <c r="R1125" s="45">
        <v>72715.583333333328</v>
      </c>
      <c r="S1125" s="45">
        <v>436293.5</v>
      </c>
      <c r="T1125" s="45">
        <v>369768</v>
      </c>
      <c r="U1125" s="46">
        <v>370835.5</v>
      </c>
      <c r="V1125" s="38">
        <v>158871.12826968476</v>
      </c>
      <c r="W1125" s="46">
        <v>158871.12826968476</v>
      </c>
      <c r="X1125" s="38"/>
      <c r="Y1125" s="38">
        <f t="shared" ref="Y1125:Y1188" si="18">V1125*(1+$X$14)</f>
        <v>184228.85907263643</v>
      </c>
      <c r="Z1125" s="38">
        <v>184228.85907263643</v>
      </c>
      <c r="AA1125" s="38">
        <v>0</v>
      </c>
      <c r="AB1125" s="38">
        <v>184228.85907263643</v>
      </c>
      <c r="AC1125" s="38" t="s">
        <v>6123</v>
      </c>
      <c r="AD1125" s="59">
        <v>0.49822823790224258</v>
      </c>
      <c r="AE1125" s="59">
        <v>0.22825206264752776</v>
      </c>
      <c r="AF1125" s="59">
        <v>0.49679402072519063</v>
      </c>
    </row>
    <row r="1126" spans="1:32" x14ac:dyDescent="0.2">
      <c r="A1126" s="60" t="s">
        <v>6111</v>
      </c>
      <c r="B1126" s="44" t="s">
        <v>6115</v>
      </c>
      <c r="C1126" s="44"/>
      <c r="D1126" s="39">
        <v>1111</v>
      </c>
      <c r="E1126" s="44" t="s">
        <v>4036</v>
      </c>
      <c r="F1126" s="44" t="s">
        <v>4037</v>
      </c>
      <c r="G1126" s="39" t="s">
        <v>6115</v>
      </c>
      <c r="H1126" s="64">
        <v>40451</v>
      </c>
      <c r="I1126" s="44" t="s">
        <v>6129</v>
      </c>
      <c r="J1126" s="58">
        <v>158</v>
      </c>
      <c r="K1126" s="44" t="s">
        <v>6111</v>
      </c>
      <c r="L1126" s="39" t="s">
        <v>6116</v>
      </c>
      <c r="M1126" s="67">
        <v>0</v>
      </c>
      <c r="N1126" s="67">
        <v>0</v>
      </c>
      <c r="O1126" s="46">
        <v>775858</v>
      </c>
      <c r="P1126" s="45">
        <v>775858</v>
      </c>
      <c r="Q1126" s="45">
        <v>882165</v>
      </c>
      <c r="R1126" s="45">
        <v>73513.75</v>
      </c>
      <c r="S1126" s="45">
        <v>441082.5</v>
      </c>
      <c r="T1126" s="45">
        <v>407707</v>
      </c>
      <c r="U1126" s="46">
        <v>334775.5</v>
      </c>
      <c r="V1126" s="38">
        <v>143422.51861552589</v>
      </c>
      <c r="W1126" s="46">
        <v>143422.51861552589</v>
      </c>
      <c r="X1126" s="38"/>
      <c r="Y1126" s="38">
        <f t="shared" si="18"/>
        <v>166314.46668528605</v>
      </c>
      <c r="Z1126" s="38">
        <v>166314.46668528605</v>
      </c>
      <c r="AA1126" s="38">
        <v>0</v>
      </c>
      <c r="AB1126" s="38">
        <v>166314.46668528605</v>
      </c>
      <c r="AC1126" s="38" t="s">
        <v>6123</v>
      </c>
      <c r="AD1126" s="59">
        <v>0.40792644395432515</v>
      </c>
      <c r="AE1126" s="59">
        <v>0.21436199238170653</v>
      </c>
      <c r="AF1126" s="59">
        <v>0.49679402072519063</v>
      </c>
    </row>
    <row r="1127" spans="1:32" x14ac:dyDescent="0.2">
      <c r="A1127" s="60" t="s">
        <v>6111</v>
      </c>
      <c r="B1127" s="44" t="s">
        <v>6115</v>
      </c>
      <c r="C1127" s="44"/>
      <c r="D1127" s="39">
        <v>1112</v>
      </c>
      <c r="E1127" s="44" t="s">
        <v>4763</v>
      </c>
      <c r="F1127" s="44" t="s">
        <v>4764</v>
      </c>
      <c r="G1127" s="39" t="s">
        <v>6115</v>
      </c>
      <c r="H1127" s="64">
        <v>40543</v>
      </c>
      <c r="I1127" s="44" t="s">
        <v>6129</v>
      </c>
      <c r="J1127" s="58">
        <v>158</v>
      </c>
      <c r="K1127" s="44" t="s">
        <v>6111</v>
      </c>
      <c r="L1127" s="39" t="s">
        <v>6123</v>
      </c>
      <c r="M1127" s="67">
        <v>70540</v>
      </c>
      <c r="N1127" s="67">
        <v>70540</v>
      </c>
      <c r="O1127" s="46">
        <v>636353</v>
      </c>
      <c r="P1127" s="45">
        <v>565813</v>
      </c>
      <c r="Q1127" s="45">
        <v>644402</v>
      </c>
      <c r="R1127" s="45">
        <v>53700.166666666664</v>
      </c>
      <c r="S1127" s="45">
        <v>322201</v>
      </c>
      <c r="T1127" s="45">
        <v>333439</v>
      </c>
      <c r="U1127" s="46">
        <v>243612</v>
      </c>
      <c r="V1127" s="38">
        <v>104366.79686824601</v>
      </c>
      <c r="W1127" s="46">
        <v>104366.79686824601</v>
      </c>
      <c r="X1127" s="38"/>
      <c r="Y1127" s="38">
        <f t="shared" si="18"/>
        <v>121024.98497690514</v>
      </c>
      <c r="Z1127" s="38">
        <v>121024.98497690514</v>
      </c>
      <c r="AA1127" s="38">
        <v>0</v>
      </c>
      <c r="AB1127" s="38">
        <v>121024.98497690514</v>
      </c>
      <c r="AC1127" s="38" t="s">
        <v>6123</v>
      </c>
      <c r="AD1127" s="59">
        <v>0.36295989664347944</v>
      </c>
      <c r="AE1127" s="59">
        <v>0.21389573052740948</v>
      </c>
      <c r="AF1127" s="59">
        <v>0.49679402072519063</v>
      </c>
    </row>
    <row r="1128" spans="1:32" x14ac:dyDescent="0.2">
      <c r="A1128" s="60" t="s">
        <v>6111</v>
      </c>
      <c r="B1128" s="44" t="s">
        <v>6115</v>
      </c>
      <c r="C1128" s="44"/>
      <c r="D1128" s="39">
        <v>1113</v>
      </c>
      <c r="E1128" s="44" t="s">
        <v>5330</v>
      </c>
      <c r="F1128" s="44" t="s">
        <v>5331</v>
      </c>
      <c r="G1128" s="39" t="s">
        <v>6115</v>
      </c>
      <c r="H1128" s="64">
        <v>40451</v>
      </c>
      <c r="I1128" s="44" t="s">
        <v>6129</v>
      </c>
      <c r="J1128" s="58">
        <v>158</v>
      </c>
      <c r="K1128" s="44" t="s">
        <v>6111</v>
      </c>
      <c r="L1128" s="39" t="s">
        <v>6116</v>
      </c>
      <c r="M1128" s="67">
        <v>0</v>
      </c>
      <c r="N1128" s="67">
        <v>0</v>
      </c>
      <c r="O1128" s="46">
        <v>256749</v>
      </c>
      <c r="P1128" s="45">
        <v>256749</v>
      </c>
      <c r="Q1128" s="45">
        <v>788263</v>
      </c>
      <c r="R1128" s="45">
        <v>65688.583333333328</v>
      </c>
      <c r="S1128" s="45">
        <v>394131.5</v>
      </c>
      <c r="T1128" s="45">
        <v>300820</v>
      </c>
      <c r="U1128" s="46">
        <v>0</v>
      </c>
      <c r="V1128" s="38">
        <v>0</v>
      </c>
      <c r="W1128" s="46">
        <v>0</v>
      </c>
      <c r="X1128" s="38"/>
      <c r="Y1128" s="38">
        <f t="shared" si="18"/>
        <v>0</v>
      </c>
      <c r="Z1128" s="38">
        <v>0</v>
      </c>
      <c r="AA1128" s="38">
        <v>0</v>
      </c>
      <c r="AB1128" s="38">
        <v>0</v>
      </c>
      <c r="AC1128" s="38" t="s">
        <v>6116</v>
      </c>
      <c r="AD1128" s="59">
        <v>0</v>
      </c>
      <c r="AE1128" s="59">
        <v>0</v>
      </c>
      <c r="AF1128" s="59" t="s">
        <v>6138</v>
      </c>
    </row>
    <row r="1129" spans="1:32" x14ac:dyDescent="0.2">
      <c r="A1129" s="60" t="s">
        <v>6111</v>
      </c>
      <c r="B1129" s="44" t="s">
        <v>6115</v>
      </c>
      <c r="C1129" s="44"/>
      <c r="D1129" s="39">
        <v>1114</v>
      </c>
      <c r="E1129" s="44" t="s">
        <v>5573</v>
      </c>
      <c r="F1129" s="44" t="s">
        <v>6034</v>
      </c>
      <c r="G1129" s="39" t="s">
        <v>6115</v>
      </c>
      <c r="H1129" s="64">
        <v>40451</v>
      </c>
      <c r="I1129" s="44" t="s">
        <v>6129</v>
      </c>
      <c r="J1129" s="58">
        <v>158</v>
      </c>
      <c r="K1129" s="44" t="s">
        <v>6111</v>
      </c>
      <c r="L1129" s="39" t="s">
        <v>6116</v>
      </c>
      <c r="M1129" s="67">
        <v>0</v>
      </c>
      <c r="N1129" s="67">
        <v>0</v>
      </c>
      <c r="O1129" s="46">
        <v>529080</v>
      </c>
      <c r="P1129" s="45">
        <v>529080</v>
      </c>
      <c r="Q1129" s="45">
        <v>744930</v>
      </c>
      <c r="R1129" s="45">
        <v>62077.5</v>
      </c>
      <c r="S1129" s="45">
        <v>372465</v>
      </c>
      <c r="T1129" s="45">
        <v>364941</v>
      </c>
      <c r="U1129" s="46">
        <v>156615</v>
      </c>
      <c r="V1129" s="38">
        <v>67096.062146036929</v>
      </c>
      <c r="W1129" s="46">
        <v>67096.062146036929</v>
      </c>
      <c r="X1129" s="38"/>
      <c r="Y1129" s="38">
        <f t="shared" si="18"/>
        <v>77805.39555587573</v>
      </c>
      <c r="Z1129" s="38">
        <v>77805.39555587573</v>
      </c>
      <c r="AA1129" s="38">
        <v>0</v>
      </c>
      <c r="AB1129" s="38">
        <v>77805.39555587573</v>
      </c>
      <c r="AC1129" s="38" t="s">
        <v>6123</v>
      </c>
      <c r="AD1129" s="59">
        <v>0.21319992973076671</v>
      </c>
      <c r="AE1129" s="59">
        <v>0.14705790344725889</v>
      </c>
      <c r="AF1129" s="59">
        <v>0.49679402072519063</v>
      </c>
    </row>
    <row r="1130" spans="1:32" x14ac:dyDescent="0.2">
      <c r="A1130" s="60" t="s">
        <v>6111</v>
      </c>
      <c r="B1130" s="44" t="s">
        <v>6115</v>
      </c>
      <c r="C1130" s="44"/>
      <c r="D1130" s="39">
        <v>1115</v>
      </c>
      <c r="E1130" s="44" t="s">
        <v>1121</v>
      </c>
      <c r="F1130" s="44" t="s">
        <v>1122</v>
      </c>
      <c r="G1130" s="39" t="s">
        <v>6115</v>
      </c>
      <c r="H1130" s="64">
        <v>40359</v>
      </c>
      <c r="I1130" s="44" t="s">
        <v>6129</v>
      </c>
      <c r="J1130" s="58">
        <v>157</v>
      </c>
      <c r="K1130" s="44" t="s">
        <v>6111</v>
      </c>
      <c r="L1130" s="39" t="s">
        <v>6116</v>
      </c>
      <c r="M1130" s="67">
        <v>0</v>
      </c>
      <c r="N1130" s="67">
        <v>0</v>
      </c>
      <c r="O1130" s="46">
        <v>365366</v>
      </c>
      <c r="P1130" s="45">
        <v>365366</v>
      </c>
      <c r="Q1130" s="45">
        <v>941411</v>
      </c>
      <c r="R1130" s="45">
        <v>78450.916666666672</v>
      </c>
      <c r="S1130" s="45">
        <v>470705.5</v>
      </c>
      <c r="T1130" s="45">
        <v>626822</v>
      </c>
      <c r="U1130" s="46">
        <v>0</v>
      </c>
      <c r="V1130" s="38">
        <v>0</v>
      </c>
      <c r="W1130" s="46">
        <v>0</v>
      </c>
      <c r="X1130" s="38"/>
      <c r="Y1130" s="38">
        <f t="shared" si="18"/>
        <v>0</v>
      </c>
      <c r="Z1130" s="38">
        <v>0</v>
      </c>
      <c r="AA1130" s="38">
        <v>0</v>
      </c>
      <c r="AB1130" s="38">
        <v>0</v>
      </c>
      <c r="AC1130" s="38" t="s">
        <v>6116</v>
      </c>
      <c r="AD1130" s="59">
        <v>0</v>
      </c>
      <c r="AE1130" s="59">
        <v>0</v>
      </c>
      <c r="AF1130" s="59" t="s">
        <v>6138</v>
      </c>
    </row>
    <row r="1131" spans="1:32" x14ac:dyDescent="0.2">
      <c r="A1131" s="60" t="s">
        <v>6111</v>
      </c>
      <c r="B1131" s="44" t="s">
        <v>6115</v>
      </c>
      <c r="C1131" s="44"/>
      <c r="D1131" s="39">
        <v>1116</v>
      </c>
      <c r="E1131" s="44" t="s">
        <v>1676</v>
      </c>
      <c r="F1131" s="44" t="s">
        <v>1677</v>
      </c>
      <c r="G1131" s="39" t="s">
        <v>6115</v>
      </c>
      <c r="H1131" s="64">
        <v>40359</v>
      </c>
      <c r="I1131" s="44" t="s">
        <v>6129</v>
      </c>
      <c r="J1131" s="58">
        <v>157</v>
      </c>
      <c r="K1131" s="44" t="s">
        <v>6111</v>
      </c>
      <c r="L1131" s="39" t="s">
        <v>6116</v>
      </c>
      <c r="M1131" s="67">
        <v>0</v>
      </c>
      <c r="N1131" s="67">
        <v>0</v>
      </c>
      <c r="O1131" s="46">
        <v>280262</v>
      </c>
      <c r="P1131" s="45">
        <v>280262</v>
      </c>
      <c r="Q1131" s="45">
        <v>623435</v>
      </c>
      <c r="R1131" s="45">
        <v>51952.916666666664</v>
      </c>
      <c r="S1131" s="45">
        <v>311717.5</v>
      </c>
      <c r="T1131" s="45">
        <v>372679</v>
      </c>
      <c r="U1131" s="46">
        <v>0</v>
      </c>
      <c r="V1131" s="38">
        <v>0</v>
      </c>
      <c r="W1131" s="46">
        <v>0</v>
      </c>
      <c r="X1131" s="38"/>
      <c r="Y1131" s="38">
        <f t="shared" si="18"/>
        <v>0</v>
      </c>
      <c r="Z1131" s="38">
        <v>0</v>
      </c>
      <c r="AA1131" s="38">
        <v>0</v>
      </c>
      <c r="AB1131" s="38">
        <v>0</v>
      </c>
      <c r="AC1131" s="38" t="s">
        <v>6116</v>
      </c>
      <c r="AD1131" s="59">
        <v>0</v>
      </c>
      <c r="AE1131" s="59">
        <v>0</v>
      </c>
      <c r="AF1131" s="59" t="s">
        <v>6138</v>
      </c>
    </row>
    <row r="1132" spans="1:32" x14ac:dyDescent="0.2">
      <c r="A1132" s="60" t="s">
        <v>6111</v>
      </c>
      <c r="B1132" s="44" t="s">
        <v>6115</v>
      </c>
      <c r="C1132" s="44"/>
      <c r="D1132" s="39">
        <v>1117</v>
      </c>
      <c r="E1132" s="44" t="s">
        <v>282</v>
      </c>
      <c r="F1132" s="44" t="s">
        <v>283</v>
      </c>
      <c r="G1132" s="39" t="s">
        <v>6115</v>
      </c>
      <c r="H1132" s="64">
        <v>40359</v>
      </c>
      <c r="I1132" s="44" t="s">
        <v>6129</v>
      </c>
      <c r="J1132" s="58">
        <v>156</v>
      </c>
      <c r="K1132" s="44" t="s">
        <v>6111</v>
      </c>
      <c r="L1132" s="39" t="s">
        <v>6116</v>
      </c>
      <c r="M1132" s="67">
        <v>0</v>
      </c>
      <c r="N1132" s="67">
        <v>0</v>
      </c>
      <c r="O1132" s="46">
        <v>485325</v>
      </c>
      <c r="P1132" s="45">
        <v>485325</v>
      </c>
      <c r="Q1132" s="45">
        <v>727003</v>
      </c>
      <c r="R1132" s="45">
        <v>60583.583333333336</v>
      </c>
      <c r="S1132" s="45">
        <v>363501.5</v>
      </c>
      <c r="T1132" s="45">
        <v>520166</v>
      </c>
      <c r="U1132" s="46">
        <v>121823.5</v>
      </c>
      <c r="V1132" s="38">
        <v>52190.895679518122</v>
      </c>
      <c r="W1132" s="46">
        <v>52190.895679518122</v>
      </c>
      <c r="X1132" s="38"/>
      <c r="Y1132" s="38">
        <f t="shared" si="18"/>
        <v>60521.186383815264</v>
      </c>
      <c r="Z1132" s="38">
        <v>60521.186383815264</v>
      </c>
      <c r="AA1132" s="38">
        <v>0</v>
      </c>
      <c r="AB1132" s="38">
        <v>60521.186383815264</v>
      </c>
      <c r="AC1132" s="38" t="s">
        <v>6123</v>
      </c>
      <c r="AD1132" s="59">
        <v>0.11634975447033305</v>
      </c>
      <c r="AE1132" s="59">
        <v>0.12470238785105911</v>
      </c>
      <c r="AF1132" s="59">
        <v>0.49679402072519063</v>
      </c>
    </row>
    <row r="1133" spans="1:32" x14ac:dyDescent="0.2">
      <c r="A1133" s="60" t="s">
        <v>6111</v>
      </c>
      <c r="B1133" s="44" t="s">
        <v>6115</v>
      </c>
      <c r="C1133" s="44"/>
      <c r="D1133" s="39">
        <v>1118</v>
      </c>
      <c r="E1133" s="44" t="s">
        <v>1572</v>
      </c>
      <c r="F1133" s="44" t="s">
        <v>1573</v>
      </c>
      <c r="G1133" s="39" t="s">
        <v>6115</v>
      </c>
      <c r="H1133" s="64">
        <v>40451</v>
      </c>
      <c r="I1133" s="44" t="s">
        <v>6129</v>
      </c>
      <c r="J1133" s="58">
        <v>156</v>
      </c>
      <c r="K1133" s="44" t="s">
        <v>6111</v>
      </c>
      <c r="L1133" s="39" t="s">
        <v>6116</v>
      </c>
      <c r="M1133" s="67">
        <v>0</v>
      </c>
      <c r="N1133" s="67">
        <v>0</v>
      </c>
      <c r="O1133" s="46">
        <v>1895882</v>
      </c>
      <c r="P1133" s="45">
        <v>1895882</v>
      </c>
      <c r="Q1133" s="45">
        <v>754315</v>
      </c>
      <c r="R1133" s="45">
        <v>62859.583333333336</v>
      </c>
      <c r="S1133" s="45">
        <v>377157.5</v>
      </c>
      <c r="T1133" s="45">
        <v>283158</v>
      </c>
      <c r="U1133" s="46">
        <v>1518724.5</v>
      </c>
      <c r="V1133" s="38">
        <v>650642.8722326014</v>
      </c>
      <c r="W1133" s="46">
        <v>283158</v>
      </c>
      <c r="X1133" s="38"/>
      <c r="Y1133" s="38">
        <f t="shared" si="18"/>
        <v>754493.25072885479</v>
      </c>
      <c r="Z1133" s="38">
        <v>283158</v>
      </c>
      <c r="AA1133" s="38">
        <v>0</v>
      </c>
      <c r="AB1133" s="38">
        <v>283158</v>
      </c>
      <c r="AC1133" s="38" t="s">
        <v>6123</v>
      </c>
      <c r="AD1133" s="59">
        <v>1</v>
      </c>
      <c r="AE1133" s="59">
        <v>0.14935423196169381</v>
      </c>
      <c r="AF1133" s="59">
        <v>0.18644461190953329</v>
      </c>
    </row>
    <row r="1134" spans="1:32" x14ac:dyDescent="0.2">
      <c r="A1134" s="60" t="s">
        <v>6111</v>
      </c>
      <c r="B1134" s="44" t="s">
        <v>6115</v>
      </c>
      <c r="C1134" s="44"/>
      <c r="D1134" s="39">
        <v>1119</v>
      </c>
      <c r="E1134" s="44" t="s">
        <v>1672</v>
      </c>
      <c r="F1134" s="44" t="s">
        <v>1673</v>
      </c>
      <c r="G1134" s="39" t="s">
        <v>6115</v>
      </c>
      <c r="H1134" s="64">
        <v>40359</v>
      </c>
      <c r="I1134" s="44" t="s">
        <v>6129</v>
      </c>
      <c r="J1134" s="58">
        <v>156</v>
      </c>
      <c r="K1134" s="44" t="s">
        <v>6111</v>
      </c>
      <c r="L1134" s="39" t="s">
        <v>6116</v>
      </c>
      <c r="M1134" s="67">
        <v>0</v>
      </c>
      <c r="N1134" s="67">
        <v>0</v>
      </c>
      <c r="O1134" s="46">
        <v>135241</v>
      </c>
      <c r="P1134" s="45">
        <v>135241</v>
      </c>
      <c r="Q1134" s="45">
        <v>655122</v>
      </c>
      <c r="R1134" s="45">
        <v>54593.5</v>
      </c>
      <c r="S1134" s="45">
        <v>327561</v>
      </c>
      <c r="T1134" s="45">
        <v>330946</v>
      </c>
      <c r="U1134" s="46">
        <v>0</v>
      </c>
      <c r="V1134" s="38">
        <v>0</v>
      </c>
      <c r="W1134" s="46">
        <v>0</v>
      </c>
      <c r="X1134" s="38"/>
      <c r="Y1134" s="38">
        <f t="shared" si="18"/>
        <v>0</v>
      </c>
      <c r="Z1134" s="38">
        <v>0</v>
      </c>
      <c r="AA1134" s="38">
        <v>0</v>
      </c>
      <c r="AB1134" s="38">
        <v>0</v>
      </c>
      <c r="AC1134" s="38" t="s">
        <v>6116</v>
      </c>
      <c r="AD1134" s="59">
        <v>0</v>
      </c>
      <c r="AE1134" s="59">
        <v>0</v>
      </c>
      <c r="AF1134" s="59" t="s">
        <v>6138</v>
      </c>
    </row>
    <row r="1135" spans="1:32" x14ac:dyDescent="0.2">
      <c r="A1135" s="60" t="s">
        <v>6111</v>
      </c>
      <c r="B1135" s="44" t="s">
        <v>6115</v>
      </c>
      <c r="C1135" s="44"/>
      <c r="D1135" s="39">
        <v>1120</v>
      </c>
      <c r="E1135" s="44" t="s">
        <v>1961</v>
      </c>
      <c r="F1135" s="44" t="s">
        <v>1962</v>
      </c>
      <c r="G1135" s="39" t="s">
        <v>6115</v>
      </c>
      <c r="H1135" s="64">
        <v>40543</v>
      </c>
      <c r="I1135" s="44" t="s">
        <v>6129</v>
      </c>
      <c r="J1135" s="58">
        <v>156</v>
      </c>
      <c r="K1135" s="44" t="s">
        <v>6111</v>
      </c>
      <c r="L1135" s="39" t="s">
        <v>6116</v>
      </c>
      <c r="M1135" s="67">
        <v>0</v>
      </c>
      <c r="N1135" s="67">
        <v>0</v>
      </c>
      <c r="O1135" s="46">
        <v>808404</v>
      </c>
      <c r="P1135" s="45">
        <v>808404</v>
      </c>
      <c r="Q1135" s="45">
        <v>831426</v>
      </c>
      <c r="R1135" s="45">
        <v>69285.5</v>
      </c>
      <c r="S1135" s="45">
        <v>415713</v>
      </c>
      <c r="T1135" s="45">
        <v>475783</v>
      </c>
      <c r="U1135" s="46">
        <v>392691</v>
      </c>
      <c r="V1135" s="38">
        <v>168234.33094013593</v>
      </c>
      <c r="W1135" s="46">
        <v>168234.33094013593</v>
      </c>
      <c r="X1135" s="38"/>
      <c r="Y1135" s="38">
        <f t="shared" si="18"/>
        <v>195086.54079259583</v>
      </c>
      <c r="Z1135" s="38">
        <v>195086.54079259583</v>
      </c>
      <c r="AA1135" s="38">
        <v>0</v>
      </c>
      <c r="AB1135" s="38">
        <v>195086.54079259583</v>
      </c>
      <c r="AC1135" s="38" t="s">
        <v>6123</v>
      </c>
      <c r="AD1135" s="59">
        <v>0.41003260056075108</v>
      </c>
      <c r="AE1135" s="59">
        <v>0.24132307706616474</v>
      </c>
      <c r="AF1135" s="59">
        <v>0.49679402072519063</v>
      </c>
    </row>
    <row r="1136" spans="1:32" x14ac:dyDescent="0.2">
      <c r="A1136" s="60" t="s">
        <v>6111</v>
      </c>
      <c r="B1136" s="44" t="s">
        <v>6115</v>
      </c>
      <c r="C1136" s="44"/>
      <c r="D1136" s="39">
        <v>1121</v>
      </c>
      <c r="E1136" s="44" t="s">
        <v>2108</v>
      </c>
      <c r="F1136" s="44" t="s">
        <v>2109</v>
      </c>
      <c r="G1136" s="39" t="s">
        <v>6115</v>
      </c>
      <c r="H1136" s="64">
        <v>40451</v>
      </c>
      <c r="I1136" s="44" t="s">
        <v>6129</v>
      </c>
      <c r="J1136" s="58">
        <v>156</v>
      </c>
      <c r="K1136" s="44" t="s">
        <v>6111</v>
      </c>
      <c r="L1136" s="39" t="s">
        <v>6116</v>
      </c>
      <c r="M1136" s="67">
        <v>0</v>
      </c>
      <c r="N1136" s="67">
        <v>0</v>
      </c>
      <c r="O1136" s="46">
        <v>302587</v>
      </c>
      <c r="P1136" s="45">
        <v>302587</v>
      </c>
      <c r="Q1136" s="45">
        <v>687980</v>
      </c>
      <c r="R1136" s="45">
        <v>57331.666666666664</v>
      </c>
      <c r="S1136" s="45">
        <v>343990</v>
      </c>
      <c r="T1136" s="45">
        <v>406985</v>
      </c>
      <c r="U1136" s="46">
        <v>0</v>
      </c>
      <c r="V1136" s="38">
        <v>0</v>
      </c>
      <c r="W1136" s="46">
        <v>0</v>
      </c>
      <c r="X1136" s="38"/>
      <c r="Y1136" s="38">
        <f t="shared" si="18"/>
        <v>0</v>
      </c>
      <c r="Z1136" s="38">
        <v>0</v>
      </c>
      <c r="AA1136" s="38">
        <v>0</v>
      </c>
      <c r="AB1136" s="38">
        <v>0</v>
      </c>
      <c r="AC1136" s="38" t="s">
        <v>6116</v>
      </c>
      <c r="AD1136" s="59">
        <v>0</v>
      </c>
      <c r="AE1136" s="59">
        <v>0</v>
      </c>
      <c r="AF1136" s="59" t="s">
        <v>6138</v>
      </c>
    </row>
    <row r="1137" spans="1:32" x14ac:dyDescent="0.2">
      <c r="A1137" s="60" t="s">
        <v>6111</v>
      </c>
      <c r="B1137" s="44" t="s">
        <v>6115</v>
      </c>
      <c r="C1137" s="44"/>
      <c r="D1137" s="39">
        <v>1122</v>
      </c>
      <c r="E1137" s="44" t="s">
        <v>2110</v>
      </c>
      <c r="F1137" s="44" t="s">
        <v>1181</v>
      </c>
      <c r="G1137" s="39" t="s">
        <v>6115</v>
      </c>
      <c r="H1137" s="64">
        <v>40359</v>
      </c>
      <c r="I1137" s="44" t="s">
        <v>6129</v>
      </c>
      <c r="J1137" s="58">
        <v>156</v>
      </c>
      <c r="K1137" s="44" t="s">
        <v>6111</v>
      </c>
      <c r="L1137" s="39" t="s">
        <v>6116</v>
      </c>
      <c r="M1137" s="67">
        <v>0</v>
      </c>
      <c r="N1137" s="67">
        <v>0</v>
      </c>
      <c r="O1137" s="46">
        <v>607129</v>
      </c>
      <c r="P1137" s="45">
        <v>607129</v>
      </c>
      <c r="Q1137" s="45">
        <v>756300</v>
      </c>
      <c r="R1137" s="45">
        <v>63025</v>
      </c>
      <c r="S1137" s="45">
        <v>378150</v>
      </c>
      <c r="T1137" s="45">
        <v>492273</v>
      </c>
      <c r="U1137" s="46">
        <v>228979</v>
      </c>
      <c r="V1137" s="38">
        <v>98097.814475863677</v>
      </c>
      <c r="W1137" s="46">
        <v>98097.814475863677</v>
      </c>
      <c r="X1137" s="38"/>
      <c r="Y1137" s="38">
        <f t="shared" si="18"/>
        <v>113755.39807163342</v>
      </c>
      <c r="Z1137" s="38">
        <v>113755.39807163342</v>
      </c>
      <c r="AA1137" s="38">
        <v>0</v>
      </c>
      <c r="AB1137" s="38">
        <v>113755.39807163342</v>
      </c>
      <c r="AC1137" s="38" t="s">
        <v>6123</v>
      </c>
      <c r="AD1137" s="59">
        <v>0.23108193638821023</v>
      </c>
      <c r="AE1137" s="59">
        <v>0.18736610847387197</v>
      </c>
      <c r="AF1137" s="59">
        <v>0.49679402072519058</v>
      </c>
    </row>
    <row r="1138" spans="1:32" x14ac:dyDescent="0.2">
      <c r="A1138" s="60" t="s">
        <v>6111</v>
      </c>
      <c r="B1138" s="44" t="s">
        <v>6115</v>
      </c>
      <c r="C1138" s="44"/>
      <c r="D1138" s="39">
        <v>1123</v>
      </c>
      <c r="E1138" s="44" t="s">
        <v>3871</v>
      </c>
      <c r="F1138" s="44" t="s">
        <v>3872</v>
      </c>
      <c r="G1138" s="39" t="s">
        <v>6115</v>
      </c>
      <c r="H1138" s="64">
        <v>40359</v>
      </c>
      <c r="I1138" s="44" t="s">
        <v>6129</v>
      </c>
      <c r="J1138" s="58">
        <v>156</v>
      </c>
      <c r="K1138" s="44" t="s">
        <v>6111</v>
      </c>
      <c r="L1138" s="39" t="s">
        <v>6116</v>
      </c>
      <c r="M1138" s="67">
        <v>0</v>
      </c>
      <c r="N1138" s="67">
        <v>0</v>
      </c>
      <c r="O1138" s="46">
        <v>702756</v>
      </c>
      <c r="P1138" s="45">
        <v>702756</v>
      </c>
      <c r="Q1138" s="45">
        <v>659623</v>
      </c>
      <c r="R1138" s="45">
        <v>54968.583333333336</v>
      </c>
      <c r="S1138" s="45">
        <v>329811.5</v>
      </c>
      <c r="T1138" s="45">
        <v>383054</v>
      </c>
      <c r="U1138" s="46">
        <v>372944.5</v>
      </c>
      <c r="V1138" s="38">
        <v>159774.65344330153</v>
      </c>
      <c r="W1138" s="46">
        <v>159774.65344330153</v>
      </c>
      <c r="X1138" s="38"/>
      <c r="Y1138" s="38">
        <f t="shared" si="18"/>
        <v>185276.59766234586</v>
      </c>
      <c r="Z1138" s="38">
        <v>185276.59766234586</v>
      </c>
      <c r="AA1138" s="38">
        <v>0</v>
      </c>
      <c r="AB1138" s="38">
        <v>185276.59766234586</v>
      </c>
      <c r="AC1138" s="38" t="s">
        <v>6123</v>
      </c>
      <c r="AD1138" s="59">
        <v>0.48368271226079312</v>
      </c>
      <c r="AE1138" s="59">
        <v>0.26364285422301031</v>
      </c>
      <c r="AF1138" s="59">
        <v>0.49679402072519063</v>
      </c>
    </row>
    <row r="1139" spans="1:32" x14ac:dyDescent="0.2">
      <c r="A1139" s="60" t="s">
        <v>6111</v>
      </c>
      <c r="B1139" s="44" t="s">
        <v>6115</v>
      </c>
      <c r="C1139" s="44"/>
      <c r="D1139" s="39">
        <v>1124</v>
      </c>
      <c r="E1139" s="44" t="s">
        <v>5235</v>
      </c>
      <c r="F1139" s="44" t="s">
        <v>5236</v>
      </c>
      <c r="G1139" s="39" t="s">
        <v>6115</v>
      </c>
      <c r="H1139" s="64">
        <v>40451</v>
      </c>
      <c r="I1139" s="44" t="s">
        <v>6129</v>
      </c>
      <c r="J1139" s="58">
        <v>156</v>
      </c>
      <c r="K1139" s="44" t="s">
        <v>6111</v>
      </c>
      <c r="L1139" s="39" t="s">
        <v>6116</v>
      </c>
      <c r="M1139" s="67">
        <v>0</v>
      </c>
      <c r="N1139" s="67">
        <v>0</v>
      </c>
      <c r="O1139" s="46">
        <v>770803</v>
      </c>
      <c r="P1139" s="45">
        <v>770803</v>
      </c>
      <c r="Q1139" s="45">
        <v>760367</v>
      </c>
      <c r="R1139" s="45">
        <v>63363.916666666664</v>
      </c>
      <c r="S1139" s="45">
        <v>380183.5</v>
      </c>
      <c r="T1139" s="45">
        <v>415231</v>
      </c>
      <c r="U1139" s="46">
        <v>390619.5</v>
      </c>
      <c r="V1139" s="38">
        <v>167346.87129236583</v>
      </c>
      <c r="W1139" s="46">
        <v>167346.87129236583</v>
      </c>
      <c r="X1139" s="38"/>
      <c r="Y1139" s="38">
        <f t="shared" si="18"/>
        <v>194057.4319786636</v>
      </c>
      <c r="Z1139" s="38">
        <v>194057.4319786636</v>
      </c>
      <c r="AA1139" s="38">
        <v>0</v>
      </c>
      <c r="AB1139" s="38">
        <v>194057.4319786636</v>
      </c>
      <c r="AC1139" s="38" t="s">
        <v>6123</v>
      </c>
      <c r="AD1139" s="59">
        <v>0.46734813147058768</v>
      </c>
      <c r="AE1139" s="59">
        <v>0.25176008912609787</v>
      </c>
      <c r="AF1139" s="59">
        <v>0.49679402072519063</v>
      </c>
    </row>
    <row r="1140" spans="1:32" x14ac:dyDescent="0.2">
      <c r="A1140" s="60" t="s">
        <v>6111</v>
      </c>
      <c r="B1140" s="44" t="s">
        <v>6115</v>
      </c>
      <c r="C1140" s="44"/>
      <c r="D1140" s="39">
        <v>1125</v>
      </c>
      <c r="E1140" s="44" t="s">
        <v>505</v>
      </c>
      <c r="F1140" s="44" t="s">
        <v>506</v>
      </c>
      <c r="G1140" s="39" t="s">
        <v>6115</v>
      </c>
      <c r="H1140" s="64">
        <v>40359</v>
      </c>
      <c r="I1140" s="44" t="s">
        <v>6129</v>
      </c>
      <c r="J1140" s="58">
        <v>155</v>
      </c>
      <c r="K1140" s="44" t="s">
        <v>6111</v>
      </c>
      <c r="L1140" s="39" t="s">
        <v>6116</v>
      </c>
      <c r="M1140" s="67">
        <v>0</v>
      </c>
      <c r="N1140" s="67">
        <v>0</v>
      </c>
      <c r="O1140" s="46">
        <v>799345</v>
      </c>
      <c r="P1140" s="45">
        <v>799345</v>
      </c>
      <c r="Q1140" s="45">
        <v>973689</v>
      </c>
      <c r="R1140" s="45">
        <v>81140.75</v>
      </c>
      <c r="S1140" s="45">
        <v>486844.5</v>
      </c>
      <c r="T1140" s="45">
        <v>600089</v>
      </c>
      <c r="U1140" s="46">
        <v>312500.5</v>
      </c>
      <c r="V1140" s="38">
        <v>133879.5962626033</v>
      </c>
      <c r="W1140" s="46">
        <v>133879.5962626033</v>
      </c>
      <c r="X1140" s="38"/>
      <c r="Y1140" s="38">
        <f t="shared" si="18"/>
        <v>155248.37987363245</v>
      </c>
      <c r="Z1140" s="38">
        <v>155248.37987363245</v>
      </c>
      <c r="AA1140" s="38">
        <v>0</v>
      </c>
      <c r="AB1140" s="38">
        <v>155248.37987363245</v>
      </c>
      <c r="AC1140" s="38" t="s">
        <v>6123</v>
      </c>
      <c r="AD1140" s="59">
        <v>0.25870892463223366</v>
      </c>
      <c r="AE1140" s="59">
        <v>0.19421949205115746</v>
      </c>
      <c r="AF1140" s="59">
        <v>0.49679402072519069</v>
      </c>
    </row>
    <row r="1141" spans="1:32" x14ac:dyDescent="0.2">
      <c r="A1141" s="60" t="s">
        <v>6111</v>
      </c>
      <c r="B1141" s="44" t="s">
        <v>6115</v>
      </c>
      <c r="C1141" s="44"/>
      <c r="D1141" s="39">
        <v>1126</v>
      </c>
      <c r="E1141" s="44" t="s">
        <v>1883</v>
      </c>
      <c r="F1141" s="44" t="s">
        <v>1884</v>
      </c>
      <c r="G1141" s="39" t="s">
        <v>6115</v>
      </c>
      <c r="H1141" s="64">
        <v>40633</v>
      </c>
      <c r="I1141" s="44" t="s">
        <v>6130</v>
      </c>
      <c r="J1141" s="58">
        <v>155</v>
      </c>
      <c r="K1141" s="44" t="s">
        <v>6111</v>
      </c>
      <c r="L1141" s="39" t="s">
        <v>6116</v>
      </c>
      <c r="M1141" s="67">
        <v>0</v>
      </c>
      <c r="N1141" s="67">
        <v>0</v>
      </c>
      <c r="O1141" s="46">
        <v>475481</v>
      </c>
      <c r="P1141" s="45">
        <v>475481</v>
      </c>
      <c r="Q1141" s="45">
        <v>751666</v>
      </c>
      <c r="R1141" s="45">
        <v>62638.833333333336</v>
      </c>
      <c r="S1141" s="45">
        <v>375833</v>
      </c>
      <c r="T1141" s="45">
        <v>347036</v>
      </c>
      <c r="U1141" s="46">
        <v>99648</v>
      </c>
      <c r="V1141" s="38">
        <v>42690.600521842025</v>
      </c>
      <c r="W1141" s="46">
        <v>42690.600521842025</v>
      </c>
      <c r="X1141" s="38"/>
      <c r="Y1141" s="38">
        <f t="shared" si="18"/>
        <v>49504.530577223799</v>
      </c>
      <c r="Z1141" s="38">
        <v>49504.530577223799</v>
      </c>
      <c r="AA1141" s="38">
        <v>0</v>
      </c>
      <c r="AB1141" s="38">
        <v>49504.530577223799</v>
      </c>
      <c r="AC1141" s="38" t="s">
        <v>6123</v>
      </c>
      <c r="AD1141" s="59">
        <v>0.1426495538711367</v>
      </c>
      <c r="AE1141" s="59">
        <v>0.10411463460626987</v>
      </c>
      <c r="AF1141" s="59">
        <v>0.49679402072519063</v>
      </c>
    </row>
    <row r="1142" spans="1:32" x14ac:dyDescent="0.2">
      <c r="A1142" s="60" t="s">
        <v>6111</v>
      </c>
      <c r="B1142" s="44" t="s">
        <v>6115</v>
      </c>
      <c r="C1142" s="44"/>
      <c r="D1142" s="39">
        <v>1127</v>
      </c>
      <c r="E1142" s="44" t="s">
        <v>4395</v>
      </c>
      <c r="F1142" s="44" t="s">
        <v>4396</v>
      </c>
      <c r="G1142" s="39" t="s">
        <v>6115</v>
      </c>
      <c r="H1142" s="64">
        <v>40633</v>
      </c>
      <c r="I1142" s="44" t="s">
        <v>6130</v>
      </c>
      <c r="J1142" s="58">
        <v>155</v>
      </c>
      <c r="K1142" s="44" t="s">
        <v>6111</v>
      </c>
      <c r="L1142" s="39" t="s">
        <v>6116</v>
      </c>
      <c r="M1142" s="67">
        <v>0</v>
      </c>
      <c r="N1142" s="67">
        <v>0</v>
      </c>
      <c r="O1142" s="46">
        <v>260067</v>
      </c>
      <c r="P1142" s="45">
        <v>260067</v>
      </c>
      <c r="Q1142" s="45">
        <v>766950</v>
      </c>
      <c r="R1142" s="45">
        <v>63912.5</v>
      </c>
      <c r="S1142" s="45">
        <v>383475</v>
      </c>
      <c r="T1142" s="45">
        <v>469688</v>
      </c>
      <c r="U1142" s="46">
        <v>0</v>
      </c>
      <c r="V1142" s="38">
        <v>0</v>
      </c>
      <c r="W1142" s="46">
        <v>0</v>
      </c>
      <c r="X1142" s="38"/>
      <c r="Y1142" s="38">
        <f t="shared" si="18"/>
        <v>0</v>
      </c>
      <c r="Z1142" s="38">
        <v>0</v>
      </c>
      <c r="AA1142" s="38">
        <v>0</v>
      </c>
      <c r="AB1142" s="38">
        <v>0</v>
      </c>
      <c r="AC1142" s="38" t="s">
        <v>6116</v>
      </c>
      <c r="AD1142" s="59">
        <v>0</v>
      </c>
      <c r="AE1142" s="59">
        <v>0</v>
      </c>
      <c r="AF1142" s="59" t="s">
        <v>6138</v>
      </c>
    </row>
    <row r="1143" spans="1:32" x14ac:dyDescent="0.2">
      <c r="A1143" s="60" t="s">
        <v>6111</v>
      </c>
      <c r="B1143" s="44" t="s">
        <v>6115</v>
      </c>
      <c r="C1143" s="44"/>
      <c r="D1143" s="39">
        <v>1128</v>
      </c>
      <c r="E1143" s="44" t="s">
        <v>304</v>
      </c>
      <c r="F1143" s="44" t="s">
        <v>305</v>
      </c>
      <c r="G1143" s="39" t="s">
        <v>6115</v>
      </c>
      <c r="H1143" s="64">
        <v>40451</v>
      </c>
      <c r="I1143" s="44" t="s">
        <v>6129</v>
      </c>
      <c r="J1143" s="58">
        <v>154</v>
      </c>
      <c r="K1143" s="44" t="s">
        <v>6111</v>
      </c>
      <c r="L1143" s="39" t="s">
        <v>6116</v>
      </c>
      <c r="M1143" s="67">
        <v>0</v>
      </c>
      <c r="N1143" s="67">
        <v>0</v>
      </c>
      <c r="O1143" s="46">
        <v>1466345</v>
      </c>
      <c r="P1143" s="45">
        <v>1466345</v>
      </c>
      <c r="Q1143" s="45">
        <v>714745</v>
      </c>
      <c r="R1143" s="45">
        <v>59562.083333333336</v>
      </c>
      <c r="S1143" s="45">
        <v>357372.5</v>
      </c>
      <c r="T1143" s="45">
        <v>387316</v>
      </c>
      <c r="U1143" s="46">
        <v>1108972.5</v>
      </c>
      <c r="V1143" s="38">
        <v>475099.369653264</v>
      </c>
      <c r="W1143" s="46">
        <v>387316</v>
      </c>
      <c r="X1143" s="38"/>
      <c r="Y1143" s="38">
        <f t="shared" si="18"/>
        <v>550930.90714866645</v>
      </c>
      <c r="Z1143" s="38">
        <v>387316</v>
      </c>
      <c r="AA1143" s="38">
        <v>0</v>
      </c>
      <c r="AB1143" s="38">
        <v>387316</v>
      </c>
      <c r="AC1143" s="38" t="s">
        <v>6123</v>
      </c>
      <c r="AD1143" s="59">
        <v>1</v>
      </c>
      <c r="AE1143" s="59">
        <v>0.2641370209602788</v>
      </c>
      <c r="AF1143" s="59">
        <v>0.34925663170186816</v>
      </c>
    </row>
    <row r="1144" spans="1:32" x14ac:dyDescent="0.2">
      <c r="A1144" s="60" t="s">
        <v>6111</v>
      </c>
      <c r="B1144" s="44" t="s">
        <v>6115</v>
      </c>
      <c r="C1144" s="44"/>
      <c r="D1144" s="39">
        <v>1129</v>
      </c>
      <c r="E1144" s="44" t="s">
        <v>704</v>
      </c>
      <c r="F1144" s="44" t="s">
        <v>705</v>
      </c>
      <c r="G1144" s="39" t="s">
        <v>6115</v>
      </c>
      <c r="H1144" s="64">
        <v>40543</v>
      </c>
      <c r="I1144" s="44" t="s">
        <v>6129</v>
      </c>
      <c r="J1144" s="58">
        <v>154</v>
      </c>
      <c r="K1144" s="44" t="s">
        <v>6111</v>
      </c>
      <c r="L1144" s="39" t="s">
        <v>6116</v>
      </c>
      <c r="M1144" s="67">
        <v>0</v>
      </c>
      <c r="N1144" s="67">
        <v>0</v>
      </c>
      <c r="O1144" s="46">
        <v>527880</v>
      </c>
      <c r="P1144" s="45">
        <v>527880</v>
      </c>
      <c r="Q1144" s="45">
        <v>832150</v>
      </c>
      <c r="R1144" s="45">
        <v>69345.833333333328</v>
      </c>
      <c r="S1144" s="45">
        <v>416075</v>
      </c>
      <c r="T1144" s="45">
        <v>592612</v>
      </c>
      <c r="U1144" s="46">
        <v>111805</v>
      </c>
      <c r="V1144" s="38">
        <v>47898.829794321486</v>
      </c>
      <c r="W1144" s="46">
        <v>47898.829794321486</v>
      </c>
      <c r="X1144" s="38"/>
      <c r="Y1144" s="38">
        <f t="shared" si="18"/>
        <v>55544.05548717994</v>
      </c>
      <c r="Z1144" s="38">
        <v>55544.05548717994</v>
      </c>
      <c r="AA1144" s="38">
        <v>0</v>
      </c>
      <c r="AB1144" s="38">
        <v>55544.05548717994</v>
      </c>
      <c r="AC1144" s="38" t="s">
        <v>6123</v>
      </c>
      <c r="AD1144" s="59">
        <v>9.372752405820324E-2</v>
      </c>
      <c r="AE1144" s="59">
        <v>0.10522098864738187</v>
      </c>
      <c r="AF1144" s="59">
        <v>0.49679402072519063</v>
      </c>
    </row>
    <row r="1145" spans="1:32" x14ac:dyDescent="0.2">
      <c r="A1145" s="60" t="s">
        <v>6111</v>
      </c>
      <c r="B1145" s="44" t="s">
        <v>6176</v>
      </c>
      <c r="C1145" s="44" t="s">
        <v>6175</v>
      </c>
      <c r="D1145" s="39">
        <v>1130</v>
      </c>
      <c r="E1145" s="44" t="s">
        <v>887</v>
      </c>
      <c r="F1145" s="44" t="s">
        <v>6097</v>
      </c>
      <c r="G1145" s="39" t="s">
        <v>6115</v>
      </c>
      <c r="H1145" s="64">
        <v>39263</v>
      </c>
      <c r="I1145" s="44" t="s">
        <v>6129</v>
      </c>
      <c r="J1145" s="58">
        <v>154</v>
      </c>
      <c r="K1145" s="44" t="s">
        <v>6111</v>
      </c>
      <c r="L1145" s="39" t="s">
        <v>6116</v>
      </c>
      <c r="M1145" s="67">
        <v>0</v>
      </c>
      <c r="N1145" s="67">
        <v>0</v>
      </c>
      <c r="O1145" s="46">
        <v>2860294</v>
      </c>
      <c r="P1145" s="45">
        <v>2860294</v>
      </c>
      <c r="Q1145" s="45">
        <v>621353</v>
      </c>
      <c r="R1145" s="45">
        <v>51779.416666666664</v>
      </c>
      <c r="S1145" s="45">
        <v>310676.5</v>
      </c>
      <c r="T1145" s="45">
        <v>582413</v>
      </c>
      <c r="U1145" s="46">
        <v>2549617.5</v>
      </c>
      <c r="V1145" s="38">
        <v>1092291.8892099946</v>
      </c>
      <c r="W1145" s="46">
        <v>582413</v>
      </c>
      <c r="X1145" s="38"/>
      <c r="Y1145" s="38">
        <f t="shared" si="18"/>
        <v>1266634.7291363087</v>
      </c>
      <c r="Z1145" s="38">
        <v>582413</v>
      </c>
      <c r="AA1145" s="38">
        <v>0</v>
      </c>
      <c r="AB1145" s="38">
        <v>582413</v>
      </c>
      <c r="AC1145" s="38" t="s">
        <v>6123</v>
      </c>
      <c r="AD1145" s="59">
        <v>1</v>
      </c>
      <c r="AE1145" s="59">
        <v>0.20361997752678571</v>
      </c>
      <c r="AF1145" s="59">
        <v>0.22843151962990527</v>
      </c>
    </row>
    <row r="1146" spans="1:32" x14ac:dyDescent="0.2">
      <c r="A1146" s="60" t="s">
        <v>6111</v>
      </c>
      <c r="B1146" s="44" t="s">
        <v>6115</v>
      </c>
      <c r="C1146" s="44"/>
      <c r="D1146" s="39">
        <v>1131</v>
      </c>
      <c r="E1146" s="44" t="s">
        <v>1237</v>
      </c>
      <c r="F1146" s="44" t="s">
        <v>1238</v>
      </c>
      <c r="G1146" s="39" t="s">
        <v>6115</v>
      </c>
      <c r="H1146" s="64">
        <v>40451</v>
      </c>
      <c r="I1146" s="44" t="s">
        <v>6129</v>
      </c>
      <c r="J1146" s="58">
        <v>154</v>
      </c>
      <c r="K1146" s="44" t="s">
        <v>6111</v>
      </c>
      <c r="L1146" s="39" t="s">
        <v>6123</v>
      </c>
      <c r="M1146" s="67">
        <v>32411</v>
      </c>
      <c r="N1146" s="67">
        <v>0</v>
      </c>
      <c r="O1146" s="46">
        <v>395219</v>
      </c>
      <c r="P1146" s="45">
        <v>395219</v>
      </c>
      <c r="Q1146" s="45">
        <v>650216</v>
      </c>
      <c r="R1146" s="45">
        <v>54184.666666666664</v>
      </c>
      <c r="S1146" s="45">
        <v>325108</v>
      </c>
      <c r="T1146" s="45">
        <v>447264</v>
      </c>
      <c r="U1146" s="46">
        <v>70111</v>
      </c>
      <c r="V1146" s="38">
        <v>30036.535536958756</v>
      </c>
      <c r="W1146" s="46">
        <v>30036.535536958756</v>
      </c>
      <c r="X1146" s="38"/>
      <c r="Y1146" s="38">
        <f t="shared" si="18"/>
        <v>34830.72558706384</v>
      </c>
      <c r="Z1146" s="38">
        <v>34830.72558706384</v>
      </c>
      <c r="AA1146" s="38">
        <v>0</v>
      </c>
      <c r="AB1146" s="38">
        <v>34830.72558706384</v>
      </c>
      <c r="AC1146" s="38" t="s">
        <v>6123</v>
      </c>
      <c r="AD1146" s="59">
        <v>7.7875092981022034E-2</v>
      </c>
      <c r="AE1146" s="59">
        <v>8.8130190064404396E-2</v>
      </c>
      <c r="AF1146" s="59">
        <v>0.49679402072519063</v>
      </c>
    </row>
    <row r="1147" spans="1:32" x14ac:dyDescent="0.2">
      <c r="A1147" s="60" t="s">
        <v>6111</v>
      </c>
      <c r="B1147" s="44" t="s">
        <v>6115</v>
      </c>
      <c r="C1147" s="44"/>
      <c r="D1147" s="39">
        <v>1132</v>
      </c>
      <c r="E1147" s="44" t="s">
        <v>1542</v>
      </c>
      <c r="F1147" s="44" t="s">
        <v>1543</v>
      </c>
      <c r="G1147" s="39" t="s">
        <v>6115</v>
      </c>
      <c r="H1147" s="64">
        <v>40359</v>
      </c>
      <c r="I1147" s="44" t="s">
        <v>6129</v>
      </c>
      <c r="J1147" s="58">
        <v>154</v>
      </c>
      <c r="K1147" s="44" t="s">
        <v>6111</v>
      </c>
      <c r="L1147" s="39" t="s">
        <v>6116</v>
      </c>
      <c r="M1147" s="67">
        <v>0</v>
      </c>
      <c r="N1147" s="67">
        <v>0</v>
      </c>
      <c r="O1147" s="46">
        <v>336437</v>
      </c>
      <c r="P1147" s="45">
        <v>336437</v>
      </c>
      <c r="Q1147" s="45">
        <v>687648</v>
      </c>
      <c r="R1147" s="45">
        <v>57304</v>
      </c>
      <c r="S1147" s="45">
        <v>343824</v>
      </c>
      <c r="T1147" s="45">
        <v>370624</v>
      </c>
      <c r="U1147" s="46">
        <v>0</v>
      </c>
      <c r="V1147" s="38">
        <v>0</v>
      </c>
      <c r="W1147" s="46">
        <v>0</v>
      </c>
      <c r="X1147" s="38"/>
      <c r="Y1147" s="38">
        <f t="shared" si="18"/>
        <v>0</v>
      </c>
      <c r="Z1147" s="38">
        <v>0</v>
      </c>
      <c r="AA1147" s="38">
        <v>0</v>
      </c>
      <c r="AB1147" s="38">
        <v>0</v>
      </c>
      <c r="AC1147" s="38" t="s">
        <v>6116</v>
      </c>
      <c r="AD1147" s="59">
        <v>0</v>
      </c>
      <c r="AE1147" s="59">
        <v>0</v>
      </c>
      <c r="AF1147" s="59" t="s">
        <v>6138</v>
      </c>
    </row>
    <row r="1148" spans="1:32" x14ac:dyDescent="0.2">
      <c r="A1148" s="60" t="s">
        <v>6111</v>
      </c>
      <c r="B1148" s="44" t="s">
        <v>6115</v>
      </c>
      <c r="C1148" s="44"/>
      <c r="D1148" s="39">
        <v>1133</v>
      </c>
      <c r="E1148" s="44" t="s">
        <v>2474</v>
      </c>
      <c r="F1148" s="44" t="s">
        <v>2475</v>
      </c>
      <c r="G1148" s="39" t="s">
        <v>6115</v>
      </c>
      <c r="H1148" s="64">
        <v>40451</v>
      </c>
      <c r="I1148" s="44" t="s">
        <v>6129</v>
      </c>
      <c r="J1148" s="58">
        <v>154</v>
      </c>
      <c r="K1148" s="44" t="s">
        <v>6111</v>
      </c>
      <c r="L1148" s="39" t="s">
        <v>6116</v>
      </c>
      <c r="M1148" s="67">
        <v>0</v>
      </c>
      <c r="N1148" s="67">
        <v>0</v>
      </c>
      <c r="O1148" s="46">
        <v>432698</v>
      </c>
      <c r="P1148" s="45">
        <v>432698</v>
      </c>
      <c r="Q1148" s="45">
        <v>1219405</v>
      </c>
      <c r="R1148" s="45">
        <v>101617.08333333333</v>
      </c>
      <c r="S1148" s="45">
        <v>609702.5</v>
      </c>
      <c r="T1148" s="45">
        <v>655691</v>
      </c>
      <c r="U1148" s="46">
        <v>0</v>
      </c>
      <c r="V1148" s="38">
        <v>0</v>
      </c>
      <c r="W1148" s="46">
        <v>0</v>
      </c>
      <c r="X1148" s="38"/>
      <c r="Y1148" s="38">
        <f t="shared" si="18"/>
        <v>0</v>
      </c>
      <c r="Z1148" s="38">
        <v>0</v>
      </c>
      <c r="AA1148" s="38">
        <v>0</v>
      </c>
      <c r="AB1148" s="38">
        <v>0</v>
      </c>
      <c r="AC1148" s="38" t="s">
        <v>6116</v>
      </c>
      <c r="AD1148" s="59">
        <v>0</v>
      </c>
      <c r="AE1148" s="59">
        <v>0</v>
      </c>
      <c r="AF1148" s="59" t="s">
        <v>6138</v>
      </c>
    </row>
    <row r="1149" spans="1:32" x14ac:dyDescent="0.2">
      <c r="A1149" s="60" t="s">
        <v>6111</v>
      </c>
      <c r="B1149" s="44" t="s">
        <v>6115</v>
      </c>
      <c r="C1149" s="44"/>
      <c r="D1149" s="39">
        <v>1134</v>
      </c>
      <c r="E1149" s="44" t="s">
        <v>3232</v>
      </c>
      <c r="F1149" s="44" t="s">
        <v>3233</v>
      </c>
      <c r="G1149" s="39" t="s">
        <v>6115</v>
      </c>
      <c r="H1149" s="64">
        <v>40359</v>
      </c>
      <c r="I1149" s="44" t="s">
        <v>6129</v>
      </c>
      <c r="J1149" s="58">
        <v>154</v>
      </c>
      <c r="K1149" s="44" t="s">
        <v>6111</v>
      </c>
      <c r="L1149" s="39" t="s">
        <v>6116</v>
      </c>
      <c r="M1149" s="67">
        <v>0</v>
      </c>
      <c r="N1149" s="67">
        <v>0</v>
      </c>
      <c r="O1149" s="46">
        <v>350913</v>
      </c>
      <c r="P1149" s="45">
        <v>350913</v>
      </c>
      <c r="Q1149" s="45">
        <v>592999</v>
      </c>
      <c r="R1149" s="45">
        <v>49416.583333333336</v>
      </c>
      <c r="S1149" s="45">
        <v>296499.5</v>
      </c>
      <c r="T1149" s="45">
        <v>347390</v>
      </c>
      <c r="U1149" s="46">
        <v>54413.5</v>
      </c>
      <c r="V1149" s="38">
        <v>23311.506417542256</v>
      </c>
      <c r="W1149" s="46">
        <v>23311.506417542256</v>
      </c>
      <c r="X1149" s="38"/>
      <c r="Y1149" s="38">
        <f t="shared" si="18"/>
        <v>27032.301446730158</v>
      </c>
      <c r="Z1149" s="38">
        <v>27032.301446730158</v>
      </c>
      <c r="AA1149" s="38">
        <v>0</v>
      </c>
      <c r="AB1149" s="38">
        <v>27032.301446730158</v>
      </c>
      <c r="AC1149" s="38" t="s">
        <v>6123</v>
      </c>
      <c r="AD1149" s="59">
        <v>7.7815427751893138E-2</v>
      </c>
      <c r="AE1149" s="59">
        <v>7.7034197783297162E-2</v>
      </c>
      <c r="AF1149" s="59">
        <v>0.49679402072519058</v>
      </c>
    </row>
    <row r="1150" spans="1:32" x14ac:dyDescent="0.2">
      <c r="A1150" s="60" t="s">
        <v>6111</v>
      </c>
      <c r="B1150" s="44" t="s">
        <v>6115</v>
      </c>
      <c r="C1150" s="44"/>
      <c r="D1150" s="39">
        <v>1135</v>
      </c>
      <c r="E1150" s="44" t="s">
        <v>4622</v>
      </c>
      <c r="F1150" s="44" t="s">
        <v>4623</v>
      </c>
      <c r="G1150" s="39" t="s">
        <v>6115</v>
      </c>
      <c r="H1150" s="64">
        <v>40359</v>
      </c>
      <c r="I1150" s="44" t="s">
        <v>6129</v>
      </c>
      <c r="J1150" s="58">
        <v>154</v>
      </c>
      <c r="K1150" s="44" t="s">
        <v>6111</v>
      </c>
      <c r="L1150" s="39" t="s">
        <v>6116</v>
      </c>
      <c r="M1150" s="67">
        <v>0</v>
      </c>
      <c r="N1150" s="67">
        <v>0</v>
      </c>
      <c r="O1150" s="46">
        <v>683853</v>
      </c>
      <c r="P1150" s="45">
        <v>683853</v>
      </c>
      <c r="Q1150" s="45">
        <v>645824</v>
      </c>
      <c r="R1150" s="45">
        <v>53818.666666666664</v>
      </c>
      <c r="S1150" s="45">
        <v>322912</v>
      </c>
      <c r="T1150" s="45">
        <v>509201</v>
      </c>
      <c r="U1150" s="46">
        <v>360941</v>
      </c>
      <c r="V1150" s="38">
        <v>154632.18572328778</v>
      </c>
      <c r="W1150" s="46">
        <v>154632.18572328778</v>
      </c>
      <c r="X1150" s="38"/>
      <c r="Y1150" s="38">
        <f t="shared" si="18"/>
        <v>179313.33063457103</v>
      </c>
      <c r="Z1150" s="38">
        <v>179313.33063457103</v>
      </c>
      <c r="AA1150" s="38">
        <v>0</v>
      </c>
      <c r="AB1150" s="38">
        <v>179313.33063457103</v>
      </c>
      <c r="AC1150" s="38" t="s">
        <v>6123</v>
      </c>
      <c r="AD1150" s="59">
        <v>0.35214646207405531</v>
      </c>
      <c r="AE1150" s="59">
        <v>0.2622103443789397</v>
      </c>
      <c r="AF1150" s="59">
        <v>0.49679402072519063</v>
      </c>
    </row>
    <row r="1151" spans="1:32" x14ac:dyDescent="0.2">
      <c r="A1151" s="60" t="s">
        <v>6111</v>
      </c>
      <c r="B1151" s="44" t="s">
        <v>6115</v>
      </c>
      <c r="C1151" s="44"/>
      <c r="D1151" s="39">
        <v>1136</v>
      </c>
      <c r="E1151" s="44" t="s">
        <v>2695</v>
      </c>
      <c r="F1151" s="44" t="s">
        <v>2696</v>
      </c>
      <c r="G1151" s="39" t="s">
        <v>6115</v>
      </c>
      <c r="H1151" s="64">
        <v>40451</v>
      </c>
      <c r="I1151" s="44" t="s">
        <v>6130</v>
      </c>
      <c r="J1151" s="58">
        <v>153</v>
      </c>
      <c r="K1151" s="44" t="s">
        <v>6111</v>
      </c>
      <c r="L1151" s="39" t="s">
        <v>6116</v>
      </c>
      <c r="M1151" s="67">
        <v>0</v>
      </c>
      <c r="N1151" s="67">
        <v>0</v>
      </c>
      <c r="O1151" s="46">
        <v>350763</v>
      </c>
      <c r="P1151" s="45">
        <v>350763</v>
      </c>
      <c r="Q1151" s="45">
        <v>733882</v>
      </c>
      <c r="R1151" s="45">
        <v>61156.833333333336</v>
      </c>
      <c r="S1151" s="45">
        <v>366941</v>
      </c>
      <c r="T1151" s="45">
        <v>231954</v>
      </c>
      <c r="U1151" s="46">
        <v>0</v>
      </c>
      <c r="V1151" s="38">
        <v>0</v>
      </c>
      <c r="W1151" s="46">
        <v>0</v>
      </c>
      <c r="X1151" s="38"/>
      <c r="Y1151" s="38">
        <f t="shared" si="18"/>
        <v>0</v>
      </c>
      <c r="Z1151" s="38">
        <v>0</v>
      </c>
      <c r="AA1151" s="38">
        <v>0</v>
      </c>
      <c r="AB1151" s="38">
        <v>0</v>
      </c>
      <c r="AC1151" s="38" t="s">
        <v>6116</v>
      </c>
      <c r="AD1151" s="59">
        <v>0</v>
      </c>
      <c r="AE1151" s="59">
        <v>0</v>
      </c>
      <c r="AF1151" s="59" t="s">
        <v>6138</v>
      </c>
    </row>
    <row r="1152" spans="1:32" x14ac:dyDescent="0.2">
      <c r="A1152" s="60" t="s">
        <v>6111</v>
      </c>
      <c r="B1152" s="44" t="s">
        <v>6115</v>
      </c>
      <c r="C1152" s="44"/>
      <c r="D1152" s="39">
        <v>1137</v>
      </c>
      <c r="E1152" s="44" t="s">
        <v>4534</v>
      </c>
      <c r="F1152" s="44" t="s">
        <v>4535</v>
      </c>
      <c r="G1152" s="39" t="s">
        <v>6115</v>
      </c>
      <c r="H1152" s="64">
        <v>40451</v>
      </c>
      <c r="I1152" s="44" t="s">
        <v>6129</v>
      </c>
      <c r="J1152" s="58">
        <v>153</v>
      </c>
      <c r="K1152" s="44" t="s">
        <v>6111</v>
      </c>
      <c r="L1152" s="39" t="s">
        <v>6116</v>
      </c>
      <c r="M1152" s="67">
        <v>0</v>
      </c>
      <c r="N1152" s="67">
        <v>0</v>
      </c>
      <c r="O1152" s="46">
        <v>204771</v>
      </c>
      <c r="P1152" s="45">
        <v>204771</v>
      </c>
      <c r="Q1152" s="45">
        <v>713529</v>
      </c>
      <c r="R1152" s="45">
        <v>59460.75</v>
      </c>
      <c r="S1152" s="45">
        <v>356764.5</v>
      </c>
      <c r="T1152" s="45">
        <v>321800</v>
      </c>
      <c r="U1152" s="46">
        <v>0</v>
      </c>
      <c r="V1152" s="38">
        <v>0</v>
      </c>
      <c r="W1152" s="46">
        <v>0</v>
      </c>
      <c r="X1152" s="38"/>
      <c r="Y1152" s="38">
        <f t="shared" si="18"/>
        <v>0</v>
      </c>
      <c r="Z1152" s="38">
        <v>0</v>
      </c>
      <c r="AA1152" s="38">
        <v>0</v>
      </c>
      <c r="AB1152" s="38">
        <v>0</v>
      </c>
      <c r="AC1152" s="38" t="s">
        <v>6116</v>
      </c>
      <c r="AD1152" s="59">
        <v>0</v>
      </c>
      <c r="AE1152" s="59">
        <v>0</v>
      </c>
      <c r="AF1152" s="59" t="s">
        <v>6138</v>
      </c>
    </row>
    <row r="1153" spans="1:32" x14ac:dyDescent="0.2">
      <c r="A1153" s="60" t="s">
        <v>6111</v>
      </c>
      <c r="B1153" s="44" t="s">
        <v>6115</v>
      </c>
      <c r="C1153" s="44"/>
      <c r="D1153" s="39">
        <v>1138</v>
      </c>
      <c r="E1153" s="44" t="s">
        <v>4598</v>
      </c>
      <c r="F1153" s="44" t="s">
        <v>426</v>
      </c>
      <c r="G1153" s="39" t="s">
        <v>6115</v>
      </c>
      <c r="H1153" s="64">
        <v>40359</v>
      </c>
      <c r="I1153" s="44" t="s">
        <v>6129</v>
      </c>
      <c r="J1153" s="58">
        <v>153</v>
      </c>
      <c r="K1153" s="44" t="s">
        <v>6111</v>
      </c>
      <c r="L1153" s="39" t="s">
        <v>6116</v>
      </c>
      <c r="M1153" s="67">
        <v>0</v>
      </c>
      <c r="N1153" s="67">
        <v>0</v>
      </c>
      <c r="O1153" s="46">
        <v>604429</v>
      </c>
      <c r="P1153" s="45">
        <v>604429</v>
      </c>
      <c r="Q1153" s="45">
        <v>981797</v>
      </c>
      <c r="R1153" s="45">
        <v>81816.416666666672</v>
      </c>
      <c r="S1153" s="45">
        <v>490898.5</v>
      </c>
      <c r="T1153" s="45">
        <v>356731</v>
      </c>
      <c r="U1153" s="46">
        <v>113530.5</v>
      </c>
      <c r="V1153" s="38">
        <v>48638.05819027964</v>
      </c>
      <c r="W1153" s="46">
        <v>48638.05819027964</v>
      </c>
      <c r="X1153" s="38"/>
      <c r="Y1153" s="38">
        <f t="shared" si="18"/>
        <v>56401.273569941259</v>
      </c>
      <c r="Z1153" s="38">
        <v>56401.273569941259</v>
      </c>
      <c r="AA1153" s="38">
        <v>0</v>
      </c>
      <c r="AB1153" s="38">
        <v>56401.273569941259</v>
      </c>
      <c r="AC1153" s="38" t="s">
        <v>6123</v>
      </c>
      <c r="AD1153" s="59">
        <v>0.15810589371246475</v>
      </c>
      <c r="AE1153" s="59">
        <v>9.3313314830925156E-2</v>
      </c>
      <c r="AF1153" s="59">
        <v>0.49679402072519069</v>
      </c>
    </row>
    <row r="1154" spans="1:32" x14ac:dyDescent="0.2">
      <c r="A1154" s="60" t="s">
        <v>6111</v>
      </c>
      <c r="B1154" s="44" t="s">
        <v>6115</v>
      </c>
      <c r="C1154" s="44"/>
      <c r="D1154" s="39">
        <v>1139</v>
      </c>
      <c r="E1154" s="44" t="s">
        <v>1210</v>
      </c>
      <c r="F1154" s="44" t="s">
        <v>26</v>
      </c>
      <c r="G1154" s="39" t="s">
        <v>6115</v>
      </c>
      <c r="H1154" s="64">
        <v>40451</v>
      </c>
      <c r="I1154" s="44" t="s">
        <v>6129</v>
      </c>
      <c r="J1154" s="58">
        <v>152</v>
      </c>
      <c r="K1154" s="44" t="s">
        <v>6111</v>
      </c>
      <c r="L1154" s="39" t="s">
        <v>6123</v>
      </c>
      <c r="M1154" s="67">
        <v>151799</v>
      </c>
      <c r="N1154" s="67">
        <v>151799</v>
      </c>
      <c r="O1154" s="46">
        <v>816816</v>
      </c>
      <c r="P1154" s="45">
        <v>665017</v>
      </c>
      <c r="Q1154" s="45">
        <v>791923</v>
      </c>
      <c r="R1154" s="45">
        <v>65993.583333333328</v>
      </c>
      <c r="S1154" s="45">
        <v>395961.5</v>
      </c>
      <c r="T1154" s="45">
        <v>498223</v>
      </c>
      <c r="U1154" s="46">
        <v>269055.5</v>
      </c>
      <c r="V1154" s="38">
        <v>115267.14905170667</v>
      </c>
      <c r="W1154" s="46">
        <v>115267.14905170667</v>
      </c>
      <c r="X1154" s="38"/>
      <c r="Y1154" s="38">
        <f t="shared" si="18"/>
        <v>133665.16364322652</v>
      </c>
      <c r="Z1154" s="38">
        <v>133665.16364322652</v>
      </c>
      <c r="AA1154" s="38">
        <v>0</v>
      </c>
      <c r="AB1154" s="38">
        <v>133665.16364322652</v>
      </c>
      <c r="AC1154" s="38" t="s">
        <v>6123</v>
      </c>
      <c r="AD1154" s="59">
        <v>0.26828380793987133</v>
      </c>
      <c r="AE1154" s="59">
        <v>0.20099510785923747</v>
      </c>
      <c r="AF1154" s="59">
        <v>0.49679402072519063</v>
      </c>
    </row>
    <row r="1155" spans="1:32" x14ac:dyDescent="0.2">
      <c r="A1155" s="60" t="s">
        <v>6111</v>
      </c>
      <c r="B1155" s="44" t="s">
        <v>6115</v>
      </c>
      <c r="C1155" s="44"/>
      <c r="D1155" s="39">
        <v>1140</v>
      </c>
      <c r="E1155" s="44" t="s">
        <v>1744</v>
      </c>
      <c r="F1155" s="44" t="s">
        <v>1745</v>
      </c>
      <c r="G1155" s="39" t="s">
        <v>6115</v>
      </c>
      <c r="H1155" s="64">
        <v>40543</v>
      </c>
      <c r="I1155" s="44" t="s">
        <v>6129</v>
      </c>
      <c r="J1155" s="58">
        <v>152</v>
      </c>
      <c r="K1155" s="44" t="s">
        <v>6111</v>
      </c>
      <c r="L1155" s="39" t="s">
        <v>6123</v>
      </c>
      <c r="M1155" s="67">
        <v>354547</v>
      </c>
      <c r="N1155" s="67">
        <v>354547</v>
      </c>
      <c r="O1155" s="46">
        <v>627637</v>
      </c>
      <c r="P1155" s="45">
        <v>273090</v>
      </c>
      <c r="Q1155" s="45">
        <v>669295</v>
      </c>
      <c r="R1155" s="45">
        <v>55774.583333333336</v>
      </c>
      <c r="S1155" s="45">
        <v>334647.5</v>
      </c>
      <c r="T1155" s="45">
        <v>351638</v>
      </c>
      <c r="U1155" s="46">
        <v>0</v>
      </c>
      <c r="V1155" s="38">
        <v>0</v>
      </c>
      <c r="W1155" s="46">
        <v>0</v>
      </c>
      <c r="X1155" s="38"/>
      <c r="Y1155" s="38">
        <f t="shared" si="18"/>
        <v>0</v>
      </c>
      <c r="Z1155" s="38">
        <v>0</v>
      </c>
      <c r="AA1155" s="38">
        <v>0</v>
      </c>
      <c r="AB1155" s="38">
        <v>0</v>
      </c>
      <c r="AC1155" s="38" t="s">
        <v>6116</v>
      </c>
      <c r="AD1155" s="59">
        <v>0</v>
      </c>
      <c r="AE1155" s="59">
        <v>0</v>
      </c>
      <c r="AF1155" s="59" t="s">
        <v>6138</v>
      </c>
    </row>
    <row r="1156" spans="1:32" x14ac:dyDescent="0.2">
      <c r="A1156" s="60" t="s">
        <v>6111</v>
      </c>
      <c r="B1156" s="44" t="s">
        <v>6115</v>
      </c>
      <c r="C1156" s="44"/>
      <c r="D1156" s="39">
        <v>1141</v>
      </c>
      <c r="E1156" s="44" t="s">
        <v>2127</v>
      </c>
      <c r="F1156" s="44" t="s">
        <v>2128</v>
      </c>
      <c r="G1156" s="39" t="s">
        <v>6115</v>
      </c>
      <c r="H1156" s="64">
        <v>40543</v>
      </c>
      <c r="I1156" s="44" t="s">
        <v>6129</v>
      </c>
      <c r="J1156" s="58">
        <v>152</v>
      </c>
      <c r="K1156" s="44" t="s">
        <v>6111</v>
      </c>
      <c r="L1156" s="39" t="s">
        <v>6123</v>
      </c>
      <c r="M1156" s="67">
        <v>317248</v>
      </c>
      <c r="N1156" s="67">
        <v>317248</v>
      </c>
      <c r="O1156" s="46">
        <v>564336</v>
      </c>
      <c r="P1156" s="45">
        <v>247088</v>
      </c>
      <c r="Q1156" s="45">
        <v>764959</v>
      </c>
      <c r="R1156" s="45">
        <v>63746.583333333336</v>
      </c>
      <c r="S1156" s="45">
        <v>382479.5</v>
      </c>
      <c r="T1156" s="45">
        <v>370701</v>
      </c>
      <c r="U1156" s="46">
        <v>0</v>
      </c>
      <c r="V1156" s="38">
        <v>0</v>
      </c>
      <c r="W1156" s="46">
        <v>0</v>
      </c>
      <c r="X1156" s="38"/>
      <c r="Y1156" s="38">
        <f t="shared" si="18"/>
        <v>0</v>
      </c>
      <c r="Z1156" s="38">
        <v>0</v>
      </c>
      <c r="AA1156" s="38">
        <v>0</v>
      </c>
      <c r="AB1156" s="38">
        <v>0</v>
      </c>
      <c r="AC1156" s="38" t="s">
        <v>6116</v>
      </c>
      <c r="AD1156" s="59">
        <v>0</v>
      </c>
      <c r="AE1156" s="59">
        <v>0</v>
      </c>
      <c r="AF1156" s="59" t="s">
        <v>6138</v>
      </c>
    </row>
    <row r="1157" spans="1:32" x14ac:dyDescent="0.2">
      <c r="A1157" s="60" t="s">
        <v>6111</v>
      </c>
      <c r="B1157" s="44" t="s">
        <v>6115</v>
      </c>
      <c r="C1157" s="44"/>
      <c r="D1157" s="39">
        <v>1142</v>
      </c>
      <c r="E1157" s="44" t="s">
        <v>3766</v>
      </c>
      <c r="F1157" s="44" t="s">
        <v>3767</v>
      </c>
      <c r="G1157" s="39" t="s">
        <v>6115</v>
      </c>
      <c r="H1157" s="64">
        <v>40359</v>
      </c>
      <c r="I1157" s="44" t="s">
        <v>6129</v>
      </c>
      <c r="J1157" s="58">
        <v>152</v>
      </c>
      <c r="K1157" s="44" t="s">
        <v>6111</v>
      </c>
      <c r="L1157" s="39" t="s">
        <v>6116</v>
      </c>
      <c r="M1157" s="67">
        <v>0</v>
      </c>
      <c r="N1157" s="67">
        <v>0</v>
      </c>
      <c r="O1157" s="46">
        <v>609671</v>
      </c>
      <c r="P1157" s="45">
        <v>609671</v>
      </c>
      <c r="Q1157" s="45">
        <v>1146153</v>
      </c>
      <c r="R1157" s="45">
        <v>95512.75</v>
      </c>
      <c r="S1157" s="45">
        <v>573076.5</v>
      </c>
      <c r="T1157" s="45">
        <v>495131</v>
      </c>
      <c r="U1157" s="46">
        <v>36594.5</v>
      </c>
      <c r="V1157" s="38">
        <v>15677.596949226756</v>
      </c>
      <c r="W1157" s="46">
        <v>15677.596949226756</v>
      </c>
      <c r="X1157" s="38"/>
      <c r="Y1157" s="38">
        <f t="shared" si="18"/>
        <v>18179.928791427988</v>
      </c>
      <c r="Z1157" s="38">
        <v>18179.928791427988</v>
      </c>
      <c r="AA1157" s="38">
        <v>0</v>
      </c>
      <c r="AB1157" s="38">
        <v>18179.928791427988</v>
      </c>
      <c r="AC1157" s="38" t="s">
        <v>6123</v>
      </c>
      <c r="AD1157" s="59">
        <v>3.6717411738364167E-2</v>
      </c>
      <c r="AE1157" s="59">
        <v>2.9819244791745036E-2</v>
      </c>
      <c r="AF1157" s="59">
        <v>0.49679402072519063</v>
      </c>
    </row>
    <row r="1158" spans="1:32" x14ac:dyDescent="0.2">
      <c r="A1158" s="60" t="s">
        <v>6111</v>
      </c>
      <c r="B1158" s="44" t="s">
        <v>6115</v>
      </c>
      <c r="C1158" s="44"/>
      <c r="D1158" s="39">
        <v>1143</v>
      </c>
      <c r="E1158" s="44" t="s">
        <v>3803</v>
      </c>
      <c r="F1158" s="44" t="s">
        <v>711</v>
      </c>
      <c r="G1158" s="39" t="s">
        <v>6115</v>
      </c>
      <c r="H1158" s="64">
        <v>40543</v>
      </c>
      <c r="I1158" s="44" t="s">
        <v>6129</v>
      </c>
      <c r="J1158" s="58">
        <v>152</v>
      </c>
      <c r="K1158" s="44" t="s">
        <v>6111</v>
      </c>
      <c r="L1158" s="39" t="s">
        <v>6116</v>
      </c>
      <c r="M1158" s="67">
        <v>0</v>
      </c>
      <c r="N1158" s="67">
        <v>0</v>
      </c>
      <c r="O1158" s="46">
        <v>857526</v>
      </c>
      <c r="P1158" s="45">
        <v>857526</v>
      </c>
      <c r="Q1158" s="45">
        <v>1089187</v>
      </c>
      <c r="R1158" s="45">
        <v>90765.583333333328</v>
      </c>
      <c r="S1158" s="45">
        <v>544593.5</v>
      </c>
      <c r="T1158" s="45">
        <v>481521</v>
      </c>
      <c r="U1158" s="46">
        <v>312932.5</v>
      </c>
      <c r="V1158" s="38">
        <v>134064.67112035694</v>
      </c>
      <c r="W1158" s="46">
        <v>134064.67112035694</v>
      </c>
      <c r="X1158" s="38"/>
      <c r="Y1158" s="38">
        <f t="shared" si="18"/>
        <v>155462.99489058572</v>
      </c>
      <c r="Z1158" s="38">
        <v>155462.99489058572</v>
      </c>
      <c r="AA1158" s="38">
        <v>0</v>
      </c>
      <c r="AB1158" s="38">
        <v>155462.99489058572</v>
      </c>
      <c r="AC1158" s="38" t="s">
        <v>6123</v>
      </c>
      <c r="AD1158" s="59">
        <v>0.32285818248962289</v>
      </c>
      <c r="AE1158" s="59">
        <v>0.18129245631104562</v>
      </c>
      <c r="AF1158" s="59">
        <v>0.49679402072519063</v>
      </c>
    </row>
    <row r="1159" spans="1:32" x14ac:dyDescent="0.2">
      <c r="A1159" s="60" t="s">
        <v>6111</v>
      </c>
      <c r="B1159" s="44" t="s">
        <v>6115</v>
      </c>
      <c r="C1159" s="44"/>
      <c r="D1159" s="39">
        <v>1144</v>
      </c>
      <c r="E1159" s="44" t="s">
        <v>3836</v>
      </c>
      <c r="F1159" s="44" t="s">
        <v>3837</v>
      </c>
      <c r="G1159" s="39" t="s">
        <v>6115</v>
      </c>
      <c r="H1159" s="64">
        <v>40359</v>
      </c>
      <c r="I1159" s="44" t="s">
        <v>6129</v>
      </c>
      <c r="J1159" s="58">
        <v>152</v>
      </c>
      <c r="K1159" s="44" t="s">
        <v>6111</v>
      </c>
      <c r="L1159" s="39" t="s">
        <v>6116</v>
      </c>
      <c r="M1159" s="67">
        <v>0</v>
      </c>
      <c r="N1159" s="67">
        <v>0</v>
      </c>
      <c r="O1159" s="46">
        <v>356034</v>
      </c>
      <c r="P1159" s="45">
        <v>356034</v>
      </c>
      <c r="Q1159" s="45">
        <v>1244590</v>
      </c>
      <c r="R1159" s="45">
        <v>103715.83333333333</v>
      </c>
      <c r="S1159" s="45">
        <v>622295</v>
      </c>
      <c r="T1159" s="45">
        <v>676653</v>
      </c>
      <c r="U1159" s="46">
        <v>0</v>
      </c>
      <c r="V1159" s="38">
        <v>0</v>
      </c>
      <c r="W1159" s="46">
        <v>0</v>
      </c>
      <c r="X1159" s="38"/>
      <c r="Y1159" s="38">
        <f t="shared" si="18"/>
        <v>0</v>
      </c>
      <c r="Z1159" s="38">
        <v>0</v>
      </c>
      <c r="AA1159" s="38">
        <v>0</v>
      </c>
      <c r="AB1159" s="38">
        <v>0</v>
      </c>
      <c r="AC1159" s="38" t="s">
        <v>6116</v>
      </c>
      <c r="AD1159" s="59">
        <v>0</v>
      </c>
      <c r="AE1159" s="59">
        <v>0</v>
      </c>
      <c r="AF1159" s="59" t="s">
        <v>6138</v>
      </c>
    </row>
    <row r="1160" spans="1:32" x14ac:dyDescent="0.2">
      <c r="A1160" s="60" t="s">
        <v>6111</v>
      </c>
      <c r="B1160" s="44" t="s">
        <v>6115</v>
      </c>
      <c r="C1160" s="44"/>
      <c r="D1160" s="39">
        <v>1145</v>
      </c>
      <c r="E1160" s="44" t="s">
        <v>4522</v>
      </c>
      <c r="F1160" s="44" t="s">
        <v>4523</v>
      </c>
      <c r="G1160" s="39" t="s">
        <v>6115</v>
      </c>
      <c r="H1160" s="64">
        <v>40451</v>
      </c>
      <c r="I1160" s="44" t="s">
        <v>6129</v>
      </c>
      <c r="J1160" s="58">
        <v>152</v>
      </c>
      <c r="K1160" s="44" t="s">
        <v>6111</v>
      </c>
      <c r="L1160" s="39" t="s">
        <v>6116</v>
      </c>
      <c r="M1160" s="67">
        <v>0</v>
      </c>
      <c r="N1160" s="67">
        <v>0</v>
      </c>
      <c r="O1160" s="46">
        <v>421775</v>
      </c>
      <c r="P1160" s="45">
        <v>421775</v>
      </c>
      <c r="Q1160" s="45">
        <v>852636</v>
      </c>
      <c r="R1160" s="45">
        <v>71053</v>
      </c>
      <c r="S1160" s="45">
        <v>426318</v>
      </c>
      <c r="T1160" s="45">
        <v>358770</v>
      </c>
      <c r="U1160" s="46">
        <v>0</v>
      </c>
      <c r="V1160" s="38">
        <v>0</v>
      </c>
      <c r="W1160" s="46">
        <v>0</v>
      </c>
      <c r="X1160" s="38"/>
      <c r="Y1160" s="38">
        <f t="shared" si="18"/>
        <v>0</v>
      </c>
      <c r="Z1160" s="38">
        <v>0</v>
      </c>
      <c r="AA1160" s="38">
        <v>0</v>
      </c>
      <c r="AB1160" s="38">
        <v>0</v>
      </c>
      <c r="AC1160" s="38" t="s">
        <v>6116</v>
      </c>
      <c r="AD1160" s="59">
        <v>0</v>
      </c>
      <c r="AE1160" s="59">
        <v>0</v>
      </c>
      <c r="AF1160" s="59" t="s">
        <v>6138</v>
      </c>
    </row>
    <row r="1161" spans="1:32" x14ac:dyDescent="0.2">
      <c r="A1161" s="60" t="s">
        <v>6111</v>
      </c>
      <c r="B1161" s="44" t="s">
        <v>6115</v>
      </c>
      <c r="C1161" s="44"/>
      <c r="D1161" s="39">
        <v>1146</v>
      </c>
      <c r="E1161" s="44" t="s">
        <v>74</v>
      </c>
      <c r="F1161" s="44" t="s">
        <v>75</v>
      </c>
      <c r="G1161" s="39" t="s">
        <v>6115</v>
      </c>
      <c r="H1161" s="64">
        <v>40633</v>
      </c>
      <c r="I1161" s="44" t="s">
        <v>6129</v>
      </c>
      <c r="J1161" s="58">
        <v>151</v>
      </c>
      <c r="K1161" s="44" t="s">
        <v>6111</v>
      </c>
      <c r="L1161" s="39" t="s">
        <v>6116</v>
      </c>
      <c r="M1161" s="67">
        <v>0</v>
      </c>
      <c r="N1161" s="67">
        <v>0</v>
      </c>
      <c r="O1161" s="46">
        <v>520039</v>
      </c>
      <c r="P1161" s="45">
        <v>520039</v>
      </c>
      <c r="Q1161" s="45">
        <v>644346</v>
      </c>
      <c r="R1161" s="45">
        <v>53695.5</v>
      </c>
      <c r="S1161" s="45">
        <v>322173</v>
      </c>
      <c r="T1161" s="45">
        <v>425733</v>
      </c>
      <c r="U1161" s="46">
        <v>197866</v>
      </c>
      <c r="V1161" s="38">
        <v>84768.568991397653</v>
      </c>
      <c r="W1161" s="46">
        <v>84768.568991397653</v>
      </c>
      <c r="X1161" s="38"/>
      <c r="Y1161" s="38">
        <f t="shared" si="18"/>
        <v>98298.645704810566</v>
      </c>
      <c r="Z1161" s="38">
        <v>98298.645704810566</v>
      </c>
      <c r="AA1161" s="38">
        <v>0</v>
      </c>
      <c r="AB1161" s="38">
        <v>98298.645704810566</v>
      </c>
      <c r="AC1161" s="38" t="s">
        <v>6123</v>
      </c>
      <c r="AD1161" s="59">
        <v>0.23089270905664011</v>
      </c>
      <c r="AE1161" s="59">
        <v>0.1890216804985983</v>
      </c>
      <c r="AF1161" s="59">
        <v>0.49679402072519063</v>
      </c>
    </row>
    <row r="1162" spans="1:32" x14ac:dyDescent="0.2">
      <c r="A1162" s="60" t="s">
        <v>6111</v>
      </c>
      <c r="B1162" s="44" t="s">
        <v>6115</v>
      </c>
      <c r="C1162" s="44"/>
      <c r="D1162" s="39">
        <v>1147</v>
      </c>
      <c r="E1162" s="44" t="s">
        <v>200</v>
      </c>
      <c r="F1162" s="44" t="s">
        <v>201</v>
      </c>
      <c r="G1162" s="39" t="s">
        <v>6115</v>
      </c>
      <c r="H1162" s="64">
        <v>40451</v>
      </c>
      <c r="I1162" s="44" t="s">
        <v>6129</v>
      </c>
      <c r="J1162" s="58">
        <v>151</v>
      </c>
      <c r="K1162" s="44" t="s">
        <v>6111</v>
      </c>
      <c r="L1162" s="39" t="s">
        <v>6116</v>
      </c>
      <c r="M1162" s="67">
        <v>0</v>
      </c>
      <c r="N1162" s="67">
        <v>0</v>
      </c>
      <c r="O1162" s="46">
        <v>295699</v>
      </c>
      <c r="P1162" s="45">
        <v>295699</v>
      </c>
      <c r="Q1162" s="45">
        <v>576634</v>
      </c>
      <c r="R1162" s="45">
        <v>48052.833333333336</v>
      </c>
      <c r="S1162" s="45">
        <v>288317</v>
      </c>
      <c r="T1162" s="45">
        <v>434352</v>
      </c>
      <c r="U1162" s="46">
        <v>7382</v>
      </c>
      <c r="V1162" s="38">
        <v>3162.5523146700166</v>
      </c>
      <c r="W1162" s="46">
        <v>3162.5523146700166</v>
      </c>
      <c r="X1162" s="38"/>
      <c r="Y1162" s="38">
        <f t="shared" si="18"/>
        <v>3667.3334609933577</v>
      </c>
      <c r="Z1162" s="38">
        <v>3667.3334609933577</v>
      </c>
      <c r="AA1162" s="38">
        <v>0</v>
      </c>
      <c r="AB1162" s="38">
        <v>3667.3334609933577</v>
      </c>
      <c r="AC1162" s="38" t="s">
        <v>6123</v>
      </c>
      <c r="AD1162" s="59">
        <v>8.4432291344194513E-3</v>
      </c>
      <c r="AE1162" s="59">
        <v>1.240225182024071E-2</v>
      </c>
      <c r="AF1162" s="59">
        <v>0.49679402072519069</v>
      </c>
    </row>
    <row r="1163" spans="1:32" x14ac:dyDescent="0.2">
      <c r="A1163" s="60" t="s">
        <v>6111</v>
      </c>
      <c r="B1163" s="44" t="s">
        <v>6115</v>
      </c>
      <c r="C1163" s="44"/>
      <c r="D1163" s="39">
        <v>1148</v>
      </c>
      <c r="E1163" s="44" t="s">
        <v>486</v>
      </c>
      <c r="F1163" s="44" t="s">
        <v>487</v>
      </c>
      <c r="G1163" s="39" t="s">
        <v>6115</v>
      </c>
      <c r="H1163" s="64">
        <v>40633</v>
      </c>
      <c r="I1163" s="44" t="s">
        <v>6130</v>
      </c>
      <c r="J1163" s="58">
        <v>151</v>
      </c>
      <c r="K1163" s="44" t="s">
        <v>6111</v>
      </c>
      <c r="L1163" s="39" t="s">
        <v>6123</v>
      </c>
      <c r="M1163" s="67">
        <v>47620</v>
      </c>
      <c r="N1163" s="67">
        <v>47620</v>
      </c>
      <c r="O1163" s="46">
        <v>405597</v>
      </c>
      <c r="P1163" s="45">
        <v>357977</v>
      </c>
      <c r="Q1163" s="45">
        <v>666040</v>
      </c>
      <c r="R1163" s="45">
        <v>55503.333333333336</v>
      </c>
      <c r="S1163" s="45">
        <v>333020</v>
      </c>
      <c r="T1163" s="45">
        <v>478860</v>
      </c>
      <c r="U1163" s="46">
        <v>24957</v>
      </c>
      <c r="V1163" s="38">
        <v>10691.928761476511</v>
      </c>
      <c r="W1163" s="46">
        <v>10691.928761476511</v>
      </c>
      <c r="X1163" s="38"/>
      <c r="Y1163" s="38">
        <f t="shared" si="18"/>
        <v>12398.488375238583</v>
      </c>
      <c r="Z1163" s="38">
        <v>12398.488375238583</v>
      </c>
      <c r="AA1163" s="38">
        <v>0</v>
      </c>
      <c r="AB1163" s="38">
        <v>12398.488375238583</v>
      </c>
      <c r="AC1163" s="38" t="s">
        <v>6123</v>
      </c>
      <c r="AD1163" s="59">
        <v>2.5891676847593414E-2</v>
      </c>
      <c r="AE1163" s="59">
        <v>3.4634874238396833E-2</v>
      </c>
      <c r="AF1163" s="59">
        <v>0.49679402072519063</v>
      </c>
    </row>
    <row r="1164" spans="1:32" x14ac:dyDescent="0.2">
      <c r="A1164" s="60" t="s">
        <v>6111</v>
      </c>
      <c r="B1164" s="44" t="s">
        <v>6115</v>
      </c>
      <c r="C1164" s="44"/>
      <c r="D1164" s="39">
        <v>1149</v>
      </c>
      <c r="E1164" s="44" t="s">
        <v>1372</v>
      </c>
      <c r="F1164" s="44" t="s">
        <v>1373</v>
      </c>
      <c r="G1164" s="39" t="s">
        <v>6115</v>
      </c>
      <c r="H1164" s="64">
        <v>40359</v>
      </c>
      <c r="I1164" s="44" t="s">
        <v>6129</v>
      </c>
      <c r="J1164" s="58">
        <v>151</v>
      </c>
      <c r="K1164" s="44" t="s">
        <v>6111</v>
      </c>
      <c r="L1164" s="39" t="s">
        <v>6123</v>
      </c>
      <c r="M1164" s="67">
        <v>742338</v>
      </c>
      <c r="N1164" s="67">
        <v>0</v>
      </c>
      <c r="O1164" s="46">
        <v>867389</v>
      </c>
      <c r="P1164" s="45">
        <v>867389</v>
      </c>
      <c r="Q1164" s="45">
        <v>632841</v>
      </c>
      <c r="R1164" s="45">
        <v>52736.75</v>
      </c>
      <c r="S1164" s="45">
        <v>316420.5</v>
      </c>
      <c r="T1164" s="45">
        <v>181889</v>
      </c>
      <c r="U1164" s="46">
        <v>550968.5</v>
      </c>
      <c r="V1164" s="38">
        <v>236042.63139870862</v>
      </c>
      <c r="W1164" s="46">
        <v>181889</v>
      </c>
      <c r="X1164" s="38"/>
      <c r="Y1164" s="38">
        <f t="shared" si="18"/>
        <v>273717.85640792723</v>
      </c>
      <c r="Z1164" s="38">
        <v>181889</v>
      </c>
      <c r="AA1164" s="38">
        <v>0</v>
      </c>
      <c r="AB1164" s="38">
        <v>181889</v>
      </c>
      <c r="AC1164" s="38" t="s">
        <v>6123</v>
      </c>
      <c r="AD1164" s="59">
        <v>1</v>
      </c>
      <c r="AE1164" s="59">
        <v>0.20969714856886587</v>
      </c>
      <c r="AF1164" s="59">
        <v>0.33012595093911901</v>
      </c>
    </row>
    <row r="1165" spans="1:32" x14ac:dyDescent="0.2">
      <c r="A1165" s="60" t="s">
        <v>6111</v>
      </c>
      <c r="B1165" s="44" t="s">
        <v>6115</v>
      </c>
      <c r="C1165" s="44"/>
      <c r="D1165" s="39">
        <v>1150</v>
      </c>
      <c r="E1165" s="44" t="s">
        <v>2585</v>
      </c>
      <c r="F1165" s="44" t="s">
        <v>2586</v>
      </c>
      <c r="G1165" s="39" t="s">
        <v>6115</v>
      </c>
      <c r="H1165" s="64">
        <v>40543</v>
      </c>
      <c r="I1165" s="44" t="s">
        <v>6129</v>
      </c>
      <c r="J1165" s="58">
        <v>151</v>
      </c>
      <c r="K1165" s="44" t="s">
        <v>6111</v>
      </c>
      <c r="L1165" s="39" t="s">
        <v>6116</v>
      </c>
      <c r="M1165" s="67">
        <v>0</v>
      </c>
      <c r="N1165" s="67">
        <v>0</v>
      </c>
      <c r="O1165" s="46">
        <v>353461</v>
      </c>
      <c r="P1165" s="45">
        <v>353461</v>
      </c>
      <c r="Q1165" s="45">
        <v>740500</v>
      </c>
      <c r="R1165" s="45">
        <v>61708.333333333336</v>
      </c>
      <c r="S1165" s="45">
        <v>370250</v>
      </c>
      <c r="T1165" s="45">
        <v>265373</v>
      </c>
      <c r="U1165" s="46">
        <v>0</v>
      </c>
      <c r="V1165" s="38">
        <v>0</v>
      </c>
      <c r="W1165" s="46">
        <v>0</v>
      </c>
      <c r="X1165" s="38"/>
      <c r="Y1165" s="38">
        <f t="shared" si="18"/>
        <v>0</v>
      </c>
      <c r="Z1165" s="38">
        <v>0</v>
      </c>
      <c r="AA1165" s="38">
        <v>0</v>
      </c>
      <c r="AB1165" s="38">
        <v>0</v>
      </c>
      <c r="AC1165" s="38" t="s">
        <v>6116</v>
      </c>
      <c r="AD1165" s="59">
        <v>0</v>
      </c>
      <c r="AE1165" s="59">
        <v>0</v>
      </c>
      <c r="AF1165" s="59" t="s">
        <v>6138</v>
      </c>
    </row>
    <row r="1166" spans="1:32" x14ac:dyDescent="0.2">
      <c r="A1166" s="60" t="s">
        <v>6111</v>
      </c>
      <c r="B1166" s="44" t="s">
        <v>6115</v>
      </c>
      <c r="C1166" s="44"/>
      <c r="D1166" s="39">
        <v>1151</v>
      </c>
      <c r="E1166" s="44" t="s">
        <v>3220</v>
      </c>
      <c r="F1166" s="44" t="s">
        <v>3221</v>
      </c>
      <c r="G1166" s="39" t="s">
        <v>6115</v>
      </c>
      <c r="H1166" s="64">
        <v>40359</v>
      </c>
      <c r="I1166" s="44" t="s">
        <v>6129</v>
      </c>
      <c r="J1166" s="58">
        <v>151</v>
      </c>
      <c r="K1166" s="44" t="s">
        <v>6111</v>
      </c>
      <c r="L1166" s="39" t="s">
        <v>6116</v>
      </c>
      <c r="M1166" s="67">
        <v>0</v>
      </c>
      <c r="N1166" s="67">
        <v>0</v>
      </c>
      <c r="O1166" s="46">
        <v>324567</v>
      </c>
      <c r="P1166" s="45">
        <v>324567</v>
      </c>
      <c r="Q1166" s="45">
        <v>600607</v>
      </c>
      <c r="R1166" s="45">
        <v>50050.583333333336</v>
      </c>
      <c r="S1166" s="45">
        <v>300303.5</v>
      </c>
      <c r="T1166" s="45">
        <v>467353</v>
      </c>
      <c r="U1166" s="46">
        <v>24263.5</v>
      </c>
      <c r="V1166" s="38">
        <v>10394.823636818741</v>
      </c>
      <c r="W1166" s="46">
        <v>10394.823636818741</v>
      </c>
      <c r="X1166" s="38"/>
      <c r="Y1166" s="38">
        <f t="shared" si="18"/>
        <v>12053.961721865664</v>
      </c>
      <c r="Z1166" s="38">
        <v>12053.961721865664</v>
      </c>
      <c r="AA1166" s="38">
        <v>0</v>
      </c>
      <c r="AB1166" s="38">
        <v>12053.961721865664</v>
      </c>
      <c r="AC1166" s="38" t="s">
        <v>6123</v>
      </c>
      <c r="AD1166" s="59">
        <v>2.5791985334138571E-2</v>
      </c>
      <c r="AE1166" s="59">
        <v>3.7138593023522612E-2</v>
      </c>
      <c r="AF1166" s="59">
        <v>0.49679402072519069</v>
      </c>
    </row>
    <row r="1167" spans="1:32" x14ac:dyDescent="0.2">
      <c r="A1167" s="60" t="s">
        <v>6111</v>
      </c>
      <c r="B1167" s="44" t="s">
        <v>6115</v>
      </c>
      <c r="C1167" s="44"/>
      <c r="D1167" s="39">
        <v>1152</v>
      </c>
      <c r="E1167" s="44" t="s">
        <v>3453</v>
      </c>
      <c r="F1167" s="44" t="s">
        <v>3454</v>
      </c>
      <c r="G1167" s="39" t="s">
        <v>6115</v>
      </c>
      <c r="H1167" s="64">
        <v>40359</v>
      </c>
      <c r="I1167" s="44" t="s">
        <v>6129</v>
      </c>
      <c r="J1167" s="58">
        <v>151</v>
      </c>
      <c r="K1167" s="44" t="s">
        <v>6111</v>
      </c>
      <c r="L1167" s="39" t="s">
        <v>6116</v>
      </c>
      <c r="M1167" s="67">
        <v>0</v>
      </c>
      <c r="N1167" s="67">
        <v>0</v>
      </c>
      <c r="O1167" s="46">
        <v>976231</v>
      </c>
      <c r="P1167" s="45">
        <v>976231</v>
      </c>
      <c r="Q1167" s="45">
        <v>658089</v>
      </c>
      <c r="R1167" s="45">
        <v>54840.75</v>
      </c>
      <c r="S1167" s="45">
        <v>329044.5</v>
      </c>
      <c r="T1167" s="45">
        <v>515697</v>
      </c>
      <c r="U1167" s="46">
        <v>647186.5</v>
      </c>
      <c r="V1167" s="38">
        <v>277263.77182310843</v>
      </c>
      <c r="W1167" s="46">
        <v>277263.77182310843</v>
      </c>
      <c r="X1167" s="38"/>
      <c r="Y1167" s="38">
        <f t="shared" si="18"/>
        <v>321518.38349406357</v>
      </c>
      <c r="Z1167" s="38">
        <v>321518.38349406357</v>
      </c>
      <c r="AA1167" s="38">
        <v>0</v>
      </c>
      <c r="AB1167" s="38">
        <v>321518.38349406357</v>
      </c>
      <c r="AC1167" s="38" t="s">
        <v>6123</v>
      </c>
      <c r="AD1167" s="59">
        <v>0.62346374614175293</v>
      </c>
      <c r="AE1167" s="59">
        <v>0.32934662338530896</v>
      </c>
      <c r="AF1167" s="59">
        <v>0.49679402072519063</v>
      </c>
    </row>
    <row r="1168" spans="1:32" x14ac:dyDescent="0.2">
      <c r="A1168" s="60" t="s">
        <v>6111</v>
      </c>
      <c r="B1168" s="44" t="s">
        <v>6115</v>
      </c>
      <c r="C1168" s="44"/>
      <c r="D1168" s="39">
        <v>1153</v>
      </c>
      <c r="E1168" s="44" t="s">
        <v>3947</v>
      </c>
      <c r="F1168" s="44" t="s">
        <v>3948</v>
      </c>
      <c r="G1168" s="39" t="s">
        <v>6115</v>
      </c>
      <c r="H1168" s="64">
        <v>40451</v>
      </c>
      <c r="I1168" s="44" t="s">
        <v>6129</v>
      </c>
      <c r="J1168" s="58">
        <v>151</v>
      </c>
      <c r="K1168" s="44" t="s">
        <v>6111</v>
      </c>
      <c r="L1168" s="39" t="s">
        <v>6116</v>
      </c>
      <c r="M1168" s="67">
        <v>0</v>
      </c>
      <c r="N1168" s="67">
        <v>0</v>
      </c>
      <c r="O1168" s="46">
        <v>508513</v>
      </c>
      <c r="P1168" s="45">
        <v>508513</v>
      </c>
      <c r="Q1168" s="45">
        <v>1562500</v>
      </c>
      <c r="R1168" s="45">
        <v>130208.33333333333</v>
      </c>
      <c r="S1168" s="45">
        <v>781250</v>
      </c>
      <c r="T1168" s="45">
        <v>533124</v>
      </c>
      <c r="U1168" s="46">
        <v>0</v>
      </c>
      <c r="V1168" s="38">
        <v>0</v>
      </c>
      <c r="W1168" s="46">
        <v>0</v>
      </c>
      <c r="X1168" s="38"/>
      <c r="Y1168" s="38">
        <f t="shared" si="18"/>
        <v>0</v>
      </c>
      <c r="Z1168" s="38">
        <v>0</v>
      </c>
      <c r="AA1168" s="38">
        <v>0</v>
      </c>
      <c r="AB1168" s="38">
        <v>0</v>
      </c>
      <c r="AC1168" s="38" t="s">
        <v>6116</v>
      </c>
      <c r="AD1168" s="59">
        <v>0</v>
      </c>
      <c r="AE1168" s="59">
        <v>0</v>
      </c>
      <c r="AF1168" s="59" t="s">
        <v>6138</v>
      </c>
    </row>
    <row r="1169" spans="1:32" x14ac:dyDescent="0.2">
      <c r="A1169" s="60" t="s">
        <v>6111</v>
      </c>
      <c r="B1169" s="44" t="s">
        <v>6115</v>
      </c>
      <c r="C1169" s="44"/>
      <c r="D1169" s="39">
        <v>1154</v>
      </c>
      <c r="E1169" s="44" t="s">
        <v>5167</v>
      </c>
      <c r="F1169" s="44" t="s">
        <v>5168</v>
      </c>
      <c r="G1169" s="39" t="s">
        <v>6115</v>
      </c>
      <c r="H1169" s="64">
        <v>40633</v>
      </c>
      <c r="I1169" s="44" t="s">
        <v>6130</v>
      </c>
      <c r="J1169" s="58">
        <v>151</v>
      </c>
      <c r="K1169" s="44" t="s">
        <v>6111</v>
      </c>
      <c r="L1169" s="39" t="s">
        <v>6116</v>
      </c>
      <c r="M1169" s="67">
        <v>0</v>
      </c>
      <c r="N1169" s="67">
        <v>0</v>
      </c>
      <c r="O1169" s="46">
        <v>637439</v>
      </c>
      <c r="P1169" s="45">
        <v>637439</v>
      </c>
      <c r="Q1169" s="45">
        <v>759179</v>
      </c>
      <c r="R1169" s="45">
        <v>63264.916666666664</v>
      </c>
      <c r="S1169" s="45">
        <v>379589.5</v>
      </c>
      <c r="T1169" s="45">
        <v>317631</v>
      </c>
      <c r="U1169" s="46">
        <v>257849.5</v>
      </c>
      <c r="V1169" s="38">
        <v>110466.34151469878</v>
      </c>
      <c r="W1169" s="46">
        <v>110466.34151469878</v>
      </c>
      <c r="X1169" s="38"/>
      <c r="Y1169" s="38">
        <f t="shared" si="18"/>
        <v>128098.08984698004</v>
      </c>
      <c r="Z1169" s="38">
        <v>128098.08984698004</v>
      </c>
      <c r="AA1169" s="38">
        <v>0</v>
      </c>
      <c r="AB1169" s="38">
        <v>128098.08984698004</v>
      </c>
      <c r="AC1169" s="38" t="s">
        <v>6123</v>
      </c>
      <c r="AD1169" s="59">
        <v>0.40329215299193105</v>
      </c>
      <c r="AE1169" s="59">
        <v>0.20095740901792963</v>
      </c>
      <c r="AF1169" s="59">
        <v>0.49679402072519063</v>
      </c>
    </row>
    <row r="1170" spans="1:32" x14ac:dyDescent="0.2">
      <c r="A1170" s="60" t="s">
        <v>6111</v>
      </c>
      <c r="B1170" s="44" t="s">
        <v>6115</v>
      </c>
      <c r="C1170" s="44"/>
      <c r="D1170" s="39">
        <v>1155</v>
      </c>
      <c r="E1170" s="44" t="s">
        <v>158</v>
      </c>
      <c r="F1170" s="44" t="s">
        <v>159</v>
      </c>
      <c r="G1170" s="39" t="s">
        <v>6115</v>
      </c>
      <c r="H1170" s="64">
        <v>40543</v>
      </c>
      <c r="I1170" s="44" t="s">
        <v>6129</v>
      </c>
      <c r="J1170" s="58">
        <v>150</v>
      </c>
      <c r="K1170" s="44" t="s">
        <v>6111</v>
      </c>
      <c r="L1170" s="39" t="s">
        <v>6116</v>
      </c>
      <c r="M1170" s="67">
        <v>0</v>
      </c>
      <c r="N1170" s="67">
        <v>0</v>
      </c>
      <c r="O1170" s="46">
        <v>652896</v>
      </c>
      <c r="P1170" s="45">
        <v>652896</v>
      </c>
      <c r="Q1170" s="45">
        <v>628787</v>
      </c>
      <c r="R1170" s="45">
        <v>52398.916666666664</v>
      </c>
      <c r="S1170" s="45">
        <v>314393.5</v>
      </c>
      <c r="T1170" s="45">
        <v>337871</v>
      </c>
      <c r="U1170" s="46">
        <v>338502.5</v>
      </c>
      <c r="V1170" s="38">
        <v>145019.2176776737</v>
      </c>
      <c r="W1170" s="46">
        <v>145019.2176776737</v>
      </c>
      <c r="X1170" s="38"/>
      <c r="Y1170" s="38">
        <f t="shared" si="18"/>
        <v>168166.01800052886</v>
      </c>
      <c r="Z1170" s="38">
        <v>168166.01800052886</v>
      </c>
      <c r="AA1170" s="38">
        <v>0</v>
      </c>
      <c r="AB1170" s="38">
        <v>168166.01800052886</v>
      </c>
      <c r="AC1170" s="38" t="s">
        <v>6123</v>
      </c>
      <c r="AD1170" s="59">
        <v>0.49772255683538646</v>
      </c>
      <c r="AE1170" s="59">
        <v>0.25756938011647929</v>
      </c>
      <c r="AF1170" s="59">
        <v>0.49679402072519069</v>
      </c>
    </row>
    <row r="1171" spans="1:32" x14ac:dyDescent="0.2">
      <c r="A1171" s="60" t="s">
        <v>6111</v>
      </c>
      <c r="B1171" s="44" t="s">
        <v>6115</v>
      </c>
      <c r="C1171" s="44"/>
      <c r="D1171" s="39">
        <v>1156</v>
      </c>
      <c r="E1171" s="44" t="s">
        <v>888</v>
      </c>
      <c r="F1171" s="44" t="s">
        <v>889</v>
      </c>
      <c r="G1171" s="39" t="s">
        <v>6115</v>
      </c>
      <c r="H1171" s="64">
        <v>40633</v>
      </c>
      <c r="I1171" s="44" t="s">
        <v>6130</v>
      </c>
      <c r="J1171" s="58">
        <v>150</v>
      </c>
      <c r="K1171" s="44" t="s">
        <v>6111</v>
      </c>
      <c r="L1171" s="39" t="s">
        <v>6116</v>
      </c>
      <c r="M1171" s="67">
        <v>0</v>
      </c>
      <c r="N1171" s="67">
        <v>0</v>
      </c>
      <c r="O1171" s="46">
        <v>409061</v>
      </c>
      <c r="P1171" s="45">
        <v>409061</v>
      </c>
      <c r="Q1171" s="45">
        <v>920982</v>
      </c>
      <c r="R1171" s="45">
        <v>76748.5</v>
      </c>
      <c r="S1171" s="45">
        <v>460491</v>
      </c>
      <c r="T1171" s="45">
        <v>724224</v>
      </c>
      <c r="U1171" s="46">
        <v>0</v>
      </c>
      <c r="V1171" s="38">
        <v>0</v>
      </c>
      <c r="W1171" s="46">
        <v>0</v>
      </c>
      <c r="X1171" s="38"/>
      <c r="Y1171" s="38">
        <f t="shared" si="18"/>
        <v>0</v>
      </c>
      <c r="Z1171" s="38">
        <v>0</v>
      </c>
      <c r="AA1171" s="38">
        <v>0</v>
      </c>
      <c r="AB1171" s="38">
        <v>0</v>
      </c>
      <c r="AC1171" s="38" t="s">
        <v>6116</v>
      </c>
      <c r="AD1171" s="59">
        <v>0</v>
      </c>
      <c r="AE1171" s="59">
        <v>0</v>
      </c>
      <c r="AF1171" s="59" t="s">
        <v>6138</v>
      </c>
    </row>
    <row r="1172" spans="1:32" x14ac:dyDescent="0.2">
      <c r="A1172" s="60" t="s">
        <v>6111</v>
      </c>
      <c r="B1172" s="44" t="s">
        <v>6115</v>
      </c>
      <c r="C1172" s="44"/>
      <c r="D1172" s="39">
        <v>1157</v>
      </c>
      <c r="E1172" s="44" t="s">
        <v>1592</v>
      </c>
      <c r="F1172" s="44" t="s">
        <v>1593</v>
      </c>
      <c r="G1172" s="39" t="s">
        <v>6115</v>
      </c>
      <c r="H1172" s="64">
        <v>40451</v>
      </c>
      <c r="I1172" s="44" t="s">
        <v>6129</v>
      </c>
      <c r="J1172" s="58">
        <v>150</v>
      </c>
      <c r="K1172" s="44" t="s">
        <v>6111</v>
      </c>
      <c r="L1172" s="39" t="s">
        <v>6116</v>
      </c>
      <c r="M1172" s="67">
        <v>0</v>
      </c>
      <c r="N1172" s="67">
        <v>0</v>
      </c>
      <c r="O1172" s="46">
        <v>597815</v>
      </c>
      <c r="P1172" s="45">
        <v>597815</v>
      </c>
      <c r="Q1172" s="45">
        <v>788675</v>
      </c>
      <c r="R1172" s="45">
        <v>65722.916666666672</v>
      </c>
      <c r="S1172" s="45">
        <v>394337.5</v>
      </c>
      <c r="T1172" s="45">
        <v>345155</v>
      </c>
      <c r="U1172" s="46">
        <v>203477.5</v>
      </c>
      <c r="V1172" s="38">
        <v>87172.614279093512</v>
      </c>
      <c r="W1172" s="46">
        <v>87172.614279093512</v>
      </c>
      <c r="X1172" s="38"/>
      <c r="Y1172" s="38">
        <f t="shared" si="18"/>
        <v>101086.40535210998</v>
      </c>
      <c r="Z1172" s="38">
        <v>101086.40535210998</v>
      </c>
      <c r="AA1172" s="38">
        <v>0</v>
      </c>
      <c r="AB1172" s="38">
        <v>101086.40535210998</v>
      </c>
      <c r="AC1172" s="38" t="s">
        <v>6123</v>
      </c>
      <c r="AD1172" s="59">
        <v>0.29287249308893104</v>
      </c>
      <c r="AE1172" s="59">
        <v>0.16909312304326587</v>
      </c>
      <c r="AF1172" s="59">
        <v>0.49679402072519069</v>
      </c>
    </row>
    <row r="1173" spans="1:32" x14ac:dyDescent="0.2">
      <c r="A1173" s="60" t="s">
        <v>6111</v>
      </c>
      <c r="B1173" s="44" t="s">
        <v>6115</v>
      </c>
      <c r="C1173" s="44"/>
      <c r="D1173" s="39">
        <v>1158</v>
      </c>
      <c r="E1173" s="44" t="s">
        <v>1929</v>
      </c>
      <c r="F1173" s="44" t="s">
        <v>1930</v>
      </c>
      <c r="G1173" s="39" t="s">
        <v>6115</v>
      </c>
      <c r="H1173" s="64">
        <v>40633</v>
      </c>
      <c r="I1173" s="44" t="s">
        <v>6132</v>
      </c>
      <c r="J1173" s="58">
        <v>150</v>
      </c>
      <c r="K1173" s="44" t="s">
        <v>6111</v>
      </c>
      <c r="L1173" s="39" t="s">
        <v>6116</v>
      </c>
      <c r="M1173" s="67">
        <v>0</v>
      </c>
      <c r="N1173" s="67">
        <v>0</v>
      </c>
      <c r="O1173" s="46">
        <v>857548</v>
      </c>
      <c r="P1173" s="45">
        <v>857548</v>
      </c>
      <c r="Q1173" s="45">
        <v>714124</v>
      </c>
      <c r="R1173" s="45">
        <v>59510.333333333336</v>
      </c>
      <c r="S1173" s="45">
        <v>357062</v>
      </c>
      <c r="T1173" s="45">
        <v>310366</v>
      </c>
      <c r="U1173" s="46">
        <v>500486</v>
      </c>
      <c r="V1173" s="38">
        <v>214415.22050392005</v>
      </c>
      <c r="W1173" s="46">
        <v>214415.22050392005</v>
      </c>
      <c r="X1173" s="38"/>
      <c r="Y1173" s="38">
        <f t="shared" si="18"/>
        <v>248638.45225666775</v>
      </c>
      <c r="Z1173" s="38">
        <v>248638.45225666775</v>
      </c>
      <c r="AA1173" s="38">
        <v>0</v>
      </c>
      <c r="AB1173" s="38">
        <v>248638.45225666775</v>
      </c>
      <c r="AC1173" s="38" t="s">
        <v>6123</v>
      </c>
      <c r="AD1173" s="59">
        <v>0.80111369240402541</v>
      </c>
      <c r="AE1173" s="59">
        <v>0.28994114878312088</v>
      </c>
      <c r="AF1173" s="59">
        <v>0.49679402072519063</v>
      </c>
    </row>
    <row r="1174" spans="1:32" x14ac:dyDescent="0.2">
      <c r="A1174" s="60" t="s">
        <v>6111</v>
      </c>
      <c r="B1174" s="44" t="s">
        <v>6115</v>
      </c>
      <c r="C1174" s="44"/>
      <c r="D1174" s="39">
        <v>1159</v>
      </c>
      <c r="E1174" s="44" t="s">
        <v>2008</v>
      </c>
      <c r="F1174" s="44" t="s">
        <v>2009</v>
      </c>
      <c r="G1174" s="39" t="s">
        <v>6115</v>
      </c>
      <c r="H1174" s="64">
        <v>40633</v>
      </c>
      <c r="I1174" s="44" t="s">
        <v>6130</v>
      </c>
      <c r="J1174" s="58">
        <v>150</v>
      </c>
      <c r="K1174" s="44" t="s">
        <v>6111</v>
      </c>
      <c r="L1174" s="39" t="s">
        <v>6116</v>
      </c>
      <c r="M1174" s="67">
        <v>0</v>
      </c>
      <c r="N1174" s="67">
        <v>0</v>
      </c>
      <c r="O1174" s="46">
        <v>346990</v>
      </c>
      <c r="P1174" s="45">
        <v>346990</v>
      </c>
      <c r="Q1174" s="45">
        <v>685922</v>
      </c>
      <c r="R1174" s="45">
        <v>57160.166666666664</v>
      </c>
      <c r="S1174" s="45">
        <v>342961</v>
      </c>
      <c r="T1174" s="45">
        <v>305438</v>
      </c>
      <c r="U1174" s="46">
        <v>4029</v>
      </c>
      <c r="V1174" s="38">
        <v>1726.0800969663367</v>
      </c>
      <c r="W1174" s="46">
        <v>1726.0800969663367</v>
      </c>
      <c r="X1174" s="38"/>
      <c r="Y1174" s="38">
        <f t="shared" si="18"/>
        <v>2001.5831095017932</v>
      </c>
      <c r="Z1174" s="38">
        <v>2001.5831095017932</v>
      </c>
      <c r="AA1174" s="38">
        <v>0</v>
      </c>
      <c r="AB1174" s="38">
        <v>2001.5831095017932</v>
      </c>
      <c r="AC1174" s="38" t="s">
        <v>6123</v>
      </c>
      <c r="AD1174" s="59">
        <v>6.553156809243752E-3</v>
      </c>
      <c r="AE1174" s="59">
        <v>5.7684172728372377E-3</v>
      </c>
      <c r="AF1174" s="59">
        <v>0.49679402072519063</v>
      </c>
    </row>
    <row r="1175" spans="1:32" x14ac:dyDescent="0.2">
      <c r="A1175" s="60" t="s">
        <v>6111</v>
      </c>
      <c r="B1175" s="44" t="s">
        <v>6115</v>
      </c>
      <c r="C1175" s="44"/>
      <c r="D1175" s="39">
        <v>1160</v>
      </c>
      <c r="E1175" s="44" t="s">
        <v>2094</v>
      </c>
      <c r="F1175" s="44" t="s">
        <v>2095</v>
      </c>
      <c r="G1175" s="39" t="s">
        <v>6115</v>
      </c>
      <c r="H1175" s="64">
        <v>40451</v>
      </c>
      <c r="I1175" s="44" t="s">
        <v>6129</v>
      </c>
      <c r="J1175" s="58">
        <v>150</v>
      </c>
      <c r="K1175" s="44" t="s">
        <v>6111</v>
      </c>
      <c r="L1175" s="39" t="s">
        <v>6116</v>
      </c>
      <c r="M1175" s="67">
        <v>0</v>
      </c>
      <c r="N1175" s="67">
        <v>0</v>
      </c>
      <c r="O1175" s="46">
        <v>843479</v>
      </c>
      <c r="P1175" s="45">
        <v>843479</v>
      </c>
      <c r="Q1175" s="45">
        <v>832717</v>
      </c>
      <c r="R1175" s="45">
        <v>69393.083333333328</v>
      </c>
      <c r="S1175" s="45">
        <v>416358.5</v>
      </c>
      <c r="T1175" s="45">
        <v>458803</v>
      </c>
      <c r="U1175" s="46">
        <v>427120.5</v>
      </c>
      <c r="V1175" s="38">
        <v>182984.41153048154</v>
      </c>
      <c r="W1175" s="46">
        <v>182984.41153048154</v>
      </c>
      <c r="X1175" s="38"/>
      <c r="Y1175" s="38">
        <f t="shared" si="18"/>
        <v>212190.91052915377</v>
      </c>
      <c r="Z1175" s="38">
        <v>212190.91052915377</v>
      </c>
      <c r="AA1175" s="38">
        <v>0</v>
      </c>
      <c r="AB1175" s="38">
        <v>212190.91052915377</v>
      </c>
      <c r="AC1175" s="38" t="s">
        <v>6123</v>
      </c>
      <c r="AD1175" s="59">
        <v>0.46248806247813062</v>
      </c>
      <c r="AE1175" s="59">
        <v>0.2515663229661364</v>
      </c>
      <c r="AF1175" s="59">
        <v>0.49679402072519058</v>
      </c>
    </row>
    <row r="1176" spans="1:32" x14ac:dyDescent="0.2">
      <c r="A1176" s="60" t="s">
        <v>6111</v>
      </c>
      <c r="B1176" s="44" t="s">
        <v>6115</v>
      </c>
      <c r="C1176" s="44"/>
      <c r="D1176" s="39">
        <v>1161</v>
      </c>
      <c r="E1176" s="44" t="s">
        <v>2218</v>
      </c>
      <c r="F1176" s="44" t="s">
        <v>2219</v>
      </c>
      <c r="G1176" s="39" t="s">
        <v>6115</v>
      </c>
      <c r="H1176" s="64">
        <v>40451</v>
      </c>
      <c r="I1176" s="44" t="s">
        <v>6129</v>
      </c>
      <c r="J1176" s="58">
        <v>150</v>
      </c>
      <c r="K1176" s="44" t="s">
        <v>6111</v>
      </c>
      <c r="L1176" s="39" t="s">
        <v>6116</v>
      </c>
      <c r="M1176" s="67">
        <v>0</v>
      </c>
      <c r="N1176" s="67">
        <v>0</v>
      </c>
      <c r="O1176" s="46">
        <v>144052</v>
      </c>
      <c r="P1176" s="45">
        <v>144052</v>
      </c>
      <c r="Q1176" s="45">
        <v>721099</v>
      </c>
      <c r="R1176" s="45">
        <v>60091.583333333336</v>
      </c>
      <c r="S1176" s="45">
        <v>360549.5</v>
      </c>
      <c r="T1176" s="45">
        <v>433405</v>
      </c>
      <c r="U1176" s="46">
        <v>0</v>
      </c>
      <c r="V1176" s="38">
        <v>0</v>
      </c>
      <c r="W1176" s="46">
        <v>0</v>
      </c>
      <c r="X1176" s="38"/>
      <c r="Y1176" s="38">
        <f t="shared" si="18"/>
        <v>0</v>
      </c>
      <c r="Z1176" s="38">
        <v>0</v>
      </c>
      <c r="AA1176" s="38">
        <v>0</v>
      </c>
      <c r="AB1176" s="38">
        <v>0</v>
      </c>
      <c r="AC1176" s="38" t="s">
        <v>6116</v>
      </c>
      <c r="AD1176" s="59">
        <v>0</v>
      </c>
      <c r="AE1176" s="59">
        <v>0</v>
      </c>
      <c r="AF1176" s="59" t="s">
        <v>6138</v>
      </c>
    </row>
    <row r="1177" spans="1:32" x14ac:dyDescent="0.2">
      <c r="A1177" s="60" t="s">
        <v>6111</v>
      </c>
      <c r="B1177" s="44" t="s">
        <v>6115</v>
      </c>
      <c r="C1177" s="44"/>
      <c r="D1177" s="39">
        <v>1162</v>
      </c>
      <c r="E1177" s="44" t="s">
        <v>2228</v>
      </c>
      <c r="F1177" s="44" t="s">
        <v>2229</v>
      </c>
      <c r="G1177" s="39" t="s">
        <v>6115</v>
      </c>
      <c r="H1177" s="64">
        <v>40451</v>
      </c>
      <c r="I1177" s="44" t="s">
        <v>6129</v>
      </c>
      <c r="J1177" s="58">
        <v>150</v>
      </c>
      <c r="K1177" s="44" t="s">
        <v>6111</v>
      </c>
      <c r="L1177" s="39" t="s">
        <v>6116</v>
      </c>
      <c r="M1177" s="67">
        <v>0</v>
      </c>
      <c r="N1177" s="67">
        <v>0</v>
      </c>
      <c r="O1177" s="46">
        <v>798391</v>
      </c>
      <c r="P1177" s="45">
        <v>798391</v>
      </c>
      <c r="Q1177" s="45">
        <v>752253</v>
      </c>
      <c r="R1177" s="45">
        <v>62687.75</v>
      </c>
      <c r="S1177" s="45">
        <v>376126.5</v>
      </c>
      <c r="T1177" s="45">
        <v>364731</v>
      </c>
      <c r="U1177" s="46">
        <v>422264.5</v>
      </c>
      <c r="V1177" s="38">
        <v>180904.03303684329</v>
      </c>
      <c r="W1177" s="46">
        <v>180904.03303684329</v>
      </c>
      <c r="X1177" s="38"/>
      <c r="Y1177" s="38">
        <f t="shared" si="18"/>
        <v>209778.47876451226</v>
      </c>
      <c r="Z1177" s="38">
        <v>209778.47876451226</v>
      </c>
      <c r="AA1177" s="38">
        <v>0</v>
      </c>
      <c r="AB1177" s="38">
        <v>209778.47876451226</v>
      </c>
      <c r="AC1177" s="38" t="s">
        <v>6123</v>
      </c>
      <c r="AD1177" s="59">
        <v>0.57515944288945076</v>
      </c>
      <c r="AE1177" s="59">
        <v>0.26275155752571389</v>
      </c>
      <c r="AF1177" s="59">
        <v>0.49679402072519063</v>
      </c>
    </row>
    <row r="1178" spans="1:32" x14ac:dyDescent="0.2">
      <c r="A1178" s="60" t="s">
        <v>6111</v>
      </c>
      <c r="B1178" s="44" t="s">
        <v>6115</v>
      </c>
      <c r="C1178" s="44"/>
      <c r="D1178" s="39">
        <v>1163</v>
      </c>
      <c r="E1178" s="44" t="s">
        <v>2430</v>
      </c>
      <c r="F1178" s="44" t="s">
        <v>2431</v>
      </c>
      <c r="G1178" s="39" t="s">
        <v>6115</v>
      </c>
      <c r="H1178" s="64">
        <v>40359</v>
      </c>
      <c r="I1178" s="44" t="s">
        <v>6129</v>
      </c>
      <c r="J1178" s="58">
        <v>150</v>
      </c>
      <c r="K1178" s="44" t="s">
        <v>6111</v>
      </c>
      <c r="L1178" s="39" t="s">
        <v>6116</v>
      </c>
      <c r="M1178" s="67">
        <v>0</v>
      </c>
      <c r="N1178" s="67">
        <v>0</v>
      </c>
      <c r="O1178" s="46">
        <v>460438</v>
      </c>
      <c r="P1178" s="45">
        <v>460438</v>
      </c>
      <c r="Q1178" s="45">
        <v>974710</v>
      </c>
      <c r="R1178" s="45">
        <v>81225.833333333328</v>
      </c>
      <c r="S1178" s="45">
        <v>487355</v>
      </c>
      <c r="T1178" s="45">
        <v>477409</v>
      </c>
      <c r="U1178" s="46">
        <v>0</v>
      </c>
      <c r="V1178" s="38">
        <v>0</v>
      </c>
      <c r="W1178" s="46">
        <v>0</v>
      </c>
      <c r="X1178" s="38"/>
      <c r="Y1178" s="38">
        <f t="shared" si="18"/>
        <v>0</v>
      </c>
      <c r="Z1178" s="38">
        <v>0</v>
      </c>
      <c r="AA1178" s="38">
        <v>0</v>
      </c>
      <c r="AB1178" s="38">
        <v>0</v>
      </c>
      <c r="AC1178" s="38" t="s">
        <v>6116</v>
      </c>
      <c r="AD1178" s="59">
        <v>0</v>
      </c>
      <c r="AE1178" s="59">
        <v>0</v>
      </c>
      <c r="AF1178" s="59" t="s">
        <v>6138</v>
      </c>
    </row>
    <row r="1179" spans="1:32" x14ac:dyDescent="0.2">
      <c r="A1179" s="60" t="s">
        <v>6111</v>
      </c>
      <c r="B1179" s="44" t="s">
        <v>6115</v>
      </c>
      <c r="C1179" s="44"/>
      <c r="D1179" s="39">
        <v>1164</v>
      </c>
      <c r="E1179" s="44" t="s">
        <v>3025</v>
      </c>
      <c r="F1179" s="44" t="s">
        <v>2303</v>
      </c>
      <c r="G1179" s="39" t="s">
        <v>6115</v>
      </c>
      <c r="H1179" s="64">
        <v>40543</v>
      </c>
      <c r="I1179" s="44" t="s">
        <v>6130</v>
      </c>
      <c r="J1179" s="58">
        <v>150</v>
      </c>
      <c r="K1179" s="44" t="s">
        <v>6111</v>
      </c>
      <c r="L1179" s="39" t="s">
        <v>6123</v>
      </c>
      <c r="M1179" s="67">
        <v>301214</v>
      </c>
      <c r="N1179" s="67">
        <v>301214</v>
      </c>
      <c r="O1179" s="46">
        <v>641150</v>
      </c>
      <c r="P1179" s="45">
        <v>339936</v>
      </c>
      <c r="Q1179" s="45">
        <v>798916</v>
      </c>
      <c r="R1179" s="45">
        <v>66576.333333333328</v>
      </c>
      <c r="S1179" s="45">
        <v>399458</v>
      </c>
      <c r="T1179" s="45">
        <v>463911</v>
      </c>
      <c r="U1179" s="46">
        <v>0</v>
      </c>
      <c r="V1179" s="38">
        <v>0</v>
      </c>
      <c r="W1179" s="46">
        <v>0</v>
      </c>
      <c r="X1179" s="38"/>
      <c r="Y1179" s="38">
        <f t="shared" si="18"/>
        <v>0</v>
      </c>
      <c r="Z1179" s="38">
        <v>0</v>
      </c>
      <c r="AA1179" s="38">
        <v>0</v>
      </c>
      <c r="AB1179" s="38">
        <v>0</v>
      </c>
      <c r="AC1179" s="38" t="s">
        <v>6116</v>
      </c>
      <c r="AD1179" s="59">
        <v>0</v>
      </c>
      <c r="AE1179" s="59">
        <v>0</v>
      </c>
      <c r="AF1179" s="59" t="s">
        <v>6138</v>
      </c>
    </row>
    <row r="1180" spans="1:32" x14ac:dyDescent="0.2">
      <c r="A1180" s="60" t="s">
        <v>6111</v>
      </c>
      <c r="B1180" s="44" t="s">
        <v>6115</v>
      </c>
      <c r="C1180" s="44"/>
      <c r="D1180" s="39">
        <v>1165</v>
      </c>
      <c r="E1180" s="44" t="s">
        <v>3146</v>
      </c>
      <c r="F1180" s="44" t="s">
        <v>3147</v>
      </c>
      <c r="G1180" s="39" t="s">
        <v>6115</v>
      </c>
      <c r="H1180" s="64">
        <v>40543</v>
      </c>
      <c r="I1180" s="44" t="s">
        <v>6130</v>
      </c>
      <c r="J1180" s="58">
        <v>150</v>
      </c>
      <c r="K1180" s="44" t="s">
        <v>6111</v>
      </c>
      <c r="L1180" s="39" t="s">
        <v>6116</v>
      </c>
      <c r="M1180" s="67">
        <v>0</v>
      </c>
      <c r="N1180" s="67">
        <v>0</v>
      </c>
      <c r="O1180" s="46">
        <v>356635</v>
      </c>
      <c r="P1180" s="45">
        <v>356635</v>
      </c>
      <c r="Q1180" s="45">
        <v>753029</v>
      </c>
      <c r="R1180" s="45">
        <v>62752.416666666664</v>
      </c>
      <c r="S1180" s="45">
        <v>376514.5</v>
      </c>
      <c r="T1180" s="45">
        <v>381600</v>
      </c>
      <c r="U1180" s="46">
        <v>0</v>
      </c>
      <c r="V1180" s="38">
        <v>0</v>
      </c>
      <c r="W1180" s="46">
        <v>0</v>
      </c>
      <c r="X1180" s="38"/>
      <c r="Y1180" s="38">
        <f t="shared" si="18"/>
        <v>0</v>
      </c>
      <c r="Z1180" s="38">
        <v>0</v>
      </c>
      <c r="AA1180" s="38">
        <v>0</v>
      </c>
      <c r="AB1180" s="38">
        <v>0</v>
      </c>
      <c r="AC1180" s="38" t="s">
        <v>6116</v>
      </c>
      <c r="AD1180" s="59">
        <v>0</v>
      </c>
      <c r="AE1180" s="59">
        <v>0</v>
      </c>
      <c r="AF1180" s="59" t="s">
        <v>6138</v>
      </c>
    </row>
    <row r="1181" spans="1:32" x14ac:dyDescent="0.2">
      <c r="A1181" s="60" t="s">
        <v>6111</v>
      </c>
      <c r="B1181" s="44" t="s">
        <v>6115</v>
      </c>
      <c r="C1181" s="44"/>
      <c r="D1181" s="39">
        <v>1166</v>
      </c>
      <c r="E1181" s="44" t="s">
        <v>3202</v>
      </c>
      <c r="F1181" s="44" t="s">
        <v>3203</v>
      </c>
      <c r="G1181" s="39" t="s">
        <v>6115</v>
      </c>
      <c r="H1181" s="64">
        <v>40359</v>
      </c>
      <c r="I1181" s="44" t="s">
        <v>6129</v>
      </c>
      <c r="J1181" s="58">
        <v>150</v>
      </c>
      <c r="K1181" s="44" t="s">
        <v>6111</v>
      </c>
      <c r="L1181" s="39" t="s">
        <v>6116</v>
      </c>
      <c r="M1181" s="67">
        <v>0</v>
      </c>
      <c r="N1181" s="67">
        <v>0</v>
      </c>
      <c r="O1181" s="46">
        <v>804838</v>
      </c>
      <c r="P1181" s="45">
        <v>804838</v>
      </c>
      <c r="Q1181" s="45">
        <v>806528</v>
      </c>
      <c r="R1181" s="45">
        <v>67210.666666666672</v>
      </c>
      <c r="S1181" s="45">
        <v>403264</v>
      </c>
      <c r="T1181" s="45">
        <v>434000</v>
      </c>
      <c r="U1181" s="46">
        <v>401574</v>
      </c>
      <c r="V1181" s="38">
        <v>172039.93270269537</v>
      </c>
      <c r="W1181" s="46">
        <v>172039.93270269537</v>
      </c>
      <c r="X1181" s="38"/>
      <c r="Y1181" s="38">
        <f t="shared" si="18"/>
        <v>199499.56207869772</v>
      </c>
      <c r="Z1181" s="38">
        <v>199499.56207869772</v>
      </c>
      <c r="AA1181" s="38">
        <v>0</v>
      </c>
      <c r="AB1181" s="38">
        <v>199499.56207869772</v>
      </c>
      <c r="AC1181" s="38" t="s">
        <v>6123</v>
      </c>
      <c r="AD1181" s="59">
        <v>0.45967641031958001</v>
      </c>
      <c r="AE1181" s="59">
        <v>0.24787542595987977</v>
      </c>
      <c r="AF1181" s="59">
        <v>0.49679402072519069</v>
      </c>
    </row>
    <row r="1182" spans="1:32" x14ac:dyDescent="0.2">
      <c r="A1182" s="60" t="s">
        <v>6111</v>
      </c>
      <c r="B1182" s="44" t="s">
        <v>6115</v>
      </c>
      <c r="C1182" s="44"/>
      <c r="D1182" s="39">
        <v>1167</v>
      </c>
      <c r="E1182" s="44" t="s">
        <v>3427</v>
      </c>
      <c r="F1182" s="44" t="s">
        <v>3428</v>
      </c>
      <c r="G1182" s="39" t="s">
        <v>6115</v>
      </c>
      <c r="H1182" s="64">
        <v>40633</v>
      </c>
      <c r="I1182" s="44" t="s">
        <v>6129</v>
      </c>
      <c r="J1182" s="58">
        <v>150</v>
      </c>
      <c r="K1182" s="44" t="s">
        <v>6111</v>
      </c>
      <c r="L1182" s="39" t="s">
        <v>6116</v>
      </c>
      <c r="M1182" s="67">
        <v>0</v>
      </c>
      <c r="N1182" s="67">
        <v>0</v>
      </c>
      <c r="O1182" s="46">
        <v>1299281</v>
      </c>
      <c r="P1182" s="45">
        <v>1299281</v>
      </c>
      <c r="Q1182" s="45">
        <v>890431</v>
      </c>
      <c r="R1182" s="45">
        <v>74202.583333333328</v>
      </c>
      <c r="S1182" s="45">
        <v>445215.5</v>
      </c>
      <c r="T1182" s="45">
        <v>505771</v>
      </c>
      <c r="U1182" s="46">
        <v>854065.5</v>
      </c>
      <c r="V1182" s="38">
        <v>365893.63640000066</v>
      </c>
      <c r="W1182" s="46">
        <v>365893.63640000066</v>
      </c>
      <c r="X1182" s="38"/>
      <c r="Y1182" s="38">
        <f t="shared" si="18"/>
        <v>424294.63370767032</v>
      </c>
      <c r="Z1182" s="38">
        <v>424294.63370767032</v>
      </c>
      <c r="AA1182" s="38">
        <v>0</v>
      </c>
      <c r="AB1182" s="38">
        <v>424294.63370767032</v>
      </c>
      <c r="AC1182" s="38" t="s">
        <v>6123</v>
      </c>
      <c r="AD1182" s="59">
        <v>0.83890660735326916</v>
      </c>
      <c r="AE1182" s="59">
        <v>0.32656110087630796</v>
      </c>
      <c r="AF1182" s="59">
        <v>0.49679402072519063</v>
      </c>
    </row>
    <row r="1183" spans="1:32" x14ac:dyDescent="0.2">
      <c r="A1183" s="60" t="s">
        <v>6111</v>
      </c>
      <c r="B1183" s="44" t="s">
        <v>6115</v>
      </c>
      <c r="C1183" s="44"/>
      <c r="D1183" s="39">
        <v>1168</v>
      </c>
      <c r="E1183" s="44" t="s">
        <v>4774</v>
      </c>
      <c r="F1183" s="44" t="s">
        <v>2303</v>
      </c>
      <c r="G1183" s="39" t="s">
        <v>6115</v>
      </c>
      <c r="H1183" s="64">
        <v>40359</v>
      </c>
      <c r="I1183" s="44" t="s">
        <v>6129</v>
      </c>
      <c r="J1183" s="58">
        <v>150</v>
      </c>
      <c r="K1183" s="44" t="s">
        <v>6111</v>
      </c>
      <c r="L1183" s="39" t="s">
        <v>6116</v>
      </c>
      <c r="M1183" s="67">
        <v>0</v>
      </c>
      <c r="N1183" s="67">
        <v>0</v>
      </c>
      <c r="O1183" s="46">
        <v>685462</v>
      </c>
      <c r="P1183" s="45">
        <v>685462</v>
      </c>
      <c r="Q1183" s="45">
        <v>798424</v>
      </c>
      <c r="R1183" s="45">
        <v>66535.333333333328</v>
      </c>
      <c r="S1183" s="45">
        <v>399212</v>
      </c>
      <c r="T1183" s="45">
        <v>454530</v>
      </c>
      <c r="U1183" s="46">
        <v>286250</v>
      </c>
      <c r="V1183" s="38">
        <v>122633.51396292227</v>
      </c>
      <c r="W1183" s="46">
        <v>122633.51396292227</v>
      </c>
      <c r="X1183" s="38"/>
      <c r="Y1183" s="38">
        <f t="shared" si="18"/>
        <v>142207.2884325858</v>
      </c>
      <c r="Z1183" s="38">
        <v>142207.2884325858</v>
      </c>
      <c r="AA1183" s="38">
        <v>0</v>
      </c>
      <c r="AB1183" s="38">
        <v>142207.2884325858</v>
      </c>
      <c r="AC1183" s="38" t="s">
        <v>6123</v>
      </c>
      <c r="AD1183" s="59">
        <v>0.31286667201853741</v>
      </c>
      <c r="AE1183" s="59">
        <v>0.20746195767611597</v>
      </c>
      <c r="AF1183" s="59">
        <v>0.49679402072519058</v>
      </c>
    </row>
    <row r="1184" spans="1:32" x14ac:dyDescent="0.2">
      <c r="A1184" s="60" t="s">
        <v>6111</v>
      </c>
      <c r="B1184" s="44" t="s">
        <v>6115</v>
      </c>
      <c r="C1184" s="44"/>
      <c r="D1184" s="39">
        <v>1169</v>
      </c>
      <c r="E1184" s="44" t="s">
        <v>4995</v>
      </c>
      <c r="F1184" s="44" t="s">
        <v>4996</v>
      </c>
      <c r="G1184" s="39" t="s">
        <v>6115</v>
      </c>
      <c r="H1184" s="64">
        <v>40451</v>
      </c>
      <c r="I1184" s="44" t="s">
        <v>6129</v>
      </c>
      <c r="J1184" s="58">
        <v>150</v>
      </c>
      <c r="K1184" s="44" t="s">
        <v>6111</v>
      </c>
      <c r="L1184" s="39" t="s">
        <v>6116</v>
      </c>
      <c r="M1184" s="67">
        <v>0</v>
      </c>
      <c r="N1184" s="67">
        <v>0</v>
      </c>
      <c r="O1184" s="46">
        <v>967444</v>
      </c>
      <c r="P1184" s="45">
        <v>967444</v>
      </c>
      <c r="Q1184" s="45">
        <v>628990</v>
      </c>
      <c r="R1184" s="45">
        <v>52415.833333333336</v>
      </c>
      <c r="S1184" s="45">
        <v>314495</v>
      </c>
      <c r="T1184" s="45">
        <v>322168</v>
      </c>
      <c r="U1184" s="46">
        <v>652949</v>
      </c>
      <c r="V1184" s="38">
        <v>279732.50762821356</v>
      </c>
      <c r="W1184" s="46">
        <v>279732.50762821356</v>
      </c>
      <c r="X1184" s="38"/>
      <c r="Y1184" s="38">
        <f t="shared" si="18"/>
        <v>324381.15903849248</v>
      </c>
      <c r="Z1184" s="38">
        <v>322168</v>
      </c>
      <c r="AA1184" s="38">
        <v>0</v>
      </c>
      <c r="AB1184" s="38">
        <v>322168</v>
      </c>
      <c r="AC1184" s="38" t="s">
        <v>6123</v>
      </c>
      <c r="AD1184" s="59">
        <v>1</v>
      </c>
      <c r="AE1184" s="59">
        <v>0.33300945584447267</v>
      </c>
      <c r="AF1184" s="59">
        <v>0.4934045384861605</v>
      </c>
    </row>
    <row r="1185" spans="1:32" x14ac:dyDescent="0.2">
      <c r="A1185" s="60" t="s">
        <v>6111</v>
      </c>
      <c r="B1185" s="44" t="s">
        <v>6115</v>
      </c>
      <c r="C1185" s="44"/>
      <c r="D1185" s="39">
        <v>1170</v>
      </c>
      <c r="E1185" s="44" t="s">
        <v>5135</v>
      </c>
      <c r="F1185" s="44" t="s">
        <v>5136</v>
      </c>
      <c r="G1185" s="39" t="s">
        <v>6115</v>
      </c>
      <c r="H1185" s="64">
        <v>40633</v>
      </c>
      <c r="I1185" s="44" t="s">
        <v>6130</v>
      </c>
      <c r="J1185" s="58">
        <v>150</v>
      </c>
      <c r="K1185" s="44" t="s">
        <v>6111</v>
      </c>
      <c r="L1185" s="39" t="s">
        <v>6116</v>
      </c>
      <c r="M1185" s="67">
        <v>0</v>
      </c>
      <c r="N1185" s="67">
        <v>0</v>
      </c>
      <c r="O1185" s="46">
        <v>1400509</v>
      </c>
      <c r="P1185" s="45">
        <v>1400509</v>
      </c>
      <c r="Q1185" s="45">
        <v>972768</v>
      </c>
      <c r="R1185" s="45">
        <v>81064</v>
      </c>
      <c r="S1185" s="45">
        <v>486384</v>
      </c>
      <c r="T1185" s="45">
        <v>485888</v>
      </c>
      <c r="U1185" s="46">
        <v>914125</v>
      </c>
      <c r="V1185" s="38">
        <v>391623.96838901774</v>
      </c>
      <c r="W1185" s="46">
        <v>391623.96838901774</v>
      </c>
      <c r="X1185" s="38"/>
      <c r="Y1185" s="38">
        <f t="shared" si="18"/>
        <v>454131.83419541491</v>
      </c>
      <c r="Z1185" s="38">
        <v>454131.83419541491</v>
      </c>
      <c r="AA1185" s="38">
        <v>0</v>
      </c>
      <c r="AB1185" s="38">
        <v>454131.83419541491</v>
      </c>
      <c r="AC1185" s="38" t="s">
        <v>6123</v>
      </c>
      <c r="AD1185" s="59">
        <v>0.93464303336450971</v>
      </c>
      <c r="AE1185" s="59">
        <v>0.32426198917351828</v>
      </c>
      <c r="AF1185" s="59">
        <v>0.49679402072519063</v>
      </c>
    </row>
    <row r="1186" spans="1:32" x14ac:dyDescent="0.2">
      <c r="A1186" s="60" t="s">
        <v>6111</v>
      </c>
      <c r="B1186" s="44" t="s">
        <v>6115</v>
      </c>
      <c r="C1186" s="44"/>
      <c r="D1186" s="39">
        <v>1171</v>
      </c>
      <c r="E1186" s="44" t="s">
        <v>5478</v>
      </c>
      <c r="F1186" s="44" t="s">
        <v>5479</v>
      </c>
      <c r="G1186" s="39" t="s">
        <v>6115</v>
      </c>
      <c r="H1186" s="64">
        <v>40543</v>
      </c>
      <c r="I1186" s="44" t="s">
        <v>6129</v>
      </c>
      <c r="J1186" s="58">
        <v>150</v>
      </c>
      <c r="K1186" s="44" t="s">
        <v>6111</v>
      </c>
      <c r="L1186" s="39" t="s">
        <v>6116</v>
      </c>
      <c r="M1186" s="67">
        <v>0</v>
      </c>
      <c r="N1186" s="67">
        <v>0</v>
      </c>
      <c r="O1186" s="46">
        <v>629039</v>
      </c>
      <c r="P1186" s="45">
        <v>629039</v>
      </c>
      <c r="Q1186" s="45">
        <v>698834</v>
      </c>
      <c r="R1186" s="45">
        <v>58236.166666666664</v>
      </c>
      <c r="S1186" s="45">
        <v>349417</v>
      </c>
      <c r="T1186" s="45">
        <v>387602</v>
      </c>
      <c r="U1186" s="46">
        <v>279622</v>
      </c>
      <c r="V1186" s="38">
        <v>119793.98582127599</v>
      </c>
      <c r="W1186" s="46">
        <v>119793.98582127599</v>
      </c>
      <c r="X1186" s="38"/>
      <c r="Y1186" s="38">
        <f t="shared" si="18"/>
        <v>138914.53766321926</v>
      </c>
      <c r="Z1186" s="38">
        <v>138914.53766321926</v>
      </c>
      <c r="AA1186" s="38">
        <v>0</v>
      </c>
      <c r="AB1186" s="38">
        <v>138914.53766321926</v>
      </c>
      <c r="AC1186" s="38" t="s">
        <v>6123</v>
      </c>
      <c r="AD1186" s="59">
        <v>0.35839479069566016</v>
      </c>
      <c r="AE1186" s="59">
        <v>0.22083612886199308</v>
      </c>
      <c r="AF1186" s="59">
        <v>0.49679402072519069</v>
      </c>
    </row>
    <row r="1187" spans="1:32" x14ac:dyDescent="0.2">
      <c r="A1187" s="60" t="s">
        <v>6111</v>
      </c>
      <c r="B1187" s="44" t="s">
        <v>6115</v>
      </c>
      <c r="C1187" s="44"/>
      <c r="D1187" s="39">
        <v>1172</v>
      </c>
      <c r="E1187" s="44" t="s">
        <v>5623</v>
      </c>
      <c r="F1187" s="44" t="s">
        <v>5624</v>
      </c>
      <c r="G1187" s="39" t="s">
        <v>6115</v>
      </c>
      <c r="H1187" s="64">
        <v>40633</v>
      </c>
      <c r="I1187" s="44" t="s">
        <v>6130</v>
      </c>
      <c r="J1187" s="58">
        <v>150</v>
      </c>
      <c r="K1187" s="44" t="s">
        <v>6111</v>
      </c>
      <c r="L1187" s="39" t="s">
        <v>6123</v>
      </c>
      <c r="M1187" s="67">
        <v>166657</v>
      </c>
      <c r="N1187" s="67">
        <v>0</v>
      </c>
      <c r="O1187" s="46">
        <v>704695</v>
      </c>
      <c r="P1187" s="45">
        <v>704695</v>
      </c>
      <c r="Q1187" s="45">
        <v>773999</v>
      </c>
      <c r="R1187" s="45">
        <v>64499.916666666664</v>
      </c>
      <c r="S1187" s="45">
        <v>386999.5</v>
      </c>
      <c r="T1187" s="45">
        <v>325241</v>
      </c>
      <c r="U1187" s="46">
        <v>317695.5</v>
      </c>
      <c r="V1187" s="38">
        <v>136105.20710989545</v>
      </c>
      <c r="W1187" s="46">
        <v>136105.20710989545</v>
      </c>
      <c r="X1187" s="38"/>
      <c r="Y1187" s="38">
        <f t="shared" si="18"/>
        <v>157829.22481129979</v>
      </c>
      <c r="Z1187" s="38">
        <v>157829.22481129979</v>
      </c>
      <c r="AA1187" s="38">
        <v>0</v>
      </c>
      <c r="AB1187" s="38">
        <v>157829.22481129979</v>
      </c>
      <c r="AC1187" s="38" t="s">
        <v>6123</v>
      </c>
      <c r="AD1187" s="59">
        <v>0.48526853874911158</v>
      </c>
      <c r="AE1187" s="59">
        <v>0.2239681348828923</v>
      </c>
      <c r="AF1187" s="59">
        <v>0.49679402072519058</v>
      </c>
    </row>
    <row r="1188" spans="1:32" x14ac:dyDescent="0.2">
      <c r="A1188" s="60" t="s">
        <v>6111</v>
      </c>
      <c r="B1188" s="44" t="s">
        <v>6115</v>
      </c>
      <c r="C1188" s="44"/>
      <c r="D1188" s="39">
        <v>1173</v>
      </c>
      <c r="E1188" s="44" t="s">
        <v>5703</v>
      </c>
      <c r="F1188" s="44" t="s">
        <v>5704</v>
      </c>
      <c r="G1188" s="39" t="s">
        <v>6115</v>
      </c>
      <c r="H1188" s="64">
        <v>40633</v>
      </c>
      <c r="I1188" s="44" t="s">
        <v>6130</v>
      </c>
      <c r="J1188" s="58">
        <v>150</v>
      </c>
      <c r="K1188" s="44" t="s">
        <v>6111</v>
      </c>
      <c r="L1188" s="39" t="s">
        <v>6116</v>
      </c>
      <c r="M1188" s="67">
        <v>0</v>
      </c>
      <c r="N1188" s="67">
        <v>0</v>
      </c>
      <c r="O1188" s="46">
        <v>545116</v>
      </c>
      <c r="P1188" s="45">
        <v>545116</v>
      </c>
      <c r="Q1188" s="45">
        <v>813335</v>
      </c>
      <c r="R1188" s="45">
        <v>67777.916666666672</v>
      </c>
      <c r="S1188" s="45">
        <v>406667.5</v>
      </c>
      <c r="T1188" s="45">
        <v>341987</v>
      </c>
      <c r="U1188" s="46">
        <v>138448.5</v>
      </c>
      <c r="V1188" s="38">
        <v>59313.278804875612</v>
      </c>
      <c r="W1188" s="46">
        <v>59313.278804875612</v>
      </c>
      <c r="X1188" s="38"/>
      <c r="Y1188" s="38">
        <f t="shared" si="18"/>
        <v>68780.386978371549</v>
      </c>
      <c r="Z1188" s="38">
        <v>68780.386978371549</v>
      </c>
      <c r="AA1188" s="38">
        <v>0</v>
      </c>
      <c r="AB1188" s="38">
        <v>68780.386978371549</v>
      </c>
      <c r="AC1188" s="38" t="s">
        <v>6123</v>
      </c>
      <c r="AD1188" s="59">
        <v>0.2011198875348231</v>
      </c>
      <c r="AE1188" s="59">
        <v>0.12617568917142691</v>
      </c>
      <c r="AF1188" s="59">
        <v>0.49679402072519058</v>
      </c>
    </row>
    <row r="1189" spans="1:32" x14ac:dyDescent="0.2">
      <c r="A1189" s="60" t="s">
        <v>6111</v>
      </c>
      <c r="B1189" s="44" t="s">
        <v>6115</v>
      </c>
      <c r="C1189" s="44"/>
      <c r="D1189" s="39">
        <v>1174</v>
      </c>
      <c r="E1189" s="44" t="s">
        <v>3939</v>
      </c>
      <c r="F1189" s="44" t="s">
        <v>3940</v>
      </c>
      <c r="G1189" s="39" t="s">
        <v>6115</v>
      </c>
      <c r="H1189" s="64">
        <v>40451</v>
      </c>
      <c r="I1189" s="44" t="s">
        <v>6129</v>
      </c>
      <c r="J1189" s="58">
        <v>149</v>
      </c>
      <c r="K1189" s="44" t="s">
        <v>6111</v>
      </c>
      <c r="L1189" s="39" t="s">
        <v>6116</v>
      </c>
      <c r="M1189" s="67">
        <v>0</v>
      </c>
      <c r="N1189" s="67">
        <v>0</v>
      </c>
      <c r="O1189" s="46">
        <v>673797</v>
      </c>
      <c r="P1189" s="45">
        <v>673797</v>
      </c>
      <c r="Q1189" s="45">
        <v>1344934</v>
      </c>
      <c r="R1189" s="45">
        <v>112077.83333333333</v>
      </c>
      <c r="S1189" s="45">
        <v>672467</v>
      </c>
      <c r="T1189" s="45">
        <v>412290</v>
      </c>
      <c r="U1189" s="46">
        <v>1330</v>
      </c>
      <c r="V1189" s="38">
        <v>569.79065002859954</v>
      </c>
      <c r="W1189" s="46">
        <v>569.79065002859954</v>
      </c>
      <c r="X1189" s="38"/>
      <c r="Y1189" s="38">
        <f t="shared" ref="Y1189:Y1252" si="19">V1189*(1+$X$14)</f>
        <v>660.73604756450356</v>
      </c>
      <c r="Z1189" s="38">
        <v>660.73604756450356</v>
      </c>
      <c r="AA1189" s="38">
        <v>0</v>
      </c>
      <c r="AB1189" s="38">
        <v>660.73604756450356</v>
      </c>
      <c r="AC1189" s="38" t="s">
        <v>6123</v>
      </c>
      <c r="AD1189" s="59">
        <v>1.6026002269385713E-3</v>
      </c>
      <c r="AE1189" s="59">
        <v>9.8061589405192299E-4</v>
      </c>
      <c r="AF1189" s="59">
        <v>0.49679402072519063</v>
      </c>
    </row>
    <row r="1190" spans="1:32" x14ac:dyDescent="0.2">
      <c r="A1190" s="60" t="s">
        <v>6111</v>
      </c>
      <c r="B1190" s="44" t="s">
        <v>6115</v>
      </c>
      <c r="C1190" s="44"/>
      <c r="D1190" s="39">
        <v>1175</v>
      </c>
      <c r="E1190" s="44" t="s">
        <v>4212</v>
      </c>
      <c r="F1190" s="44" t="s">
        <v>4213</v>
      </c>
      <c r="G1190" s="39" t="s">
        <v>6115</v>
      </c>
      <c r="H1190" s="64">
        <v>40543</v>
      </c>
      <c r="I1190" s="44" t="s">
        <v>6129</v>
      </c>
      <c r="J1190" s="58">
        <v>149</v>
      </c>
      <c r="K1190" s="44" t="s">
        <v>6111</v>
      </c>
      <c r="L1190" s="39" t="s">
        <v>6116</v>
      </c>
      <c r="M1190" s="67">
        <v>0</v>
      </c>
      <c r="N1190" s="67">
        <v>0</v>
      </c>
      <c r="O1190" s="46">
        <v>1002639</v>
      </c>
      <c r="P1190" s="45">
        <v>1002639</v>
      </c>
      <c r="Q1190" s="45">
        <v>561761</v>
      </c>
      <c r="R1190" s="45">
        <v>46813.416666666664</v>
      </c>
      <c r="S1190" s="45">
        <v>280880.5</v>
      </c>
      <c r="T1190" s="45">
        <v>257529</v>
      </c>
      <c r="U1190" s="46">
        <v>721758.5</v>
      </c>
      <c r="V1190" s="38">
        <v>309211.4623147872</v>
      </c>
      <c r="W1190" s="46">
        <v>257529</v>
      </c>
      <c r="X1190" s="38"/>
      <c r="Y1190" s="38">
        <f t="shared" si="19"/>
        <v>358565.30720758252</v>
      </c>
      <c r="Z1190" s="38">
        <v>257529</v>
      </c>
      <c r="AA1190" s="38">
        <v>0</v>
      </c>
      <c r="AB1190" s="38">
        <v>257529</v>
      </c>
      <c r="AC1190" s="38" t="s">
        <v>6123</v>
      </c>
      <c r="AD1190" s="59">
        <v>1</v>
      </c>
      <c r="AE1190" s="59">
        <v>0.25685116976299543</v>
      </c>
      <c r="AF1190" s="59">
        <v>0.35680771338335471</v>
      </c>
    </row>
    <row r="1191" spans="1:32" x14ac:dyDescent="0.2">
      <c r="A1191" s="60" t="s">
        <v>6111</v>
      </c>
      <c r="B1191" s="44" t="s">
        <v>6115</v>
      </c>
      <c r="C1191" s="44"/>
      <c r="D1191" s="39">
        <v>1176</v>
      </c>
      <c r="E1191" s="44" t="s">
        <v>5613</v>
      </c>
      <c r="F1191" s="44" t="s">
        <v>5614</v>
      </c>
      <c r="G1191" s="39" t="s">
        <v>6115</v>
      </c>
      <c r="H1191" s="64">
        <v>40359</v>
      </c>
      <c r="I1191" s="44" t="s">
        <v>6129</v>
      </c>
      <c r="J1191" s="58">
        <v>149</v>
      </c>
      <c r="K1191" s="44" t="s">
        <v>6111</v>
      </c>
      <c r="L1191" s="39" t="s">
        <v>6123</v>
      </c>
      <c r="M1191" s="67">
        <v>404733</v>
      </c>
      <c r="N1191" s="67">
        <v>0</v>
      </c>
      <c r="O1191" s="46">
        <v>854809</v>
      </c>
      <c r="P1191" s="45">
        <v>854809</v>
      </c>
      <c r="Q1191" s="45">
        <v>1090983</v>
      </c>
      <c r="R1191" s="45">
        <v>90915.25</v>
      </c>
      <c r="S1191" s="45">
        <v>545491.5</v>
      </c>
      <c r="T1191" s="45">
        <v>820188</v>
      </c>
      <c r="U1191" s="46">
        <v>309317.5</v>
      </c>
      <c r="V1191" s="38">
        <v>132515.95442873787</v>
      </c>
      <c r="W1191" s="46">
        <v>132515.95442873787</v>
      </c>
      <c r="X1191" s="38"/>
      <c r="Y1191" s="38">
        <f t="shared" si="19"/>
        <v>153667.08450566418</v>
      </c>
      <c r="Z1191" s="38">
        <v>153667.08450566418</v>
      </c>
      <c r="AA1191" s="38">
        <v>0</v>
      </c>
      <c r="AB1191" s="38">
        <v>153667.08450566418</v>
      </c>
      <c r="AC1191" s="38" t="s">
        <v>6123</v>
      </c>
      <c r="AD1191" s="59">
        <v>0.18735592876957988</v>
      </c>
      <c r="AE1191" s="59">
        <v>0.17976774285912314</v>
      </c>
      <c r="AF1191" s="59">
        <v>0.49679402072519074</v>
      </c>
    </row>
    <row r="1192" spans="1:32" x14ac:dyDescent="0.2">
      <c r="A1192" s="60" t="s">
        <v>6111</v>
      </c>
      <c r="B1192" s="44" t="s">
        <v>6115</v>
      </c>
      <c r="C1192" s="44"/>
      <c r="D1192" s="39">
        <v>1177</v>
      </c>
      <c r="E1192" s="44" t="s">
        <v>316</v>
      </c>
      <c r="F1192" s="44" t="s">
        <v>317</v>
      </c>
      <c r="G1192" s="39" t="s">
        <v>6115</v>
      </c>
      <c r="H1192" s="64">
        <v>40359</v>
      </c>
      <c r="I1192" s="44" t="s">
        <v>6129</v>
      </c>
      <c r="J1192" s="58">
        <v>148</v>
      </c>
      <c r="K1192" s="44" t="s">
        <v>6111</v>
      </c>
      <c r="L1192" s="39" t="s">
        <v>6116</v>
      </c>
      <c r="M1192" s="67">
        <v>0</v>
      </c>
      <c r="N1192" s="67">
        <v>0</v>
      </c>
      <c r="O1192" s="46">
        <v>795892</v>
      </c>
      <c r="P1192" s="45">
        <v>795892</v>
      </c>
      <c r="Q1192" s="45">
        <v>563140</v>
      </c>
      <c r="R1192" s="45">
        <v>46928.333333333336</v>
      </c>
      <c r="S1192" s="45">
        <v>281570</v>
      </c>
      <c r="T1192" s="45">
        <v>293321</v>
      </c>
      <c r="U1192" s="46">
        <v>514322</v>
      </c>
      <c r="V1192" s="38">
        <v>220342.75692030782</v>
      </c>
      <c r="W1192" s="46">
        <v>220342.75692030782</v>
      </c>
      <c r="X1192" s="38"/>
      <c r="Y1192" s="38">
        <f t="shared" si="19"/>
        <v>255512.09432742151</v>
      </c>
      <c r="Z1192" s="38">
        <v>255512.09432742151</v>
      </c>
      <c r="AA1192" s="38">
        <v>0</v>
      </c>
      <c r="AB1192" s="38">
        <v>255512.09432742151</v>
      </c>
      <c r="AC1192" s="38" t="s">
        <v>6123</v>
      </c>
      <c r="AD1192" s="59">
        <v>0.87110058375439026</v>
      </c>
      <c r="AE1192" s="59">
        <v>0.3210386513841344</v>
      </c>
      <c r="AF1192" s="59">
        <v>0.49679402072519063</v>
      </c>
    </row>
    <row r="1193" spans="1:32" x14ac:dyDescent="0.2">
      <c r="A1193" s="60" t="s">
        <v>6111</v>
      </c>
      <c r="B1193" s="44" t="s">
        <v>6115</v>
      </c>
      <c r="C1193" s="44"/>
      <c r="D1193" s="39">
        <v>1178</v>
      </c>
      <c r="E1193" s="44" t="s">
        <v>342</v>
      </c>
      <c r="F1193" s="44" t="s">
        <v>343</v>
      </c>
      <c r="G1193" s="39" t="s">
        <v>6115</v>
      </c>
      <c r="H1193" s="64">
        <v>40543</v>
      </c>
      <c r="I1193" s="44" t="s">
        <v>6129</v>
      </c>
      <c r="J1193" s="58">
        <v>148</v>
      </c>
      <c r="K1193" s="44" t="s">
        <v>6111</v>
      </c>
      <c r="L1193" s="39" t="s">
        <v>6116</v>
      </c>
      <c r="M1193" s="67">
        <v>0</v>
      </c>
      <c r="N1193" s="67">
        <v>0</v>
      </c>
      <c r="O1193" s="46">
        <v>242927</v>
      </c>
      <c r="P1193" s="45">
        <v>242927</v>
      </c>
      <c r="Q1193" s="45">
        <v>515866</v>
      </c>
      <c r="R1193" s="45">
        <v>42988.833333333336</v>
      </c>
      <c r="S1193" s="45">
        <v>257933</v>
      </c>
      <c r="T1193" s="45">
        <v>361028</v>
      </c>
      <c r="U1193" s="46">
        <v>0</v>
      </c>
      <c r="V1193" s="38">
        <v>0</v>
      </c>
      <c r="W1193" s="46">
        <v>0</v>
      </c>
      <c r="X1193" s="38"/>
      <c r="Y1193" s="38">
        <f t="shared" si="19"/>
        <v>0</v>
      </c>
      <c r="Z1193" s="38">
        <v>0</v>
      </c>
      <c r="AA1193" s="38">
        <v>0</v>
      </c>
      <c r="AB1193" s="38">
        <v>0</v>
      </c>
      <c r="AC1193" s="38" t="s">
        <v>6116</v>
      </c>
      <c r="AD1193" s="59">
        <v>0</v>
      </c>
      <c r="AE1193" s="59">
        <v>0</v>
      </c>
      <c r="AF1193" s="59" t="s">
        <v>6138</v>
      </c>
    </row>
    <row r="1194" spans="1:32" x14ac:dyDescent="0.2">
      <c r="A1194" s="60" t="s">
        <v>6111</v>
      </c>
      <c r="B1194" s="44" t="s">
        <v>6115</v>
      </c>
      <c r="C1194" s="44"/>
      <c r="D1194" s="39">
        <v>1179</v>
      </c>
      <c r="E1194" s="44" t="s">
        <v>596</v>
      </c>
      <c r="F1194" s="44" t="s">
        <v>6010</v>
      </c>
      <c r="G1194" s="39" t="s">
        <v>6115</v>
      </c>
      <c r="H1194" s="64">
        <v>40359</v>
      </c>
      <c r="I1194" s="44" t="s">
        <v>6131</v>
      </c>
      <c r="J1194" s="58">
        <v>148</v>
      </c>
      <c r="K1194" s="44" t="s">
        <v>6111</v>
      </c>
      <c r="L1194" s="39" t="s">
        <v>6116</v>
      </c>
      <c r="M1194" s="67">
        <v>0</v>
      </c>
      <c r="N1194" s="67">
        <v>0</v>
      </c>
      <c r="O1194" s="46">
        <v>823934</v>
      </c>
      <c r="P1194" s="45">
        <v>823934</v>
      </c>
      <c r="Q1194" s="45">
        <v>997656</v>
      </c>
      <c r="R1194" s="45">
        <v>83138</v>
      </c>
      <c r="S1194" s="45">
        <v>498828</v>
      </c>
      <c r="T1194" s="45">
        <v>168578</v>
      </c>
      <c r="U1194" s="46">
        <v>325106</v>
      </c>
      <c r="V1194" s="38">
        <v>139279.96922420894</v>
      </c>
      <c r="W1194" s="46">
        <v>139279.96922420894</v>
      </c>
      <c r="X1194" s="38"/>
      <c r="Y1194" s="38">
        <f t="shared" si="19"/>
        <v>161510.71690188383</v>
      </c>
      <c r="Z1194" s="38">
        <v>161510.71690188383</v>
      </c>
      <c r="AA1194" s="38">
        <v>0</v>
      </c>
      <c r="AB1194" s="38">
        <v>161510.71690188383</v>
      </c>
      <c r="AC1194" s="38" t="s">
        <v>6123</v>
      </c>
      <c r="AD1194" s="59">
        <v>0.95807707353203764</v>
      </c>
      <c r="AE1194" s="59">
        <v>0.19602385251959967</v>
      </c>
      <c r="AF1194" s="59">
        <v>0.49679402072519063</v>
      </c>
    </row>
    <row r="1195" spans="1:32" x14ac:dyDescent="0.2">
      <c r="A1195" s="60" t="s">
        <v>6111</v>
      </c>
      <c r="B1195" s="44" t="s">
        <v>6115</v>
      </c>
      <c r="C1195" s="44"/>
      <c r="D1195" s="39">
        <v>1180</v>
      </c>
      <c r="E1195" s="44" t="s">
        <v>1097</v>
      </c>
      <c r="F1195" s="44" t="s">
        <v>1098</v>
      </c>
      <c r="G1195" s="39" t="s">
        <v>6115</v>
      </c>
      <c r="H1195" s="64">
        <v>40633</v>
      </c>
      <c r="I1195" s="44" t="s">
        <v>6130</v>
      </c>
      <c r="J1195" s="58">
        <v>148</v>
      </c>
      <c r="K1195" s="44" t="s">
        <v>6111</v>
      </c>
      <c r="L1195" s="39" t="s">
        <v>6116</v>
      </c>
      <c r="M1195" s="67">
        <v>0</v>
      </c>
      <c r="N1195" s="67">
        <v>0</v>
      </c>
      <c r="O1195" s="46">
        <v>415449</v>
      </c>
      <c r="P1195" s="45">
        <v>415449</v>
      </c>
      <c r="Q1195" s="45">
        <v>670643</v>
      </c>
      <c r="R1195" s="45">
        <v>55886.916666666664</v>
      </c>
      <c r="S1195" s="45">
        <v>335321.5</v>
      </c>
      <c r="T1195" s="45">
        <v>454451</v>
      </c>
      <c r="U1195" s="46">
        <v>80127.5</v>
      </c>
      <c r="V1195" s="38">
        <v>34327.744594110234</v>
      </c>
      <c r="W1195" s="46">
        <v>34327.744594110234</v>
      </c>
      <c r="X1195" s="38"/>
      <c r="Y1195" s="38">
        <f t="shared" si="19"/>
        <v>39806.862895657716</v>
      </c>
      <c r="Z1195" s="38">
        <v>39806.862895657716</v>
      </c>
      <c r="AA1195" s="38">
        <v>0</v>
      </c>
      <c r="AB1195" s="38">
        <v>39806.862895657716</v>
      </c>
      <c r="AC1195" s="38" t="s">
        <v>6123</v>
      </c>
      <c r="AD1195" s="59">
        <v>8.7593300258240636E-2</v>
      </c>
      <c r="AE1195" s="59">
        <v>9.5816485045475422E-2</v>
      </c>
      <c r="AF1195" s="59">
        <v>0.49679402072519069</v>
      </c>
    </row>
    <row r="1196" spans="1:32" x14ac:dyDescent="0.2">
      <c r="A1196" s="60" t="s">
        <v>6111</v>
      </c>
      <c r="B1196" s="44" t="s">
        <v>6115</v>
      </c>
      <c r="C1196" s="44"/>
      <c r="D1196" s="39">
        <v>1181</v>
      </c>
      <c r="E1196" s="44" t="s">
        <v>1303</v>
      </c>
      <c r="F1196" s="44" t="s">
        <v>1304</v>
      </c>
      <c r="G1196" s="39" t="s">
        <v>6115</v>
      </c>
      <c r="H1196" s="64">
        <v>40359</v>
      </c>
      <c r="I1196" s="44" t="s">
        <v>6129</v>
      </c>
      <c r="J1196" s="58">
        <v>148</v>
      </c>
      <c r="K1196" s="44" t="s">
        <v>6111</v>
      </c>
      <c r="L1196" s="39" t="s">
        <v>6116</v>
      </c>
      <c r="M1196" s="67">
        <v>0</v>
      </c>
      <c r="N1196" s="67">
        <v>0</v>
      </c>
      <c r="O1196" s="46">
        <v>1883948</v>
      </c>
      <c r="P1196" s="45">
        <v>1883948</v>
      </c>
      <c r="Q1196" s="45">
        <v>634802</v>
      </c>
      <c r="R1196" s="45">
        <v>52900.166666666664</v>
      </c>
      <c r="S1196" s="45">
        <v>317401</v>
      </c>
      <c r="T1196" s="45">
        <v>206608</v>
      </c>
      <c r="U1196" s="46">
        <v>1566547</v>
      </c>
      <c r="V1196" s="38">
        <v>671130.70182733273</v>
      </c>
      <c r="W1196" s="46">
        <v>206608</v>
      </c>
      <c r="X1196" s="38"/>
      <c r="Y1196" s="38">
        <f t="shared" si="19"/>
        <v>778251.18278498517</v>
      </c>
      <c r="Z1196" s="38">
        <v>206608</v>
      </c>
      <c r="AA1196" s="38">
        <v>0</v>
      </c>
      <c r="AB1196" s="38">
        <v>206608</v>
      </c>
      <c r="AC1196" s="38" t="s">
        <v>6123</v>
      </c>
      <c r="AD1196" s="59">
        <v>1</v>
      </c>
      <c r="AE1196" s="59">
        <v>0.1096675704424963</v>
      </c>
      <c r="AF1196" s="59">
        <v>0.13188752077020352</v>
      </c>
    </row>
    <row r="1197" spans="1:32" x14ac:dyDescent="0.2">
      <c r="A1197" s="60" t="s">
        <v>6111</v>
      </c>
      <c r="B1197" s="44" t="s">
        <v>6115</v>
      </c>
      <c r="C1197" s="44"/>
      <c r="D1197" s="39">
        <v>1182</v>
      </c>
      <c r="E1197" s="44" t="s">
        <v>2172</v>
      </c>
      <c r="F1197" s="44" t="s">
        <v>2173</v>
      </c>
      <c r="G1197" s="39" t="s">
        <v>6115</v>
      </c>
      <c r="H1197" s="64">
        <v>40543</v>
      </c>
      <c r="I1197" s="44" t="s">
        <v>6129</v>
      </c>
      <c r="J1197" s="58">
        <v>148</v>
      </c>
      <c r="K1197" s="44" t="s">
        <v>6111</v>
      </c>
      <c r="L1197" s="39" t="s">
        <v>6116</v>
      </c>
      <c r="M1197" s="67">
        <v>0</v>
      </c>
      <c r="N1197" s="67">
        <v>0</v>
      </c>
      <c r="O1197" s="46">
        <v>389886</v>
      </c>
      <c r="P1197" s="45">
        <v>389886</v>
      </c>
      <c r="Q1197" s="45">
        <v>638752</v>
      </c>
      <c r="R1197" s="45">
        <v>53229.333333333336</v>
      </c>
      <c r="S1197" s="45">
        <v>319376</v>
      </c>
      <c r="T1197" s="45">
        <v>419183</v>
      </c>
      <c r="U1197" s="46">
        <v>70510</v>
      </c>
      <c r="V1197" s="38">
        <v>30207.472731967333</v>
      </c>
      <c r="W1197" s="46">
        <v>30207.472731967333</v>
      </c>
      <c r="X1197" s="38"/>
      <c r="Y1197" s="38">
        <f t="shared" si="19"/>
        <v>35028.946401333189</v>
      </c>
      <c r="Z1197" s="38">
        <v>35028.946401333189</v>
      </c>
      <c r="AA1197" s="38">
        <v>0</v>
      </c>
      <c r="AB1197" s="38">
        <v>35028.946401333189</v>
      </c>
      <c r="AC1197" s="38" t="s">
        <v>6123</v>
      </c>
      <c r="AD1197" s="59">
        <v>8.3564806782081308E-2</v>
      </c>
      <c r="AE1197" s="59">
        <v>8.9844073399232574E-2</v>
      </c>
      <c r="AF1197" s="59">
        <v>0.49679402072519058</v>
      </c>
    </row>
    <row r="1198" spans="1:32" x14ac:dyDescent="0.2">
      <c r="A1198" s="60" t="s">
        <v>6111</v>
      </c>
      <c r="B1198" s="44" t="s">
        <v>6115</v>
      </c>
      <c r="C1198" s="44"/>
      <c r="D1198" s="39">
        <v>1183</v>
      </c>
      <c r="E1198" s="44" t="s">
        <v>2516</v>
      </c>
      <c r="F1198" s="44" t="s">
        <v>2517</v>
      </c>
      <c r="G1198" s="39" t="s">
        <v>6115</v>
      </c>
      <c r="H1198" s="64">
        <v>40359</v>
      </c>
      <c r="I1198" s="44" t="s">
        <v>6129</v>
      </c>
      <c r="J1198" s="58">
        <v>148</v>
      </c>
      <c r="K1198" s="44" t="s">
        <v>6111</v>
      </c>
      <c r="L1198" s="39" t="s">
        <v>6116</v>
      </c>
      <c r="M1198" s="67">
        <v>0</v>
      </c>
      <c r="N1198" s="67">
        <v>0</v>
      </c>
      <c r="O1198" s="46">
        <v>840541</v>
      </c>
      <c r="P1198" s="45">
        <v>840541</v>
      </c>
      <c r="Q1198" s="45">
        <v>648250</v>
      </c>
      <c r="R1198" s="45">
        <v>54020.833333333336</v>
      </c>
      <c r="S1198" s="45">
        <v>324125</v>
      </c>
      <c r="T1198" s="45">
        <v>227843</v>
      </c>
      <c r="U1198" s="46">
        <v>516416</v>
      </c>
      <c r="V1198" s="38">
        <v>221239.85588358593</v>
      </c>
      <c r="W1198" s="46">
        <v>221239.85588358593</v>
      </c>
      <c r="X1198" s="38"/>
      <c r="Y1198" s="38">
        <f t="shared" si="19"/>
        <v>256552.38100682007</v>
      </c>
      <c r="Z1198" s="38">
        <v>227843</v>
      </c>
      <c r="AA1198" s="38">
        <v>0</v>
      </c>
      <c r="AB1198" s="38">
        <v>227843</v>
      </c>
      <c r="AC1198" s="38" t="s">
        <v>6123</v>
      </c>
      <c r="AD1198" s="59">
        <v>1</v>
      </c>
      <c r="AE1198" s="59">
        <v>0.27106708655496875</v>
      </c>
      <c r="AF1198" s="59">
        <v>0.44120050501920932</v>
      </c>
    </row>
    <row r="1199" spans="1:32" x14ac:dyDescent="0.2">
      <c r="A1199" s="60" t="s">
        <v>6111</v>
      </c>
      <c r="B1199" s="44" t="s">
        <v>6115</v>
      </c>
      <c r="C1199" s="44"/>
      <c r="D1199" s="39">
        <v>1184</v>
      </c>
      <c r="E1199" s="44" t="s">
        <v>4204</v>
      </c>
      <c r="F1199" s="44" t="s">
        <v>4205</v>
      </c>
      <c r="G1199" s="39" t="s">
        <v>6115</v>
      </c>
      <c r="H1199" s="64">
        <v>40451</v>
      </c>
      <c r="I1199" s="44" t="s">
        <v>6129</v>
      </c>
      <c r="J1199" s="58">
        <v>148</v>
      </c>
      <c r="K1199" s="44" t="s">
        <v>6111</v>
      </c>
      <c r="L1199" s="39" t="s">
        <v>6116</v>
      </c>
      <c r="M1199" s="67">
        <v>0</v>
      </c>
      <c r="N1199" s="67">
        <v>0</v>
      </c>
      <c r="O1199" s="46">
        <v>655654</v>
      </c>
      <c r="P1199" s="45">
        <v>655654</v>
      </c>
      <c r="Q1199" s="45">
        <v>692649</v>
      </c>
      <c r="R1199" s="45">
        <v>57720.75</v>
      </c>
      <c r="S1199" s="45">
        <v>346324.5</v>
      </c>
      <c r="T1199" s="45">
        <v>484931</v>
      </c>
      <c r="U1199" s="46">
        <v>309329.5</v>
      </c>
      <c r="V1199" s="38">
        <v>132521.09539700879</v>
      </c>
      <c r="W1199" s="46">
        <v>132521.09539700879</v>
      </c>
      <c r="X1199" s="38"/>
      <c r="Y1199" s="38">
        <f t="shared" si="19"/>
        <v>153673.04603391286</v>
      </c>
      <c r="Z1199" s="38">
        <v>153673.04603391286</v>
      </c>
      <c r="AA1199" s="38">
        <v>0</v>
      </c>
      <c r="AB1199" s="38">
        <v>153673.04603391286</v>
      </c>
      <c r="AC1199" s="38" t="s">
        <v>6123</v>
      </c>
      <c r="AD1199" s="59">
        <v>0.31689672558346005</v>
      </c>
      <c r="AE1199" s="59">
        <v>0.23438131397644621</v>
      </c>
      <c r="AF1199" s="59">
        <v>0.49679402072519063</v>
      </c>
    </row>
    <row r="1200" spans="1:32" x14ac:dyDescent="0.2">
      <c r="A1200" s="60" t="s">
        <v>6111</v>
      </c>
      <c r="B1200" s="44" t="s">
        <v>6115</v>
      </c>
      <c r="C1200" s="44"/>
      <c r="D1200" s="39">
        <v>1185</v>
      </c>
      <c r="E1200" s="44" t="s">
        <v>4524</v>
      </c>
      <c r="F1200" s="44" t="s">
        <v>6030</v>
      </c>
      <c r="G1200" s="39" t="s">
        <v>6115</v>
      </c>
      <c r="H1200" s="64">
        <v>40451</v>
      </c>
      <c r="I1200" s="44" t="s">
        <v>6129</v>
      </c>
      <c r="J1200" s="58">
        <v>148</v>
      </c>
      <c r="K1200" s="44" t="s">
        <v>6111</v>
      </c>
      <c r="L1200" s="39" t="s">
        <v>6116</v>
      </c>
      <c r="M1200" s="67">
        <v>0</v>
      </c>
      <c r="N1200" s="67">
        <v>0</v>
      </c>
      <c r="O1200" s="46">
        <v>533093</v>
      </c>
      <c r="P1200" s="45">
        <v>533093</v>
      </c>
      <c r="Q1200" s="45">
        <v>856167</v>
      </c>
      <c r="R1200" s="45">
        <v>71347.25</v>
      </c>
      <c r="S1200" s="45">
        <v>428083.5</v>
      </c>
      <c r="T1200" s="45">
        <v>488340</v>
      </c>
      <c r="U1200" s="46">
        <v>105009.5</v>
      </c>
      <c r="V1200" s="38">
        <v>44987.542303893402</v>
      </c>
      <c r="W1200" s="46">
        <v>44987.542303893402</v>
      </c>
      <c r="X1200" s="38"/>
      <c r="Y1200" s="38">
        <f t="shared" si="19"/>
        <v>52168.091719341908</v>
      </c>
      <c r="Z1200" s="38">
        <v>52168.091719341908</v>
      </c>
      <c r="AA1200" s="38">
        <v>0</v>
      </c>
      <c r="AB1200" s="38">
        <v>52168.091719341908</v>
      </c>
      <c r="AC1200" s="38" t="s">
        <v>6123</v>
      </c>
      <c r="AD1200" s="59">
        <v>0.10682739836864051</v>
      </c>
      <c r="AE1200" s="59">
        <v>9.7859269807222954E-2</v>
      </c>
      <c r="AF1200" s="59">
        <v>0.49679402072519063</v>
      </c>
    </row>
    <row r="1201" spans="1:32" x14ac:dyDescent="0.2">
      <c r="A1201" s="60" t="s">
        <v>6111</v>
      </c>
      <c r="B1201" s="44" t="s">
        <v>6115</v>
      </c>
      <c r="C1201" s="44"/>
      <c r="D1201" s="39">
        <v>1186</v>
      </c>
      <c r="E1201" s="44" t="s">
        <v>4824</v>
      </c>
      <c r="F1201" s="44" t="s">
        <v>4825</v>
      </c>
      <c r="G1201" s="39" t="s">
        <v>6115</v>
      </c>
      <c r="H1201" s="64">
        <v>40451</v>
      </c>
      <c r="I1201" s="44" t="s">
        <v>6129</v>
      </c>
      <c r="J1201" s="58">
        <v>148</v>
      </c>
      <c r="K1201" s="44" t="s">
        <v>6111</v>
      </c>
      <c r="L1201" s="39" t="s">
        <v>6116</v>
      </c>
      <c r="M1201" s="67">
        <v>0</v>
      </c>
      <c r="N1201" s="67">
        <v>0</v>
      </c>
      <c r="O1201" s="46">
        <v>1107987</v>
      </c>
      <c r="P1201" s="45">
        <v>1107987</v>
      </c>
      <c r="Q1201" s="45">
        <v>564579</v>
      </c>
      <c r="R1201" s="45">
        <v>47048.25</v>
      </c>
      <c r="S1201" s="45">
        <v>282289.5</v>
      </c>
      <c r="T1201" s="45">
        <v>351686</v>
      </c>
      <c r="U1201" s="46">
        <v>825697.5</v>
      </c>
      <c r="V1201" s="38">
        <v>353740.38740751095</v>
      </c>
      <c r="W1201" s="46">
        <v>351686</v>
      </c>
      <c r="X1201" s="38"/>
      <c r="Y1201" s="38">
        <f t="shared" si="19"/>
        <v>410201.5809277381</v>
      </c>
      <c r="Z1201" s="38">
        <v>351686</v>
      </c>
      <c r="AA1201" s="38">
        <v>0</v>
      </c>
      <c r="AB1201" s="38">
        <v>351686</v>
      </c>
      <c r="AC1201" s="38" t="s">
        <v>6123</v>
      </c>
      <c r="AD1201" s="59">
        <v>1</v>
      </c>
      <c r="AE1201" s="59">
        <v>0.31740986130703702</v>
      </c>
      <c r="AF1201" s="59">
        <v>0.42592595956751717</v>
      </c>
    </row>
    <row r="1202" spans="1:32" x14ac:dyDescent="0.2">
      <c r="A1202" s="60" t="s">
        <v>6111</v>
      </c>
      <c r="B1202" s="44" t="s">
        <v>6115</v>
      </c>
      <c r="C1202" s="44"/>
      <c r="D1202" s="39">
        <v>1187</v>
      </c>
      <c r="E1202" s="44" t="s">
        <v>4874</v>
      </c>
      <c r="F1202" s="44" t="s">
        <v>4875</v>
      </c>
      <c r="G1202" s="39" t="s">
        <v>6115</v>
      </c>
      <c r="H1202" s="64">
        <v>40451</v>
      </c>
      <c r="I1202" s="44" t="s">
        <v>6130</v>
      </c>
      <c r="J1202" s="58">
        <v>148</v>
      </c>
      <c r="K1202" s="44" t="s">
        <v>6111</v>
      </c>
      <c r="L1202" s="39" t="s">
        <v>6116</v>
      </c>
      <c r="M1202" s="67">
        <v>0</v>
      </c>
      <c r="N1202" s="67">
        <v>0</v>
      </c>
      <c r="O1202" s="46">
        <v>402463</v>
      </c>
      <c r="P1202" s="45">
        <v>402463</v>
      </c>
      <c r="Q1202" s="45">
        <v>636764</v>
      </c>
      <c r="R1202" s="45">
        <v>53063.666666666664</v>
      </c>
      <c r="S1202" s="45">
        <v>318382</v>
      </c>
      <c r="T1202" s="45">
        <v>385604</v>
      </c>
      <c r="U1202" s="46">
        <v>84081</v>
      </c>
      <c r="V1202" s="38">
        <v>36021.47943237194</v>
      </c>
      <c r="W1202" s="46">
        <v>36021.47943237194</v>
      </c>
      <c r="X1202" s="38"/>
      <c r="Y1202" s="38">
        <f t="shared" si="19"/>
        <v>41770.938056594758</v>
      </c>
      <c r="Z1202" s="38">
        <v>41770.938056594758</v>
      </c>
      <c r="AA1202" s="38">
        <v>0</v>
      </c>
      <c r="AB1202" s="38">
        <v>41770.938056594758</v>
      </c>
      <c r="AC1202" s="38" t="s">
        <v>6123</v>
      </c>
      <c r="AD1202" s="59">
        <v>0.10832599780239509</v>
      </c>
      <c r="AE1202" s="59">
        <v>0.10378826887588365</v>
      </c>
      <c r="AF1202" s="59">
        <v>0.49679402072519069</v>
      </c>
    </row>
    <row r="1203" spans="1:32" x14ac:dyDescent="0.2">
      <c r="A1203" s="60" t="s">
        <v>6111</v>
      </c>
      <c r="B1203" s="44" t="s">
        <v>6115</v>
      </c>
      <c r="C1203" s="44"/>
      <c r="D1203" s="39">
        <v>1188</v>
      </c>
      <c r="E1203" s="44" t="s">
        <v>5931</v>
      </c>
      <c r="F1203" s="44" t="s">
        <v>5932</v>
      </c>
      <c r="G1203" s="39" t="s">
        <v>6115</v>
      </c>
      <c r="H1203" s="64">
        <v>40543</v>
      </c>
      <c r="I1203" s="44" t="s">
        <v>6129</v>
      </c>
      <c r="J1203" s="58">
        <v>148</v>
      </c>
      <c r="K1203" s="44" t="s">
        <v>6111</v>
      </c>
      <c r="L1203" s="39" t="s">
        <v>6116</v>
      </c>
      <c r="M1203" s="67">
        <v>0</v>
      </c>
      <c r="N1203" s="67">
        <v>0</v>
      </c>
      <c r="O1203" s="46">
        <v>25276</v>
      </c>
      <c r="P1203" s="45">
        <v>25276</v>
      </c>
      <c r="Q1203" s="45">
        <v>522747</v>
      </c>
      <c r="R1203" s="45">
        <v>43562.25</v>
      </c>
      <c r="S1203" s="45">
        <v>261373.5</v>
      </c>
      <c r="T1203" s="45">
        <v>381474</v>
      </c>
      <c r="U1203" s="46">
        <v>0</v>
      </c>
      <c r="V1203" s="38">
        <v>0</v>
      </c>
      <c r="W1203" s="46">
        <v>0</v>
      </c>
      <c r="X1203" s="38"/>
      <c r="Y1203" s="38">
        <f t="shared" si="19"/>
        <v>0</v>
      </c>
      <c r="Z1203" s="38">
        <v>0</v>
      </c>
      <c r="AA1203" s="38">
        <v>0</v>
      </c>
      <c r="AB1203" s="38">
        <v>0</v>
      </c>
      <c r="AC1203" s="38" t="s">
        <v>6116</v>
      </c>
      <c r="AD1203" s="59">
        <v>0</v>
      </c>
      <c r="AE1203" s="59">
        <v>0</v>
      </c>
      <c r="AF1203" s="59" t="s">
        <v>6138</v>
      </c>
    </row>
    <row r="1204" spans="1:32" x14ac:dyDescent="0.2">
      <c r="A1204" s="60" t="s">
        <v>6111</v>
      </c>
      <c r="B1204" s="44" t="s">
        <v>6115</v>
      </c>
      <c r="C1204" s="44"/>
      <c r="D1204" s="39">
        <v>1189</v>
      </c>
      <c r="E1204" s="44" t="s">
        <v>1523</v>
      </c>
      <c r="F1204" s="44" t="s">
        <v>1524</v>
      </c>
      <c r="G1204" s="39" t="s">
        <v>6115</v>
      </c>
      <c r="H1204" s="64">
        <v>40633</v>
      </c>
      <c r="I1204" s="44" t="s">
        <v>6130</v>
      </c>
      <c r="J1204" s="58">
        <v>147</v>
      </c>
      <c r="K1204" s="44" t="s">
        <v>6111</v>
      </c>
      <c r="L1204" s="39" t="s">
        <v>6116</v>
      </c>
      <c r="M1204" s="67">
        <v>0</v>
      </c>
      <c r="N1204" s="67">
        <v>0</v>
      </c>
      <c r="O1204" s="46">
        <v>853668</v>
      </c>
      <c r="P1204" s="45">
        <v>853668</v>
      </c>
      <c r="Q1204" s="45">
        <v>686804</v>
      </c>
      <c r="R1204" s="45">
        <v>57233.666666666664</v>
      </c>
      <c r="S1204" s="45">
        <v>343402</v>
      </c>
      <c r="T1204" s="45">
        <v>407898</v>
      </c>
      <c r="U1204" s="46">
        <v>510266</v>
      </c>
      <c r="V1204" s="38">
        <v>218605.10964473186</v>
      </c>
      <c r="W1204" s="46">
        <v>218605.10964473186</v>
      </c>
      <c r="X1204" s="38"/>
      <c r="Y1204" s="38">
        <f t="shared" si="19"/>
        <v>253497.09777936011</v>
      </c>
      <c r="Z1204" s="38">
        <v>253497.09777936011</v>
      </c>
      <c r="AA1204" s="38">
        <v>0</v>
      </c>
      <c r="AB1204" s="38">
        <v>253497.09777936011</v>
      </c>
      <c r="AC1204" s="38" t="s">
        <v>6123</v>
      </c>
      <c r="AD1204" s="59">
        <v>0.62147178407190062</v>
      </c>
      <c r="AE1204" s="59">
        <v>0.2969504512051056</v>
      </c>
      <c r="AF1204" s="59">
        <v>0.49679402072519058</v>
      </c>
    </row>
    <row r="1205" spans="1:32" x14ac:dyDescent="0.2">
      <c r="A1205" s="60" t="s">
        <v>6111</v>
      </c>
      <c r="B1205" s="44" t="s">
        <v>6115</v>
      </c>
      <c r="C1205" s="44"/>
      <c r="D1205" s="39">
        <v>1190</v>
      </c>
      <c r="E1205" s="44" t="s">
        <v>5889</v>
      </c>
      <c r="F1205" s="44" t="s">
        <v>5890</v>
      </c>
      <c r="G1205" s="39" t="s">
        <v>6115</v>
      </c>
      <c r="H1205" s="64">
        <v>40359</v>
      </c>
      <c r="I1205" s="44" t="s">
        <v>6129</v>
      </c>
      <c r="J1205" s="58">
        <v>147</v>
      </c>
      <c r="K1205" s="44" t="s">
        <v>6111</v>
      </c>
      <c r="L1205" s="39" t="s">
        <v>6116</v>
      </c>
      <c r="M1205" s="67">
        <v>0</v>
      </c>
      <c r="N1205" s="67">
        <v>0</v>
      </c>
      <c r="O1205" s="46">
        <v>1140325</v>
      </c>
      <c r="P1205" s="45">
        <v>1140325</v>
      </c>
      <c r="Q1205" s="45">
        <v>830414</v>
      </c>
      <c r="R1205" s="45">
        <v>69201.166666666672</v>
      </c>
      <c r="S1205" s="45">
        <v>415207</v>
      </c>
      <c r="T1205" s="45">
        <v>553148</v>
      </c>
      <c r="U1205" s="46">
        <v>725118</v>
      </c>
      <c r="V1205" s="38">
        <v>310650.71922363766</v>
      </c>
      <c r="W1205" s="46">
        <v>310650.71922363766</v>
      </c>
      <c r="X1205" s="38"/>
      <c r="Y1205" s="38">
        <f t="shared" si="19"/>
        <v>360234.28672020882</v>
      </c>
      <c r="Z1205" s="38">
        <v>360234.28672020882</v>
      </c>
      <c r="AA1205" s="38">
        <v>0</v>
      </c>
      <c r="AB1205" s="38">
        <v>360234.28672020882</v>
      </c>
      <c r="AC1205" s="38" t="s">
        <v>6123</v>
      </c>
      <c r="AD1205" s="59">
        <v>0.65124394686450793</v>
      </c>
      <c r="AE1205" s="59">
        <v>0.31590492773569712</v>
      </c>
      <c r="AF1205" s="59">
        <v>0.49679402072519069</v>
      </c>
    </row>
    <row r="1206" spans="1:32" x14ac:dyDescent="0.2">
      <c r="A1206" s="60" t="s">
        <v>6111</v>
      </c>
      <c r="B1206" s="44" t="s">
        <v>6115</v>
      </c>
      <c r="C1206" s="44"/>
      <c r="D1206" s="39">
        <v>1191</v>
      </c>
      <c r="E1206" s="44" t="s">
        <v>1538</v>
      </c>
      <c r="F1206" s="44" t="s">
        <v>1539</v>
      </c>
      <c r="G1206" s="39" t="s">
        <v>6115</v>
      </c>
      <c r="H1206" s="64">
        <v>40359</v>
      </c>
      <c r="I1206" s="44" t="s">
        <v>6129</v>
      </c>
      <c r="J1206" s="58">
        <v>146</v>
      </c>
      <c r="K1206" s="44" t="s">
        <v>6111</v>
      </c>
      <c r="L1206" s="39" t="s">
        <v>6116</v>
      </c>
      <c r="M1206" s="67">
        <v>0</v>
      </c>
      <c r="N1206" s="67">
        <v>0</v>
      </c>
      <c r="O1206" s="46">
        <v>217248</v>
      </c>
      <c r="P1206" s="45">
        <v>217248</v>
      </c>
      <c r="Q1206" s="45">
        <v>624874</v>
      </c>
      <c r="R1206" s="45">
        <v>52072.833333333336</v>
      </c>
      <c r="S1206" s="45">
        <v>312437</v>
      </c>
      <c r="T1206" s="45">
        <v>321322</v>
      </c>
      <c r="U1206" s="46">
        <v>0</v>
      </c>
      <c r="V1206" s="38">
        <v>0</v>
      </c>
      <c r="W1206" s="46">
        <v>0</v>
      </c>
      <c r="X1206" s="38"/>
      <c r="Y1206" s="38">
        <f t="shared" si="19"/>
        <v>0</v>
      </c>
      <c r="Z1206" s="38">
        <v>0</v>
      </c>
      <c r="AA1206" s="38">
        <v>0</v>
      </c>
      <c r="AB1206" s="38">
        <v>0</v>
      </c>
      <c r="AC1206" s="38" t="s">
        <v>6116</v>
      </c>
      <c r="AD1206" s="59">
        <v>0</v>
      </c>
      <c r="AE1206" s="59">
        <v>0</v>
      </c>
      <c r="AF1206" s="59" t="s">
        <v>6138</v>
      </c>
    </row>
    <row r="1207" spans="1:32" x14ac:dyDescent="0.2">
      <c r="A1207" s="60" t="s">
        <v>6111</v>
      </c>
      <c r="B1207" s="44" t="s">
        <v>6115</v>
      </c>
      <c r="C1207" s="44"/>
      <c r="D1207" s="39">
        <v>1192</v>
      </c>
      <c r="E1207" s="44" t="s">
        <v>2160</v>
      </c>
      <c r="F1207" s="44" t="s">
        <v>2161</v>
      </c>
      <c r="G1207" s="39" t="s">
        <v>6115</v>
      </c>
      <c r="H1207" s="64">
        <v>40359</v>
      </c>
      <c r="I1207" s="44" t="s">
        <v>6129</v>
      </c>
      <c r="J1207" s="58">
        <v>146</v>
      </c>
      <c r="K1207" s="44" t="s">
        <v>6111</v>
      </c>
      <c r="L1207" s="39" t="s">
        <v>6116</v>
      </c>
      <c r="M1207" s="67">
        <v>0</v>
      </c>
      <c r="N1207" s="67">
        <v>0</v>
      </c>
      <c r="O1207" s="46">
        <v>680254</v>
      </c>
      <c r="P1207" s="45">
        <v>680254</v>
      </c>
      <c r="Q1207" s="45">
        <v>748841</v>
      </c>
      <c r="R1207" s="45">
        <v>62403.416666666664</v>
      </c>
      <c r="S1207" s="45">
        <v>374420.5</v>
      </c>
      <c r="T1207" s="45">
        <v>499326</v>
      </c>
      <c r="U1207" s="46">
        <v>305833.5</v>
      </c>
      <c r="V1207" s="38">
        <v>131023.35997407646</v>
      </c>
      <c r="W1207" s="46">
        <v>131023.35997407646</v>
      </c>
      <c r="X1207" s="38"/>
      <c r="Y1207" s="38">
        <f t="shared" si="19"/>
        <v>151936.25413745758</v>
      </c>
      <c r="Z1207" s="38">
        <v>151936.25413745758</v>
      </c>
      <c r="AA1207" s="38">
        <v>0</v>
      </c>
      <c r="AB1207" s="38">
        <v>151936.25413745758</v>
      </c>
      <c r="AC1207" s="38" t="s">
        <v>6123</v>
      </c>
      <c r="AD1207" s="59">
        <v>0.3042826813293471</v>
      </c>
      <c r="AE1207" s="59">
        <v>0.22335223921867065</v>
      </c>
      <c r="AF1207" s="59">
        <v>0.49679402072519063</v>
      </c>
    </row>
    <row r="1208" spans="1:32" x14ac:dyDescent="0.2">
      <c r="A1208" s="60" t="s">
        <v>6111</v>
      </c>
      <c r="B1208" s="44" t="s">
        <v>6115</v>
      </c>
      <c r="C1208" s="44"/>
      <c r="D1208" s="39">
        <v>1193</v>
      </c>
      <c r="E1208" s="44" t="s">
        <v>3983</v>
      </c>
      <c r="F1208" s="44" t="s">
        <v>3984</v>
      </c>
      <c r="G1208" s="39" t="s">
        <v>6115</v>
      </c>
      <c r="H1208" s="64">
        <v>40543</v>
      </c>
      <c r="I1208" s="44" t="s">
        <v>6129</v>
      </c>
      <c r="J1208" s="58">
        <v>146</v>
      </c>
      <c r="K1208" s="44" t="s">
        <v>6111</v>
      </c>
      <c r="L1208" s="39" t="s">
        <v>6116</v>
      </c>
      <c r="M1208" s="67">
        <v>0</v>
      </c>
      <c r="N1208" s="67">
        <v>0</v>
      </c>
      <c r="O1208" s="46">
        <v>1420600</v>
      </c>
      <c r="P1208" s="45">
        <v>1420600</v>
      </c>
      <c r="Q1208" s="45">
        <v>833540</v>
      </c>
      <c r="R1208" s="45">
        <v>69461.666666666672</v>
      </c>
      <c r="S1208" s="45">
        <v>416770</v>
      </c>
      <c r="T1208" s="45">
        <v>508623</v>
      </c>
      <c r="U1208" s="46">
        <v>1003830</v>
      </c>
      <c r="V1208" s="38">
        <v>430054.84828436776</v>
      </c>
      <c r="W1208" s="46">
        <v>430054.84828436776</v>
      </c>
      <c r="X1208" s="38"/>
      <c r="Y1208" s="38">
        <f t="shared" si="19"/>
        <v>498696.74182456813</v>
      </c>
      <c r="Z1208" s="38">
        <v>498696.74182456813</v>
      </c>
      <c r="AA1208" s="38">
        <v>0</v>
      </c>
      <c r="AB1208" s="38">
        <v>498696.74182456813</v>
      </c>
      <c r="AC1208" s="38" t="s">
        <v>6123</v>
      </c>
      <c r="AD1208" s="59">
        <v>0.98048405562581353</v>
      </c>
      <c r="AE1208" s="59">
        <v>0.35104655907684651</v>
      </c>
      <c r="AF1208" s="59">
        <v>0.49679402072519063</v>
      </c>
    </row>
    <row r="1209" spans="1:32" x14ac:dyDescent="0.2">
      <c r="A1209" s="60" t="s">
        <v>6111</v>
      </c>
      <c r="B1209" s="44" t="s">
        <v>6115</v>
      </c>
      <c r="C1209" s="44"/>
      <c r="D1209" s="39">
        <v>1194</v>
      </c>
      <c r="E1209" s="44" t="s">
        <v>4017</v>
      </c>
      <c r="F1209" s="44" t="s">
        <v>4018</v>
      </c>
      <c r="G1209" s="39" t="s">
        <v>6115</v>
      </c>
      <c r="H1209" s="64">
        <v>40359</v>
      </c>
      <c r="I1209" s="44" t="s">
        <v>6129</v>
      </c>
      <c r="J1209" s="58">
        <v>146</v>
      </c>
      <c r="K1209" s="44" t="s">
        <v>6111</v>
      </c>
      <c r="L1209" s="39" t="s">
        <v>6116</v>
      </c>
      <c r="M1209" s="67">
        <v>0</v>
      </c>
      <c r="N1209" s="67">
        <v>0</v>
      </c>
      <c r="O1209" s="46">
        <v>736600</v>
      </c>
      <c r="P1209" s="45">
        <v>736600</v>
      </c>
      <c r="Q1209" s="45">
        <v>1361778</v>
      </c>
      <c r="R1209" s="45">
        <v>113481.5</v>
      </c>
      <c r="S1209" s="45">
        <v>680889</v>
      </c>
      <c r="T1209" s="45">
        <v>502810</v>
      </c>
      <c r="U1209" s="46">
        <v>55711</v>
      </c>
      <c r="V1209" s="38">
        <v>23867.373611837076</v>
      </c>
      <c r="W1209" s="46">
        <v>23867.373611837076</v>
      </c>
      <c r="X1209" s="38"/>
      <c r="Y1209" s="38">
        <f t="shared" si="19"/>
        <v>27676.891688621097</v>
      </c>
      <c r="Z1209" s="38">
        <v>27676.891688621097</v>
      </c>
      <c r="AA1209" s="38">
        <v>0</v>
      </c>
      <c r="AB1209" s="38">
        <v>27676.891688621097</v>
      </c>
      <c r="AC1209" s="38" t="s">
        <v>6123</v>
      </c>
      <c r="AD1209" s="59">
        <v>5.5044433660072584E-2</v>
      </c>
      <c r="AE1209" s="59">
        <v>3.7573841553924923E-2</v>
      </c>
      <c r="AF1209" s="59">
        <v>0.49679402072519069</v>
      </c>
    </row>
    <row r="1210" spans="1:32" x14ac:dyDescent="0.2">
      <c r="A1210" s="60" t="s">
        <v>6111</v>
      </c>
      <c r="B1210" s="44" t="s">
        <v>6176</v>
      </c>
      <c r="C1210" s="44" t="s">
        <v>6175</v>
      </c>
      <c r="D1210" s="39">
        <v>1195</v>
      </c>
      <c r="E1210" s="44" t="s">
        <v>4592</v>
      </c>
      <c r="F1210" s="44" t="s">
        <v>4593</v>
      </c>
      <c r="G1210" s="39" t="s">
        <v>6115</v>
      </c>
      <c r="H1210" s="64">
        <v>40268</v>
      </c>
      <c r="I1210" s="44" t="s">
        <v>6129</v>
      </c>
      <c r="J1210" s="58">
        <v>146</v>
      </c>
      <c r="K1210" s="44" t="s">
        <v>6111</v>
      </c>
      <c r="L1210" s="39" t="s">
        <v>6116</v>
      </c>
      <c r="M1210" s="67">
        <v>0</v>
      </c>
      <c r="N1210" s="67">
        <v>0</v>
      </c>
      <c r="O1210" s="46">
        <v>781567</v>
      </c>
      <c r="P1210" s="45">
        <v>781567</v>
      </c>
      <c r="Q1210" s="45">
        <v>994697</v>
      </c>
      <c r="R1210" s="45">
        <v>82891.416666666672</v>
      </c>
      <c r="S1210" s="45">
        <v>497348.5</v>
      </c>
      <c r="T1210" s="45">
        <v>359068</v>
      </c>
      <c r="U1210" s="46">
        <v>284218.5</v>
      </c>
      <c r="V1210" s="38">
        <v>121763.19087605528</v>
      </c>
      <c r="W1210" s="46">
        <v>121763.19087605528</v>
      </c>
      <c r="X1210" s="38"/>
      <c r="Y1210" s="38">
        <f t="shared" si="19"/>
        <v>141198.05137948258</v>
      </c>
      <c r="Z1210" s="38">
        <v>141198.05137948258</v>
      </c>
      <c r="AA1210" s="38">
        <v>0</v>
      </c>
      <c r="AB1210" s="38">
        <v>141198.05137948258</v>
      </c>
      <c r="AC1210" s="38" t="s">
        <v>6123</v>
      </c>
      <c r="AD1210" s="59">
        <v>0.39323485072321285</v>
      </c>
      <c r="AE1210" s="59">
        <v>0.18066020108254646</v>
      </c>
      <c r="AF1210" s="59">
        <v>0.49679402072519058</v>
      </c>
    </row>
    <row r="1211" spans="1:32" x14ac:dyDescent="0.2">
      <c r="A1211" s="60" t="s">
        <v>6111</v>
      </c>
      <c r="B1211" s="44" t="s">
        <v>6115</v>
      </c>
      <c r="C1211" s="44"/>
      <c r="D1211" s="39">
        <v>1196</v>
      </c>
      <c r="E1211" s="44" t="s">
        <v>5771</v>
      </c>
      <c r="F1211" s="44" t="s">
        <v>5772</v>
      </c>
      <c r="G1211" s="39" t="s">
        <v>6115</v>
      </c>
      <c r="H1211" s="64">
        <v>40359</v>
      </c>
      <c r="I1211" s="44" t="s">
        <v>6129</v>
      </c>
      <c r="J1211" s="58">
        <v>146</v>
      </c>
      <c r="K1211" s="44" t="s">
        <v>6111</v>
      </c>
      <c r="L1211" s="39" t="s">
        <v>6116</v>
      </c>
      <c r="M1211" s="67">
        <v>0</v>
      </c>
      <c r="N1211" s="67">
        <v>0</v>
      </c>
      <c r="O1211" s="46">
        <v>789168</v>
      </c>
      <c r="P1211" s="45">
        <v>789168</v>
      </c>
      <c r="Q1211" s="45">
        <v>578190</v>
      </c>
      <c r="R1211" s="45">
        <v>48182.5</v>
      </c>
      <c r="S1211" s="45">
        <v>289095</v>
      </c>
      <c r="T1211" s="45">
        <v>186727</v>
      </c>
      <c r="U1211" s="46">
        <v>500073</v>
      </c>
      <c r="V1211" s="38">
        <v>214238.28551259538</v>
      </c>
      <c r="W1211" s="46">
        <v>186727</v>
      </c>
      <c r="X1211" s="38"/>
      <c r="Y1211" s="38">
        <f t="shared" si="19"/>
        <v>248433.27632610826</v>
      </c>
      <c r="Z1211" s="38">
        <v>186727</v>
      </c>
      <c r="AA1211" s="38">
        <v>0</v>
      </c>
      <c r="AB1211" s="38">
        <v>186727</v>
      </c>
      <c r="AC1211" s="38" t="s">
        <v>6123</v>
      </c>
      <c r="AD1211" s="59">
        <v>1</v>
      </c>
      <c r="AE1211" s="59">
        <v>0.23661248302009205</v>
      </c>
      <c r="AF1211" s="59">
        <v>0.37339948367538339</v>
      </c>
    </row>
    <row r="1212" spans="1:32" x14ac:dyDescent="0.2">
      <c r="A1212" s="60" t="s">
        <v>6111</v>
      </c>
      <c r="B1212" s="44" t="s">
        <v>6115</v>
      </c>
      <c r="C1212" s="44"/>
      <c r="D1212" s="39">
        <v>1197</v>
      </c>
      <c r="E1212" s="44" t="s">
        <v>102</v>
      </c>
      <c r="F1212" s="44" t="s">
        <v>103</v>
      </c>
      <c r="G1212" s="39" t="s">
        <v>6115</v>
      </c>
      <c r="H1212" s="64">
        <v>40543</v>
      </c>
      <c r="I1212" s="44" t="s">
        <v>6129</v>
      </c>
      <c r="J1212" s="58">
        <v>145</v>
      </c>
      <c r="K1212" s="44" t="s">
        <v>6111</v>
      </c>
      <c r="L1212" s="39" t="s">
        <v>6116</v>
      </c>
      <c r="M1212" s="67">
        <v>0</v>
      </c>
      <c r="N1212" s="67">
        <v>0</v>
      </c>
      <c r="O1212" s="46">
        <v>921876</v>
      </c>
      <c r="P1212" s="45">
        <v>921876</v>
      </c>
      <c r="Q1212" s="45">
        <v>696144</v>
      </c>
      <c r="R1212" s="45">
        <v>58012</v>
      </c>
      <c r="S1212" s="45">
        <v>348072</v>
      </c>
      <c r="T1212" s="45">
        <v>435189</v>
      </c>
      <c r="U1212" s="46">
        <v>573804</v>
      </c>
      <c r="V1212" s="38">
        <v>245825.67981128613</v>
      </c>
      <c r="W1212" s="46">
        <v>245825.67981128613</v>
      </c>
      <c r="X1212" s="38"/>
      <c r="Y1212" s="38">
        <f t="shared" si="19"/>
        <v>285062.39626819728</v>
      </c>
      <c r="Z1212" s="38">
        <v>285062.39626819728</v>
      </c>
      <c r="AA1212" s="38">
        <v>0</v>
      </c>
      <c r="AB1212" s="38">
        <v>285062.39626819728</v>
      </c>
      <c r="AC1212" s="38" t="s">
        <v>6123</v>
      </c>
      <c r="AD1212" s="59">
        <v>0.6550312537040166</v>
      </c>
      <c r="AE1212" s="59">
        <v>0.30921989103545083</v>
      </c>
      <c r="AF1212" s="59">
        <v>0.49679402072519063</v>
      </c>
    </row>
    <row r="1213" spans="1:32" x14ac:dyDescent="0.2">
      <c r="A1213" s="60" t="s">
        <v>6111</v>
      </c>
      <c r="B1213" s="44" t="s">
        <v>6115</v>
      </c>
      <c r="C1213" s="44"/>
      <c r="D1213" s="39">
        <v>1198</v>
      </c>
      <c r="E1213" s="44" t="s">
        <v>391</v>
      </c>
      <c r="F1213" s="44" t="s">
        <v>392</v>
      </c>
      <c r="G1213" s="39" t="s">
        <v>6115</v>
      </c>
      <c r="H1213" s="64">
        <v>40359</v>
      </c>
      <c r="I1213" s="44" t="s">
        <v>6129</v>
      </c>
      <c r="J1213" s="58">
        <v>145</v>
      </c>
      <c r="K1213" s="44" t="s">
        <v>6111</v>
      </c>
      <c r="L1213" s="39" t="s">
        <v>6116</v>
      </c>
      <c r="M1213" s="67">
        <v>0</v>
      </c>
      <c r="N1213" s="67">
        <v>0</v>
      </c>
      <c r="O1213" s="46">
        <v>208699</v>
      </c>
      <c r="P1213" s="45">
        <v>208699</v>
      </c>
      <c r="Q1213" s="45">
        <v>618207</v>
      </c>
      <c r="R1213" s="45">
        <v>51517.25</v>
      </c>
      <c r="S1213" s="45">
        <v>309103.5</v>
      </c>
      <c r="T1213" s="45">
        <v>271860</v>
      </c>
      <c r="U1213" s="46">
        <v>0</v>
      </c>
      <c r="V1213" s="38">
        <v>0</v>
      </c>
      <c r="W1213" s="46">
        <v>0</v>
      </c>
      <c r="X1213" s="38"/>
      <c r="Y1213" s="38">
        <f t="shared" si="19"/>
        <v>0</v>
      </c>
      <c r="Z1213" s="38">
        <v>0</v>
      </c>
      <c r="AA1213" s="38">
        <v>0</v>
      </c>
      <c r="AB1213" s="38">
        <v>0</v>
      </c>
      <c r="AC1213" s="38" t="s">
        <v>6116</v>
      </c>
      <c r="AD1213" s="59">
        <v>0</v>
      </c>
      <c r="AE1213" s="59">
        <v>0</v>
      </c>
      <c r="AF1213" s="59" t="s">
        <v>6138</v>
      </c>
    </row>
    <row r="1214" spans="1:32" x14ac:dyDescent="0.2">
      <c r="A1214" s="60" t="s">
        <v>6111</v>
      </c>
      <c r="B1214" s="44" t="s">
        <v>6115</v>
      </c>
      <c r="C1214" s="44"/>
      <c r="D1214" s="39">
        <v>1199</v>
      </c>
      <c r="E1214" s="44" t="s">
        <v>1231</v>
      </c>
      <c r="F1214" s="44" t="s">
        <v>1232</v>
      </c>
      <c r="G1214" s="39" t="s">
        <v>6115</v>
      </c>
      <c r="H1214" s="64">
        <v>40543</v>
      </c>
      <c r="I1214" s="44" t="s">
        <v>6129</v>
      </c>
      <c r="J1214" s="58">
        <v>145</v>
      </c>
      <c r="K1214" s="44" t="s">
        <v>6111</v>
      </c>
      <c r="L1214" s="39" t="s">
        <v>6116</v>
      </c>
      <c r="M1214" s="67">
        <v>0</v>
      </c>
      <c r="N1214" s="67">
        <v>0</v>
      </c>
      <c r="O1214" s="46">
        <v>453217</v>
      </c>
      <c r="P1214" s="45">
        <v>453217</v>
      </c>
      <c r="Q1214" s="45">
        <v>845987</v>
      </c>
      <c r="R1214" s="45">
        <v>70498.916666666672</v>
      </c>
      <c r="S1214" s="45">
        <v>422993.5</v>
      </c>
      <c r="T1214" s="45">
        <v>583212</v>
      </c>
      <c r="U1214" s="46">
        <v>30223.5</v>
      </c>
      <c r="V1214" s="38">
        <v>12948.171211382991</v>
      </c>
      <c r="W1214" s="46">
        <v>12948.171211382991</v>
      </c>
      <c r="X1214" s="38"/>
      <c r="Y1214" s="38">
        <f t="shared" si="19"/>
        <v>15014.854085387798</v>
      </c>
      <c r="Z1214" s="38">
        <v>15014.854085387798</v>
      </c>
      <c r="AA1214" s="38">
        <v>0</v>
      </c>
      <c r="AB1214" s="38">
        <v>15014.854085387798</v>
      </c>
      <c r="AC1214" s="38" t="s">
        <v>6123</v>
      </c>
      <c r="AD1214" s="59">
        <v>2.5745104842472031E-2</v>
      </c>
      <c r="AE1214" s="59">
        <v>3.3129503274122105E-2</v>
      </c>
      <c r="AF1214" s="59">
        <v>0.49679402072519063</v>
      </c>
    </row>
    <row r="1215" spans="1:32" x14ac:dyDescent="0.2">
      <c r="A1215" s="60" t="s">
        <v>6111</v>
      </c>
      <c r="B1215" s="44" t="s">
        <v>6115</v>
      </c>
      <c r="C1215" s="44"/>
      <c r="D1215" s="39">
        <v>1200</v>
      </c>
      <c r="E1215" s="44" t="s">
        <v>2790</v>
      </c>
      <c r="F1215" s="44" t="s">
        <v>2791</v>
      </c>
      <c r="G1215" s="39" t="s">
        <v>6115</v>
      </c>
      <c r="H1215" s="64">
        <v>40543</v>
      </c>
      <c r="I1215" s="44" t="s">
        <v>6129</v>
      </c>
      <c r="J1215" s="58">
        <v>145</v>
      </c>
      <c r="K1215" s="44" t="s">
        <v>6111</v>
      </c>
      <c r="L1215" s="39" t="s">
        <v>6116</v>
      </c>
      <c r="M1215" s="67">
        <v>0</v>
      </c>
      <c r="N1215" s="67">
        <v>0</v>
      </c>
      <c r="O1215" s="46">
        <v>256703</v>
      </c>
      <c r="P1215" s="45">
        <v>256703</v>
      </c>
      <c r="Q1215" s="45">
        <v>725386</v>
      </c>
      <c r="R1215" s="45">
        <v>60448.833333333336</v>
      </c>
      <c r="S1215" s="45">
        <v>362693</v>
      </c>
      <c r="T1215" s="45">
        <v>286570</v>
      </c>
      <c r="U1215" s="46">
        <v>0</v>
      </c>
      <c r="V1215" s="38">
        <v>0</v>
      </c>
      <c r="W1215" s="46">
        <v>0</v>
      </c>
      <c r="X1215" s="38"/>
      <c r="Y1215" s="38">
        <f t="shared" si="19"/>
        <v>0</v>
      </c>
      <c r="Z1215" s="38">
        <v>0</v>
      </c>
      <c r="AA1215" s="38">
        <v>0</v>
      </c>
      <c r="AB1215" s="38">
        <v>0</v>
      </c>
      <c r="AC1215" s="38" t="s">
        <v>6116</v>
      </c>
      <c r="AD1215" s="59">
        <v>0</v>
      </c>
      <c r="AE1215" s="59">
        <v>0</v>
      </c>
      <c r="AF1215" s="59" t="s">
        <v>6138</v>
      </c>
    </row>
    <row r="1216" spans="1:32" x14ac:dyDescent="0.2">
      <c r="A1216" s="60" t="s">
        <v>6111</v>
      </c>
      <c r="B1216" s="44" t="s">
        <v>6115</v>
      </c>
      <c r="C1216" s="44"/>
      <c r="D1216" s="39">
        <v>1201</v>
      </c>
      <c r="E1216" s="44" t="s">
        <v>2798</v>
      </c>
      <c r="F1216" s="44" t="s">
        <v>2799</v>
      </c>
      <c r="G1216" s="39" t="s">
        <v>6115</v>
      </c>
      <c r="H1216" s="64">
        <v>40451</v>
      </c>
      <c r="I1216" s="44" t="s">
        <v>6129</v>
      </c>
      <c r="J1216" s="58">
        <v>145</v>
      </c>
      <c r="K1216" s="44" t="s">
        <v>6111</v>
      </c>
      <c r="L1216" s="39" t="s">
        <v>6116</v>
      </c>
      <c r="M1216" s="67">
        <v>0</v>
      </c>
      <c r="N1216" s="67">
        <v>0</v>
      </c>
      <c r="O1216" s="46">
        <v>379933</v>
      </c>
      <c r="P1216" s="45">
        <v>379933</v>
      </c>
      <c r="Q1216" s="45">
        <v>614866</v>
      </c>
      <c r="R1216" s="45">
        <v>51238.833333333336</v>
      </c>
      <c r="S1216" s="45">
        <v>307433</v>
      </c>
      <c r="T1216" s="45">
        <v>317097</v>
      </c>
      <c r="U1216" s="46">
        <v>72500</v>
      </c>
      <c r="V1216" s="38">
        <v>31060.016636897344</v>
      </c>
      <c r="W1216" s="46">
        <v>31060.016636897344</v>
      </c>
      <c r="X1216" s="38"/>
      <c r="Y1216" s="38">
        <f t="shared" si="19"/>
        <v>36017.566502576323</v>
      </c>
      <c r="Z1216" s="38">
        <v>36017.566502576323</v>
      </c>
      <c r="AA1216" s="38">
        <v>0</v>
      </c>
      <c r="AB1216" s="38">
        <v>36017.566502576323</v>
      </c>
      <c r="AC1216" s="38" t="s">
        <v>6123</v>
      </c>
      <c r="AD1216" s="59">
        <v>0.11358532721084187</v>
      </c>
      <c r="AE1216" s="59">
        <v>9.4799784442457805E-2</v>
      </c>
      <c r="AF1216" s="59">
        <v>0.49679402072519063</v>
      </c>
    </row>
    <row r="1217" spans="1:32" x14ac:dyDescent="0.2">
      <c r="A1217" s="60" t="s">
        <v>6111</v>
      </c>
      <c r="B1217" s="44" t="s">
        <v>6115</v>
      </c>
      <c r="C1217" s="44"/>
      <c r="D1217" s="39">
        <v>1202</v>
      </c>
      <c r="E1217" s="44" t="s">
        <v>3087</v>
      </c>
      <c r="F1217" s="44" t="s">
        <v>3088</v>
      </c>
      <c r="G1217" s="39" t="s">
        <v>6115</v>
      </c>
      <c r="H1217" s="64">
        <v>40451</v>
      </c>
      <c r="I1217" s="44" t="s">
        <v>6131</v>
      </c>
      <c r="J1217" s="58">
        <v>145</v>
      </c>
      <c r="K1217" s="44" t="s">
        <v>6111</v>
      </c>
      <c r="L1217" s="39" t="s">
        <v>6116</v>
      </c>
      <c r="M1217" s="67">
        <v>0</v>
      </c>
      <c r="N1217" s="67">
        <v>0</v>
      </c>
      <c r="O1217" s="46">
        <v>505237</v>
      </c>
      <c r="P1217" s="45">
        <v>505237</v>
      </c>
      <c r="Q1217" s="45">
        <v>557894</v>
      </c>
      <c r="R1217" s="45">
        <v>46491.166666666664</v>
      </c>
      <c r="S1217" s="45">
        <v>278947</v>
      </c>
      <c r="T1217" s="45">
        <v>260911</v>
      </c>
      <c r="U1217" s="46">
        <v>226290</v>
      </c>
      <c r="V1217" s="38">
        <v>96945.809169151718</v>
      </c>
      <c r="W1217" s="46">
        <v>96945.809169151718</v>
      </c>
      <c r="X1217" s="38"/>
      <c r="Y1217" s="38">
        <f t="shared" si="19"/>
        <v>112419.51894990339</v>
      </c>
      <c r="Z1217" s="38">
        <v>112419.51894990339</v>
      </c>
      <c r="AA1217" s="38">
        <v>0</v>
      </c>
      <c r="AB1217" s="38">
        <v>112419.51894990339</v>
      </c>
      <c r="AC1217" s="38" t="s">
        <v>6123</v>
      </c>
      <c r="AD1217" s="59">
        <v>0.43087305230482192</v>
      </c>
      <c r="AE1217" s="59">
        <v>0.22250848403799284</v>
      </c>
      <c r="AF1217" s="59">
        <v>0.49679402072519063</v>
      </c>
    </row>
    <row r="1218" spans="1:32" x14ac:dyDescent="0.2">
      <c r="A1218" s="60" t="s">
        <v>6111</v>
      </c>
      <c r="B1218" s="44" t="s">
        <v>6115</v>
      </c>
      <c r="C1218" s="44"/>
      <c r="D1218" s="39">
        <v>1203</v>
      </c>
      <c r="E1218" s="44" t="s">
        <v>4862</v>
      </c>
      <c r="F1218" s="44" t="s">
        <v>4863</v>
      </c>
      <c r="G1218" s="39" t="s">
        <v>6115</v>
      </c>
      <c r="H1218" s="64">
        <v>40359</v>
      </c>
      <c r="I1218" s="44" t="s">
        <v>6129</v>
      </c>
      <c r="J1218" s="58">
        <v>145</v>
      </c>
      <c r="K1218" s="44" t="s">
        <v>6111</v>
      </c>
      <c r="L1218" s="39" t="s">
        <v>6116</v>
      </c>
      <c r="M1218" s="67">
        <v>0</v>
      </c>
      <c r="N1218" s="67">
        <v>0</v>
      </c>
      <c r="O1218" s="46">
        <v>796218</v>
      </c>
      <c r="P1218" s="45">
        <v>796218</v>
      </c>
      <c r="Q1218" s="45">
        <v>680676</v>
      </c>
      <c r="R1218" s="45">
        <v>56723</v>
      </c>
      <c r="S1218" s="45">
        <v>340338</v>
      </c>
      <c r="T1218" s="45">
        <v>347309</v>
      </c>
      <c r="U1218" s="46">
        <v>455880</v>
      </c>
      <c r="V1218" s="38">
        <v>195305.38461281051</v>
      </c>
      <c r="W1218" s="46">
        <v>195305.38461281051</v>
      </c>
      <c r="X1218" s="38"/>
      <c r="Y1218" s="38">
        <f t="shared" si="19"/>
        <v>226478.45816819993</v>
      </c>
      <c r="Z1218" s="38">
        <v>226478.45816819993</v>
      </c>
      <c r="AA1218" s="38">
        <v>0</v>
      </c>
      <c r="AB1218" s="38">
        <v>226478.45816819993</v>
      </c>
      <c r="AC1218" s="38" t="s">
        <v>6123</v>
      </c>
      <c r="AD1218" s="59">
        <v>0.65209498794502851</v>
      </c>
      <c r="AE1218" s="59">
        <v>0.28444277593347539</v>
      </c>
      <c r="AF1218" s="59">
        <v>0.49679402072519069</v>
      </c>
    </row>
    <row r="1219" spans="1:32" x14ac:dyDescent="0.2">
      <c r="A1219" s="60" t="s">
        <v>6111</v>
      </c>
      <c r="B1219" s="44" t="s">
        <v>6115</v>
      </c>
      <c r="C1219" s="44"/>
      <c r="D1219" s="39">
        <v>1204</v>
      </c>
      <c r="E1219" s="44" t="s">
        <v>5025</v>
      </c>
      <c r="F1219" s="44" t="s">
        <v>5026</v>
      </c>
      <c r="G1219" s="39" t="s">
        <v>6115</v>
      </c>
      <c r="H1219" s="64">
        <v>40451</v>
      </c>
      <c r="I1219" s="44" t="s">
        <v>6129</v>
      </c>
      <c r="J1219" s="58">
        <v>145</v>
      </c>
      <c r="K1219" s="44" t="s">
        <v>6111</v>
      </c>
      <c r="L1219" s="39" t="s">
        <v>6116</v>
      </c>
      <c r="M1219" s="67">
        <v>0</v>
      </c>
      <c r="N1219" s="67">
        <v>0</v>
      </c>
      <c r="O1219" s="46">
        <v>1278397</v>
      </c>
      <c r="P1219" s="45">
        <v>1278397</v>
      </c>
      <c r="Q1219" s="45">
        <v>841457</v>
      </c>
      <c r="R1219" s="45">
        <v>70121.416666666672</v>
      </c>
      <c r="S1219" s="45">
        <v>420728.5</v>
      </c>
      <c r="T1219" s="45">
        <v>450931</v>
      </c>
      <c r="U1219" s="46">
        <v>857668.5</v>
      </c>
      <c r="V1219" s="38">
        <v>367437.21212334884</v>
      </c>
      <c r="W1219" s="46">
        <v>367437.21212334884</v>
      </c>
      <c r="X1219" s="38"/>
      <c r="Y1219" s="38">
        <f t="shared" si="19"/>
        <v>426084.58256434317</v>
      </c>
      <c r="Z1219" s="38">
        <v>426084.58256434317</v>
      </c>
      <c r="AA1219" s="38">
        <v>0</v>
      </c>
      <c r="AB1219" s="38">
        <v>426084.58256434317</v>
      </c>
      <c r="AC1219" s="38" t="s">
        <v>6123</v>
      </c>
      <c r="AD1219" s="59">
        <v>0.94489973535716809</v>
      </c>
      <c r="AE1219" s="59">
        <v>0.33329598126743348</v>
      </c>
      <c r="AF1219" s="59">
        <v>0.49679402072519063</v>
      </c>
    </row>
    <row r="1220" spans="1:32" x14ac:dyDescent="0.2">
      <c r="A1220" s="60" t="s">
        <v>6111</v>
      </c>
      <c r="B1220" s="44" t="s">
        <v>6115</v>
      </c>
      <c r="C1220" s="44"/>
      <c r="D1220" s="39">
        <v>1205</v>
      </c>
      <c r="E1220" s="44" t="s">
        <v>5295</v>
      </c>
      <c r="F1220" s="44" t="s">
        <v>5296</v>
      </c>
      <c r="G1220" s="39" t="s">
        <v>6115</v>
      </c>
      <c r="H1220" s="64">
        <v>40633</v>
      </c>
      <c r="I1220" s="44" t="s">
        <v>6132</v>
      </c>
      <c r="J1220" s="58">
        <v>145</v>
      </c>
      <c r="K1220" s="44" t="s">
        <v>6111</v>
      </c>
      <c r="L1220" s="39" t="s">
        <v>6116</v>
      </c>
      <c r="M1220" s="67">
        <v>0</v>
      </c>
      <c r="N1220" s="67">
        <v>0</v>
      </c>
      <c r="O1220" s="46">
        <v>621429</v>
      </c>
      <c r="P1220" s="45">
        <v>621429</v>
      </c>
      <c r="Q1220" s="45">
        <v>579095</v>
      </c>
      <c r="R1220" s="45">
        <v>48257.916666666664</v>
      </c>
      <c r="S1220" s="45">
        <v>289547.5</v>
      </c>
      <c r="T1220" s="45">
        <v>246633</v>
      </c>
      <c r="U1220" s="46">
        <v>331881.5</v>
      </c>
      <c r="V1220" s="38">
        <v>142182.68843418546</v>
      </c>
      <c r="W1220" s="46">
        <v>142182.68843418546</v>
      </c>
      <c r="X1220" s="38"/>
      <c r="Y1220" s="38">
        <f t="shared" si="19"/>
        <v>164876.74478930735</v>
      </c>
      <c r="Z1220" s="38">
        <v>164876.74478930735</v>
      </c>
      <c r="AA1220" s="38">
        <v>0</v>
      </c>
      <c r="AB1220" s="38">
        <v>164876.74478930735</v>
      </c>
      <c r="AC1220" s="38" t="s">
        <v>6123</v>
      </c>
      <c r="AD1220" s="59">
        <v>0.66851047827868681</v>
      </c>
      <c r="AE1220" s="59">
        <v>0.26531871668252904</v>
      </c>
      <c r="AF1220" s="59">
        <v>0.49679402072519063</v>
      </c>
    </row>
    <row r="1221" spans="1:32" x14ac:dyDescent="0.2">
      <c r="A1221" s="60" t="s">
        <v>6111</v>
      </c>
      <c r="B1221" s="44" t="s">
        <v>6115</v>
      </c>
      <c r="C1221" s="44"/>
      <c r="D1221" s="39">
        <v>1206</v>
      </c>
      <c r="E1221" s="44" t="s">
        <v>1645</v>
      </c>
      <c r="F1221" s="44" t="s">
        <v>1646</v>
      </c>
      <c r="G1221" s="39" t="s">
        <v>6115</v>
      </c>
      <c r="H1221" s="64">
        <v>40451</v>
      </c>
      <c r="I1221" s="44" t="s">
        <v>6129</v>
      </c>
      <c r="J1221" s="58">
        <v>144</v>
      </c>
      <c r="K1221" s="44" t="s">
        <v>6111</v>
      </c>
      <c r="L1221" s="39" t="s">
        <v>6116</v>
      </c>
      <c r="M1221" s="67">
        <v>0</v>
      </c>
      <c r="N1221" s="67">
        <v>0</v>
      </c>
      <c r="O1221" s="46">
        <v>513027</v>
      </c>
      <c r="P1221" s="45">
        <v>513027</v>
      </c>
      <c r="Q1221" s="45">
        <v>602651</v>
      </c>
      <c r="R1221" s="45">
        <v>50220.916666666664</v>
      </c>
      <c r="S1221" s="45">
        <v>301325.5</v>
      </c>
      <c r="T1221" s="45">
        <v>306839</v>
      </c>
      <c r="U1221" s="46">
        <v>211701.5</v>
      </c>
      <c r="V1221" s="38">
        <v>90695.891200774116</v>
      </c>
      <c r="W1221" s="46">
        <v>90695.891200774116</v>
      </c>
      <c r="X1221" s="38"/>
      <c r="Y1221" s="38">
        <f t="shared" si="19"/>
        <v>105172.03937855395</v>
      </c>
      <c r="Z1221" s="38">
        <v>105172.03937855395</v>
      </c>
      <c r="AA1221" s="38">
        <v>0</v>
      </c>
      <c r="AB1221" s="38">
        <v>105172.03937855395</v>
      </c>
      <c r="AC1221" s="38" t="s">
        <v>6123</v>
      </c>
      <c r="AD1221" s="59">
        <v>0.34275968628027709</v>
      </c>
      <c r="AE1221" s="59">
        <v>0.20500293235746647</v>
      </c>
      <c r="AF1221" s="59">
        <v>0.49679402072519063</v>
      </c>
    </row>
    <row r="1222" spans="1:32" x14ac:dyDescent="0.2">
      <c r="A1222" s="60" t="s">
        <v>6111</v>
      </c>
      <c r="B1222" s="44" t="s">
        <v>6115</v>
      </c>
      <c r="C1222" s="44"/>
      <c r="D1222" s="39">
        <v>1207</v>
      </c>
      <c r="E1222" s="44" t="s">
        <v>1716</v>
      </c>
      <c r="F1222" s="44" t="s">
        <v>1717</v>
      </c>
      <c r="G1222" s="39" t="s">
        <v>6115</v>
      </c>
      <c r="H1222" s="64">
        <v>40543</v>
      </c>
      <c r="I1222" s="44" t="s">
        <v>6131</v>
      </c>
      <c r="J1222" s="58">
        <v>144</v>
      </c>
      <c r="K1222" s="44" t="s">
        <v>6111</v>
      </c>
      <c r="L1222" s="39" t="s">
        <v>6116</v>
      </c>
      <c r="M1222" s="67">
        <v>0</v>
      </c>
      <c r="N1222" s="67">
        <v>0</v>
      </c>
      <c r="O1222" s="46">
        <v>360691</v>
      </c>
      <c r="P1222" s="45">
        <v>360691</v>
      </c>
      <c r="Q1222" s="45">
        <v>647128</v>
      </c>
      <c r="R1222" s="45">
        <v>53927.333333333336</v>
      </c>
      <c r="S1222" s="45">
        <v>323564</v>
      </c>
      <c r="T1222" s="45">
        <v>324027</v>
      </c>
      <c r="U1222" s="46">
        <v>37127</v>
      </c>
      <c r="V1222" s="38">
        <v>15905.727416249485</v>
      </c>
      <c r="W1222" s="46">
        <v>15905.727416249485</v>
      </c>
      <c r="X1222" s="38"/>
      <c r="Y1222" s="38">
        <f t="shared" si="19"/>
        <v>18444.471607464151</v>
      </c>
      <c r="Z1222" s="38">
        <v>18444.471607464151</v>
      </c>
      <c r="AA1222" s="38">
        <v>0</v>
      </c>
      <c r="AB1222" s="38">
        <v>18444.471607464151</v>
      </c>
      <c r="AC1222" s="38" t="s">
        <v>6123</v>
      </c>
      <c r="AD1222" s="59">
        <v>5.6922637951356374E-2</v>
      </c>
      <c r="AE1222" s="59">
        <v>5.1136489702998278E-2</v>
      </c>
      <c r="AF1222" s="59">
        <v>0.49679402072519058</v>
      </c>
    </row>
    <row r="1223" spans="1:32" x14ac:dyDescent="0.2">
      <c r="A1223" s="60" t="s">
        <v>6111</v>
      </c>
      <c r="B1223" s="44" t="s">
        <v>6115</v>
      </c>
      <c r="C1223" s="44"/>
      <c r="D1223" s="39">
        <v>1208</v>
      </c>
      <c r="E1223" s="44" t="s">
        <v>4164</v>
      </c>
      <c r="F1223" s="44" t="s">
        <v>4165</v>
      </c>
      <c r="G1223" s="39" t="s">
        <v>6115</v>
      </c>
      <c r="H1223" s="64">
        <v>40543</v>
      </c>
      <c r="I1223" s="44" t="s">
        <v>6130</v>
      </c>
      <c r="J1223" s="58">
        <v>144</v>
      </c>
      <c r="K1223" s="44" t="s">
        <v>6111</v>
      </c>
      <c r="L1223" s="39" t="s">
        <v>6116</v>
      </c>
      <c r="M1223" s="67">
        <v>0</v>
      </c>
      <c r="N1223" s="67">
        <v>0</v>
      </c>
      <c r="O1223" s="46">
        <v>265455</v>
      </c>
      <c r="P1223" s="45">
        <v>265455</v>
      </c>
      <c r="Q1223" s="45">
        <v>690176</v>
      </c>
      <c r="R1223" s="45">
        <v>57514.666666666664</v>
      </c>
      <c r="S1223" s="45">
        <v>345088</v>
      </c>
      <c r="T1223" s="45">
        <v>559569</v>
      </c>
      <c r="U1223" s="46">
        <v>0</v>
      </c>
      <c r="V1223" s="38">
        <v>0</v>
      </c>
      <c r="W1223" s="46">
        <v>0</v>
      </c>
      <c r="X1223" s="38"/>
      <c r="Y1223" s="38">
        <f t="shared" si="19"/>
        <v>0</v>
      </c>
      <c r="Z1223" s="38">
        <v>0</v>
      </c>
      <c r="AA1223" s="38">
        <v>0</v>
      </c>
      <c r="AB1223" s="38">
        <v>0</v>
      </c>
      <c r="AC1223" s="38" t="s">
        <v>6116</v>
      </c>
      <c r="AD1223" s="59">
        <v>0</v>
      </c>
      <c r="AE1223" s="59">
        <v>0</v>
      </c>
      <c r="AF1223" s="59" t="s">
        <v>6138</v>
      </c>
    </row>
    <row r="1224" spans="1:32" x14ac:dyDescent="0.2">
      <c r="A1224" s="60" t="s">
        <v>6111</v>
      </c>
      <c r="B1224" s="44" t="s">
        <v>6115</v>
      </c>
      <c r="C1224" s="44"/>
      <c r="D1224" s="39">
        <v>1209</v>
      </c>
      <c r="E1224" s="44" t="s">
        <v>696</v>
      </c>
      <c r="F1224" s="44" t="s">
        <v>697</v>
      </c>
      <c r="G1224" s="39" t="s">
        <v>6115</v>
      </c>
      <c r="H1224" s="64">
        <v>40451</v>
      </c>
      <c r="I1224" s="44" t="s">
        <v>6129</v>
      </c>
      <c r="J1224" s="58">
        <v>143</v>
      </c>
      <c r="K1224" s="44" t="s">
        <v>6111</v>
      </c>
      <c r="L1224" s="39" t="s">
        <v>6116</v>
      </c>
      <c r="M1224" s="67">
        <v>0</v>
      </c>
      <c r="N1224" s="67">
        <v>0</v>
      </c>
      <c r="O1224" s="46">
        <v>501290</v>
      </c>
      <c r="P1224" s="45">
        <v>501290</v>
      </c>
      <c r="Q1224" s="45">
        <v>822203</v>
      </c>
      <c r="R1224" s="45">
        <v>68516.916666666672</v>
      </c>
      <c r="S1224" s="45">
        <v>411101.5</v>
      </c>
      <c r="T1224" s="45">
        <v>320468</v>
      </c>
      <c r="U1224" s="46">
        <v>90188.5</v>
      </c>
      <c r="V1224" s="38">
        <v>38638.018075266431</v>
      </c>
      <c r="W1224" s="46">
        <v>38638.018075266431</v>
      </c>
      <c r="X1224" s="38"/>
      <c r="Y1224" s="38">
        <f t="shared" si="19"/>
        <v>44805.107538173856</v>
      </c>
      <c r="Z1224" s="38">
        <v>44805.107538173856</v>
      </c>
      <c r="AA1224" s="38">
        <v>0</v>
      </c>
      <c r="AB1224" s="38">
        <v>44805.107538173856</v>
      </c>
      <c r="AC1224" s="38" t="s">
        <v>6123</v>
      </c>
      <c r="AD1224" s="59">
        <v>0.13981148675741059</v>
      </c>
      <c r="AE1224" s="59">
        <v>8.9379615667924461E-2</v>
      </c>
      <c r="AF1224" s="59">
        <v>0.49679402072519063</v>
      </c>
    </row>
    <row r="1225" spans="1:32" x14ac:dyDescent="0.2">
      <c r="A1225" s="60" t="s">
        <v>6111</v>
      </c>
      <c r="B1225" s="44" t="s">
        <v>6115</v>
      </c>
      <c r="C1225" s="44"/>
      <c r="D1225" s="39">
        <v>1210</v>
      </c>
      <c r="E1225" s="44" t="s">
        <v>3430</v>
      </c>
      <c r="F1225" s="44" t="s">
        <v>3431</v>
      </c>
      <c r="G1225" s="39" t="s">
        <v>6115</v>
      </c>
      <c r="H1225" s="64">
        <v>40543</v>
      </c>
      <c r="I1225" s="44" t="s">
        <v>6129</v>
      </c>
      <c r="J1225" s="58">
        <v>143</v>
      </c>
      <c r="K1225" s="44" t="s">
        <v>6111</v>
      </c>
      <c r="L1225" s="39" t="s">
        <v>6116</v>
      </c>
      <c r="M1225" s="67">
        <v>0</v>
      </c>
      <c r="N1225" s="67">
        <v>0</v>
      </c>
      <c r="O1225" s="46">
        <v>775591</v>
      </c>
      <c r="P1225" s="45">
        <v>775591</v>
      </c>
      <c r="Q1225" s="45">
        <v>748113</v>
      </c>
      <c r="R1225" s="45">
        <v>62342.75</v>
      </c>
      <c r="S1225" s="45">
        <v>374056.5</v>
      </c>
      <c r="T1225" s="45">
        <v>426003</v>
      </c>
      <c r="U1225" s="46">
        <v>401534.5</v>
      </c>
      <c r="V1225" s="38">
        <v>172023.01034880354</v>
      </c>
      <c r="W1225" s="46">
        <v>172023.01034880354</v>
      </c>
      <c r="X1225" s="38"/>
      <c r="Y1225" s="38">
        <f t="shared" si="19"/>
        <v>199479.93871487907</v>
      </c>
      <c r="Z1225" s="38">
        <v>199479.93871487907</v>
      </c>
      <c r="AA1225" s="38">
        <v>0</v>
      </c>
      <c r="AB1225" s="38">
        <v>199479.93871487907</v>
      </c>
      <c r="AC1225" s="38" t="s">
        <v>6123</v>
      </c>
      <c r="AD1225" s="59">
        <v>0.46825946933443913</v>
      </c>
      <c r="AE1225" s="59">
        <v>0.25719733559940622</v>
      </c>
      <c r="AF1225" s="59">
        <v>0.49679402072519069</v>
      </c>
    </row>
    <row r="1226" spans="1:32" x14ac:dyDescent="0.2">
      <c r="A1226" s="60" t="s">
        <v>6111</v>
      </c>
      <c r="B1226" s="44" t="s">
        <v>6115</v>
      </c>
      <c r="C1226" s="44"/>
      <c r="D1226" s="39">
        <v>1211</v>
      </c>
      <c r="E1226" s="44" t="s">
        <v>1206</v>
      </c>
      <c r="F1226" s="44" t="s">
        <v>1207</v>
      </c>
      <c r="G1226" s="39" t="s">
        <v>6115</v>
      </c>
      <c r="H1226" s="64">
        <v>40543</v>
      </c>
      <c r="I1226" s="44" t="s">
        <v>6129</v>
      </c>
      <c r="J1226" s="58">
        <v>142</v>
      </c>
      <c r="K1226" s="44" t="s">
        <v>6111</v>
      </c>
      <c r="L1226" s="39" t="s">
        <v>6116</v>
      </c>
      <c r="M1226" s="67">
        <v>0</v>
      </c>
      <c r="N1226" s="67">
        <v>0</v>
      </c>
      <c r="O1226" s="46">
        <v>1737327</v>
      </c>
      <c r="P1226" s="45">
        <v>1737327</v>
      </c>
      <c r="Q1226" s="45">
        <v>642279</v>
      </c>
      <c r="R1226" s="45">
        <v>53523.25</v>
      </c>
      <c r="S1226" s="45">
        <v>321139.5</v>
      </c>
      <c r="T1226" s="45">
        <v>375484</v>
      </c>
      <c r="U1226" s="46">
        <v>1416187.5</v>
      </c>
      <c r="V1226" s="38">
        <v>606714.58359953179</v>
      </c>
      <c r="W1226" s="46">
        <v>375484</v>
      </c>
      <c r="X1226" s="38"/>
      <c r="Y1226" s="38">
        <f t="shared" si="19"/>
        <v>703553.48222575593</v>
      </c>
      <c r="Z1226" s="38">
        <v>375484</v>
      </c>
      <c r="AA1226" s="38">
        <v>0</v>
      </c>
      <c r="AB1226" s="38">
        <v>375484</v>
      </c>
      <c r="AC1226" s="38" t="s">
        <v>6123</v>
      </c>
      <c r="AD1226" s="59">
        <v>1</v>
      </c>
      <c r="AE1226" s="59">
        <v>0.21612741873003757</v>
      </c>
      <c r="AF1226" s="59">
        <v>0.26513720817335273</v>
      </c>
    </row>
    <row r="1227" spans="1:32" x14ac:dyDescent="0.2">
      <c r="A1227" s="60" t="s">
        <v>6111</v>
      </c>
      <c r="B1227" s="44" t="s">
        <v>6115</v>
      </c>
      <c r="C1227" s="44"/>
      <c r="D1227" s="39">
        <v>1212</v>
      </c>
      <c r="E1227" s="44" t="s">
        <v>1397</v>
      </c>
      <c r="F1227" s="44" t="s">
        <v>1398</v>
      </c>
      <c r="G1227" s="39" t="s">
        <v>6115</v>
      </c>
      <c r="H1227" s="64">
        <v>40451</v>
      </c>
      <c r="I1227" s="44" t="s">
        <v>6129</v>
      </c>
      <c r="J1227" s="58">
        <v>142</v>
      </c>
      <c r="K1227" s="44" t="s">
        <v>6111</v>
      </c>
      <c r="L1227" s="39" t="s">
        <v>6116</v>
      </c>
      <c r="M1227" s="67">
        <v>0</v>
      </c>
      <c r="N1227" s="67">
        <v>0</v>
      </c>
      <c r="O1227" s="46">
        <v>471867</v>
      </c>
      <c r="P1227" s="45">
        <v>471867</v>
      </c>
      <c r="Q1227" s="45">
        <v>718984</v>
      </c>
      <c r="R1227" s="45">
        <v>59915.333333333336</v>
      </c>
      <c r="S1227" s="45">
        <v>359492</v>
      </c>
      <c r="T1227" s="45">
        <v>422863</v>
      </c>
      <c r="U1227" s="46">
        <v>112375</v>
      </c>
      <c r="V1227" s="38">
        <v>48143.025787190883</v>
      </c>
      <c r="W1227" s="46">
        <v>48143.025787190883</v>
      </c>
      <c r="X1227" s="38"/>
      <c r="Y1227" s="38">
        <f t="shared" si="19"/>
        <v>55827.228078993299</v>
      </c>
      <c r="Z1227" s="38">
        <v>55827.228078993299</v>
      </c>
      <c r="AA1227" s="38">
        <v>0</v>
      </c>
      <c r="AB1227" s="38">
        <v>55827.228078993299</v>
      </c>
      <c r="AC1227" s="38" t="s">
        <v>6123</v>
      </c>
      <c r="AD1227" s="59">
        <v>0.13202202150340253</v>
      </c>
      <c r="AE1227" s="59">
        <v>0.11831136332694021</v>
      </c>
      <c r="AF1227" s="59">
        <v>0.49679402072519063</v>
      </c>
    </row>
    <row r="1228" spans="1:32" x14ac:dyDescent="0.2">
      <c r="A1228" s="60" t="s">
        <v>6111</v>
      </c>
      <c r="B1228" s="44" t="s">
        <v>6115</v>
      </c>
      <c r="C1228" s="44"/>
      <c r="D1228" s="39">
        <v>1213</v>
      </c>
      <c r="E1228" s="44" t="s">
        <v>4660</v>
      </c>
      <c r="F1228" s="44" t="s">
        <v>4661</v>
      </c>
      <c r="G1228" s="39" t="s">
        <v>6115</v>
      </c>
      <c r="H1228" s="64">
        <v>40359</v>
      </c>
      <c r="I1228" s="44" t="s">
        <v>6129</v>
      </c>
      <c r="J1228" s="58">
        <v>142</v>
      </c>
      <c r="K1228" s="44" t="s">
        <v>6111</v>
      </c>
      <c r="L1228" s="39" t="s">
        <v>6116</v>
      </c>
      <c r="M1228" s="67">
        <v>0</v>
      </c>
      <c r="N1228" s="67">
        <v>0</v>
      </c>
      <c r="O1228" s="46">
        <v>472766</v>
      </c>
      <c r="P1228" s="45">
        <v>472766</v>
      </c>
      <c r="Q1228" s="45">
        <v>691976</v>
      </c>
      <c r="R1228" s="45">
        <v>57664.666666666664</v>
      </c>
      <c r="S1228" s="45">
        <v>345988</v>
      </c>
      <c r="T1228" s="45">
        <v>298948</v>
      </c>
      <c r="U1228" s="46">
        <v>126778</v>
      </c>
      <c r="V1228" s="38">
        <v>54313.472954380297</v>
      </c>
      <c r="W1228" s="46">
        <v>54313.472954380297</v>
      </c>
      <c r="X1228" s="38"/>
      <c r="Y1228" s="38">
        <f t="shared" si="19"/>
        <v>62982.552359498222</v>
      </c>
      <c r="Z1228" s="38">
        <v>62982.552359498222</v>
      </c>
      <c r="AA1228" s="38">
        <v>0</v>
      </c>
      <c r="AB1228" s="38">
        <v>62982.552359498222</v>
      </c>
      <c r="AC1228" s="38" t="s">
        <v>6123</v>
      </c>
      <c r="AD1228" s="59">
        <v>0.21068062793361461</v>
      </c>
      <c r="AE1228" s="59">
        <v>0.1332214083912511</v>
      </c>
      <c r="AF1228" s="59">
        <v>0.49679402072519069</v>
      </c>
    </row>
    <row r="1229" spans="1:32" x14ac:dyDescent="0.2">
      <c r="A1229" s="60" t="s">
        <v>6111</v>
      </c>
      <c r="B1229" s="44" t="s">
        <v>6115</v>
      </c>
      <c r="C1229" s="44"/>
      <c r="D1229" s="39">
        <v>1214</v>
      </c>
      <c r="E1229" s="44" t="s">
        <v>5113</v>
      </c>
      <c r="F1229" s="44" t="s">
        <v>5114</v>
      </c>
      <c r="G1229" s="39" t="s">
        <v>6115</v>
      </c>
      <c r="H1229" s="64">
        <v>40451</v>
      </c>
      <c r="I1229" s="44" t="s">
        <v>6129</v>
      </c>
      <c r="J1229" s="58">
        <v>142</v>
      </c>
      <c r="K1229" s="44" t="s">
        <v>6111</v>
      </c>
      <c r="L1229" s="39" t="s">
        <v>6116</v>
      </c>
      <c r="M1229" s="67">
        <v>0</v>
      </c>
      <c r="N1229" s="67">
        <v>0</v>
      </c>
      <c r="O1229" s="46">
        <v>570420</v>
      </c>
      <c r="P1229" s="45">
        <v>570420</v>
      </c>
      <c r="Q1229" s="45">
        <v>574314</v>
      </c>
      <c r="R1229" s="45">
        <v>47859.5</v>
      </c>
      <c r="S1229" s="45">
        <v>287157</v>
      </c>
      <c r="T1229" s="45">
        <v>297874</v>
      </c>
      <c r="U1229" s="46">
        <v>283263</v>
      </c>
      <c r="V1229" s="38">
        <v>121353.8412774821</v>
      </c>
      <c r="W1229" s="46">
        <v>121353.8412774821</v>
      </c>
      <c r="X1229" s="38"/>
      <c r="Y1229" s="38">
        <f t="shared" si="19"/>
        <v>140723.36469267969</v>
      </c>
      <c r="Z1229" s="38">
        <v>140723.36469267969</v>
      </c>
      <c r="AA1229" s="38">
        <v>0</v>
      </c>
      <c r="AB1229" s="38">
        <v>140723.36469267969</v>
      </c>
      <c r="AC1229" s="38" t="s">
        <v>6123</v>
      </c>
      <c r="AD1229" s="59">
        <v>0.47242580652450261</v>
      </c>
      <c r="AE1229" s="59">
        <v>0.24670131603499124</v>
      </c>
      <c r="AF1229" s="59">
        <v>0.49679402072519069</v>
      </c>
    </row>
    <row r="1230" spans="1:32" x14ac:dyDescent="0.2">
      <c r="A1230" s="60" t="s">
        <v>6111</v>
      </c>
      <c r="B1230" s="44" t="s">
        <v>6115</v>
      </c>
      <c r="C1230" s="44"/>
      <c r="D1230" s="39">
        <v>1215</v>
      </c>
      <c r="E1230" s="44" t="s">
        <v>110</v>
      </c>
      <c r="F1230" s="44" t="s">
        <v>111</v>
      </c>
      <c r="G1230" s="39" t="s">
        <v>6115</v>
      </c>
      <c r="H1230" s="64">
        <v>40543</v>
      </c>
      <c r="I1230" s="44" t="s">
        <v>6129</v>
      </c>
      <c r="J1230" s="58">
        <v>141</v>
      </c>
      <c r="K1230" s="44" t="s">
        <v>6111</v>
      </c>
      <c r="L1230" s="39" t="s">
        <v>6116</v>
      </c>
      <c r="M1230" s="67">
        <v>0</v>
      </c>
      <c r="N1230" s="67">
        <v>0</v>
      </c>
      <c r="O1230" s="46">
        <v>1253440</v>
      </c>
      <c r="P1230" s="45">
        <v>1253440</v>
      </c>
      <c r="Q1230" s="45">
        <v>580434</v>
      </c>
      <c r="R1230" s="45">
        <v>48369.5</v>
      </c>
      <c r="S1230" s="45">
        <v>290217</v>
      </c>
      <c r="T1230" s="45">
        <v>295400</v>
      </c>
      <c r="U1230" s="46">
        <v>963223</v>
      </c>
      <c r="V1230" s="38">
        <v>412658.2400695472</v>
      </c>
      <c r="W1230" s="46">
        <v>295400</v>
      </c>
      <c r="X1230" s="38"/>
      <c r="Y1230" s="38">
        <f t="shared" si="19"/>
        <v>478523.42702498031</v>
      </c>
      <c r="Z1230" s="38">
        <v>295400</v>
      </c>
      <c r="AA1230" s="38">
        <v>0</v>
      </c>
      <c r="AB1230" s="38">
        <v>295400</v>
      </c>
      <c r="AC1230" s="38" t="s">
        <v>6123</v>
      </c>
      <c r="AD1230" s="59">
        <v>1</v>
      </c>
      <c r="AE1230" s="59">
        <v>0.23567143221853459</v>
      </c>
      <c r="AF1230" s="59">
        <v>0.30667872341088198</v>
      </c>
    </row>
    <row r="1231" spans="1:32" x14ac:dyDescent="0.2">
      <c r="A1231" s="60" t="s">
        <v>6111</v>
      </c>
      <c r="B1231" s="44" t="s">
        <v>6115</v>
      </c>
      <c r="C1231" s="44"/>
      <c r="D1231" s="39">
        <v>1216</v>
      </c>
      <c r="E1231" s="44" t="s">
        <v>1054</v>
      </c>
      <c r="F1231" s="44" t="s">
        <v>1055</v>
      </c>
      <c r="G1231" s="39" t="s">
        <v>6115</v>
      </c>
      <c r="H1231" s="64">
        <v>40359</v>
      </c>
      <c r="I1231" s="44" t="s">
        <v>6129</v>
      </c>
      <c r="J1231" s="58">
        <v>141</v>
      </c>
      <c r="K1231" s="44" t="s">
        <v>6111</v>
      </c>
      <c r="L1231" s="39" t="s">
        <v>6116</v>
      </c>
      <c r="M1231" s="67">
        <v>0</v>
      </c>
      <c r="N1231" s="67">
        <v>0</v>
      </c>
      <c r="O1231" s="46">
        <v>604788</v>
      </c>
      <c r="P1231" s="45">
        <v>604788</v>
      </c>
      <c r="Q1231" s="45">
        <v>725076</v>
      </c>
      <c r="R1231" s="45">
        <v>60423</v>
      </c>
      <c r="S1231" s="45">
        <v>362538</v>
      </c>
      <c r="T1231" s="45">
        <v>467777</v>
      </c>
      <c r="U1231" s="46">
        <v>242250</v>
      </c>
      <c r="V1231" s="38">
        <v>103783.29696949491</v>
      </c>
      <c r="W1231" s="46">
        <v>103783.29696949491</v>
      </c>
      <c r="X1231" s="38"/>
      <c r="Y1231" s="38">
        <f t="shared" si="19"/>
        <v>120348.35152067743</v>
      </c>
      <c r="Z1231" s="38">
        <v>120348.35152067743</v>
      </c>
      <c r="AA1231" s="38">
        <v>0</v>
      </c>
      <c r="AB1231" s="38">
        <v>120348.35152067743</v>
      </c>
      <c r="AC1231" s="38" t="s">
        <v>6123</v>
      </c>
      <c r="AD1231" s="59">
        <v>0.25727718874736771</v>
      </c>
      <c r="AE1231" s="59">
        <v>0.19899262472251009</v>
      </c>
      <c r="AF1231" s="59">
        <v>0.49679402072519063</v>
      </c>
    </row>
    <row r="1232" spans="1:32" x14ac:dyDescent="0.2">
      <c r="A1232" s="60" t="s">
        <v>6111</v>
      </c>
      <c r="B1232" s="44" t="s">
        <v>6115</v>
      </c>
      <c r="C1232" s="44"/>
      <c r="D1232" s="39">
        <v>1217</v>
      </c>
      <c r="E1232" s="44" t="s">
        <v>4162</v>
      </c>
      <c r="F1232" s="44" t="s">
        <v>4163</v>
      </c>
      <c r="G1232" s="39" t="s">
        <v>6115</v>
      </c>
      <c r="H1232" s="64">
        <v>40451</v>
      </c>
      <c r="I1232" s="44" t="s">
        <v>6129</v>
      </c>
      <c r="J1232" s="58">
        <v>141</v>
      </c>
      <c r="K1232" s="44" t="s">
        <v>6111</v>
      </c>
      <c r="L1232" s="39" t="s">
        <v>6116</v>
      </c>
      <c r="M1232" s="67">
        <v>0</v>
      </c>
      <c r="N1232" s="67">
        <v>0</v>
      </c>
      <c r="O1232" s="46">
        <v>271426</v>
      </c>
      <c r="P1232" s="45">
        <v>271426</v>
      </c>
      <c r="Q1232" s="45">
        <v>708399</v>
      </c>
      <c r="R1232" s="45">
        <v>59033.25</v>
      </c>
      <c r="S1232" s="45">
        <v>354199.5</v>
      </c>
      <c r="T1232" s="45">
        <v>541814</v>
      </c>
      <c r="U1232" s="46">
        <v>0</v>
      </c>
      <c r="V1232" s="38">
        <v>0</v>
      </c>
      <c r="W1232" s="46">
        <v>0</v>
      </c>
      <c r="X1232" s="38"/>
      <c r="Y1232" s="38">
        <f t="shared" si="19"/>
        <v>0</v>
      </c>
      <c r="Z1232" s="38">
        <v>0</v>
      </c>
      <c r="AA1232" s="38">
        <v>0</v>
      </c>
      <c r="AB1232" s="38">
        <v>0</v>
      </c>
      <c r="AC1232" s="38" t="s">
        <v>6116</v>
      </c>
      <c r="AD1232" s="59">
        <v>0</v>
      </c>
      <c r="AE1232" s="59">
        <v>0</v>
      </c>
      <c r="AF1232" s="59" t="s">
        <v>6138</v>
      </c>
    </row>
    <row r="1233" spans="1:32" x14ac:dyDescent="0.2">
      <c r="A1233" s="60" t="s">
        <v>6111</v>
      </c>
      <c r="B1233" s="44" t="s">
        <v>6115</v>
      </c>
      <c r="C1233" s="44"/>
      <c r="D1233" s="39">
        <v>1218</v>
      </c>
      <c r="E1233" s="44" t="s">
        <v>909</v>
      </c>
      <c r="F1233" s="44" t="s">
        <v>910</v>
      </c>
      <c r="G1233" s="39" t="s">
        <v>6115</v>
      </c>
      <c r="H1233" s="64">
        <v>40359</v>
      </c>
      <c r="I1233" s="44" t="s">
        <v>6129</v>
      </c>
      <c r="J1233" s="58">
        <v>140</v>
      </c>
      <c r="K1233" s="44" t="s">
        <v>6111</v>
      </c>
      <c r="L1233" s="39" t="s">
        <v>6116</v>
      </c>
      <c r="M1233" s="67">
        <v>0</v>
      </c>
      <c r="N1233" s="67">
        <v>0</v>
      </c>
      <c r="O1233" s="46">
        <v>2637380</v>
      </c>
      <c r="P1233" s="45">
        <v>2637380</v>
      </c>
      <c r="Q1233" s="45">
        <v>877947</v>
      </c>
      <c r="R1233" s="45">
        <v>73162.25</v>
      </c>
      <c r="S1233" s="45">
        <v>438973.5</v>
      </c>
      <c r="T1233" s="45">
        <v>712786</v>
      </c>
      <c r="U1233" s="46">
        <v>2198406.5</v>
      </c>
      <c r="V1233" s="38">
        <v>941828.1719263898</v>
      </c>
      <c r="W1233" s="46">
        <v>712786</v>
      </c>
      <c r="X1233" s="38"/>
      <c r="Y1233" s="38">
        <f t="shared" si="19"/>
        <v>1092155.2043233938</v>
      </c>
      <c r="Z1233" s="38">
        <v>712786</v>
      </c>
      <c r="AA1233" s="38">
        <v>0</v>
      </c>
      <c r="AB1233" s="38">
        <v>712786</v>
      </c>
      <c r="AC1233" s="38" t="s">
        <v>6123</v>
      </c>
      <c r="AD1233" s="59">
        <v>1</v>
      </c>
      <c r="AE1233" s="59">
        <v>0.27026291243582645</v>
      </c>
      <c r="AF1233" s="59">
        <v>0.32422848094744988</v>
      </c>
    </row>
    <row r="1234" spans="1:32" x14ac:dyDescent="0.2">
      <c r="A1234" s="60" t="s">
        <v>6111</v>
      </c>
      <c r="B1234" s="44" t="s">
        <v>6115</v>
      </c>
      <c r="C1234" s="44"/>
      <c r="D1234" s="39">
        <v>1219</v>
      </c>
      <c r="E1234" s="44" t="s">
        <v>935</v>
      </c>
      <c r="F1234" s="44" t="s">
        <v>6043</v>
      </c>
      <c r="G1234" s="39" t="s">
        <v>6115</v>
      </c>
      <c r="H1234" s="64">
        <v>40451</v>
      </c>
      <c r="I1234" s="44" t="s">
        <v>6129</v>
      </c>
      <c r="J1234" s="58">
        <v>140</v>
      </c>
      <c r="K1234" s="44" t="s">
        <v>6111</v>
      </c>
      <c r="L1234" s="39" t="s">
        <v>6116</v>
      </c>
      <c r="M1234" s="67">
        <v>0</v>
      </c>
      <c r="N1234" s="67">
        <v>0</v>
      </c>
      <c r="O1234" s="46">
        <v>310138</v>
      </c>
      <c r="P1234" s="45">
        <v>310138</v>
      </c>
      <c r="Q1234" s="45">
        <v>754627</v>
      </c>
      <c r="R1234" s="45">
        <v>62885.583333333336</v>
      </c>
      <c r="S1234" s="45">
        <v>377313.5</v>
      </c>
      <c r="T1234" s="45">
        <v>456654</v>
      </c>
      <c r="U1234" s="46">
        <v>0</v>
      </c>
      <c r="V1234" s="38">
        <v>0</v>
      </c>
      <c r="W1234" s="46">
        <v>0</v>
      </c>
      <c r="X1234" s="38"/>
      <c r="Y1234" s="38">
        <f t="shared" si="19"/>
        <v>0</v>
      </c>
      <c r="Z1234" s="38">
        <v>0</v>
      </c>
      <c r="AA1234" s="38">
        <v>0</v>
      </c>
      <c r="AB1234" s="38">
        <v>0</v>
      </c>
      <c r="AC1234" s="38" t="s">
        <v>6116</v>
      </c>
      <c r="AD1234" s="59">
        <v>0</v>
      </c>
      <c r="AE1234" s="59">
        <v>0</v>
      </c>
      <c r="AF1234" s="59" t="s">
        <v>6138</v>
      </c>
    </row>
    <row r="1235" spans="1:32" x14ac:dyDescent="0.2">
      <c r="A1235" s="60" t="s">
        <v>6111</v>
      </c>
      <c r="B1235" s="44" t="s">
        <v>6115</v>
      </c>
      <c r="C1235" s="44"/>
      <c r="D1235" s="39">
        <v>1220</v>
      </c>
      <c r="E1235" s="44" t="s">
        <v>1919</v>
      </c>
      <c r="F1235" s="44" t="s">
        <v>1920</v>
      </c>
      <c r="G1235" s="39" t="s">
        <v>6115</v>
      </c>
      <c r="H1235" s="64">
        <v>40633</v>
      </c>
      <c r="I1235" s="44" t="s">
        <v>6129</v>
      </c>
      <c r="J1235" s="58">
        <v>140</v>
      </c>
      <c r="K1235" s="44" t="s">
        <v>6111</v>
      </c>
      <c r="L1235" s="39" t="s">
        <v>6116</v>
      </c>
      <c r="M1235" s="67">
        <v>0</v>
      </c>
      <c r="N1235" s="67">
        <v>0</v>
      </c>
      <c r="O1235" s="46">
        <v>496784</v>
      </c>
      <c r="P1235" s="45">
        <v>496784</v>
      </c>
      <c r="Q1235" s="45">
        <v>629450</v>
      </c>
      <c r="R1235" s="45">
        <v>52454.166666666664</v>
      </c>
      <c r="S1235" s="45">
        <v>314725</v>
      </c>
      <c r="T1235" s="45">
        <v>267879</v>
      </c>
      <c r="U1235" s="46">
        <v>182059</v>
      </c>
      <c r="V1235" s="38">
        <v>77996.628536508884</v>
      </c>
      <c r="W1235" s="46">
        <v>77996.628536508884</v>
      </c>
      <c r="X1235" s="38"/>
      <c r="Y1235" s="38">
        <f t="shared" si="19"/>
        <v>90445.822619207494</v>
      </c>
      <c r="Z1235" s="38">
        <v>90445.822619207494</v>
      </c>
      <c r="AA1235" s="38">
        <v>0</v>
      </c>
      <c r="AB1235" s="38">
        <v>90445.822619207494</v>
      </c>
      <c r="AC1235" s="38" t="s">
        <v>6123</v>
      </c>
      <c r="AD1235" s="59">
        <v>0.33763685327781384</v>
      </c>
      <c r="AE1235" s="59">
        <v>0.18206267234695059</v>
      </c>
      <c r="AF1235" s="59">
        <v>0.49679402072519069</v>
      </c>
    </row>
    <row r="1236" spans="1:32" x14ac:dyDescent="0.2">
      <c r="A1236" s="60" t="s">
        <v>6111</v>
      </c>
      <c r="B1236" s="44" t="s">
        <v>6115</v>
      </c>
      <c r="C1236" s="44"/>
      <c r="D1236" s="39">
        <v>1221</v>
      </c>
      <c r="E1236" s="44" t="s">
        <v>1921</v>
      </c>
      <c r="F1236" s="44" t="s">
        <v>1922</v>
      </c>
      <c r="G1236" s="39" t="s">
        <v>6115</v>
      </c>
      <c r="H1236" s="64">
        <v>40633</v>
      </c>
      <c r="I1236" s="44" t="s">
        <v>6129</v>
      </c>
      <c r="J1236" s="58">
        <v>140</v>
      </c>
      <c r="K1236" s="44" t="s">
        <v>6111</v>
      </c>
      <c r="L1236" s="39" t="s">
        <v>6116</v>
      </c>
      <c r="M1236" s="67">
        <v>0</v>
      </c>
      <c r="N1236" s="67">
        <v>0</v>
      </c>
      <c r="O1236" s="46">
        <v>490288</v>
      </c>
      <c r="P1236" s="45">
        <v>490288</v>
      </c>
      <c r="Q1236" s="45">
        <v>707445</v>
      </c>
      <c r="R1236" s="45">
        <v>58953.75</v>
      </c>
      <c r="S1236" s="45">
        <v>353722.5</v>
      </c>
      <c r="T1236" s="45">
        <v>344938</v>
      </c>
      <c r="U1236" s="46">
        <v>136565.5</v>
      </c>
      <c r="V1236" s="38">
        <v>58506.57520036144</v>
      </c>
      <c r="W1236" s="46">
        <v>58506.57520036144</v>
      </c>
      <c r="X1236" s="38"/>
      <c r="Y1236" s="38">
        <f t="shared" si="19"/>
        <v>67844.923837346025</v>
      </c>
      <c r="Z1236" s="38">
        <v>67844.923837346025</v>
      </c>
      <c r="AA1236" s="38">
        <v>0</v>
      </c>
      <c r="AB1236" s="38">
        <v>67844.923837346025</v>
      </c>
      <c r="AC1236" s="38" t="s">
        <v>6123</v>
      </c>
      <c r="AD1236" s="59">
        <v>0.19668729985488995</v>
      </c>
      <c r="AE1236" s="59">
        <v>0.13837769604262398</v>
      </c>
      <c r="AF1236" s="59">
        <v>0.49679402072519063</v>
      </c>
    </row>
    <row r="1237" spans="1:32" x14ac:dyDescent="0.2">
      <c r="A1237" s="60" t="s">
        <v>6111</v>
      </c>
      <c r="B1237" s="44" t="s">
        <v>6115</v>
      </c>
      <c r="C1237" s="44"/>
      <c r="D1237" s="39">
        <v>1222</v>
      </c>
      <c r="E1237" s="44" t="s">
        <v>2232</v>
      </c>
      <c r="F1237" s="44" t="s">
        <v>2233</v>
      </c>
      <c r="G1237" s="39" t="s">
        <v>6115</v>
      </c>
      <c r="H1237" s="64">
        <v>40451</v>
      </c>
      <c r="I1237" s="44" t="s">
        <v>6129</v>
      </c>
      <c r="J1237" s="58">
        <v>140</v>
      </c>
      <c r="K1237" s="44" t="s">
        <v>6111</v>
      </c>
      <c r="L1237" s="39" t="s">
        <v>6116</v>
      </c>
      <c r="M1237" s="67">
        <v>0</v>
      </c>
      <c r="N1237" s="67">
        <v>0</v>
      </c>
      <c r="O1237" s="46">
        <v>400843</v>
      </c>
      <c r="P1237" s="45">
        <v>400843</v>
      </c>
      <c r="Q1237" s="45">
        <v>695800</v>
      </c>
      <c r="R1237" s="45">
        <v>57983.333333333336</v>
      </c>
      <c r="S1237" s="45">
        <v>347900</v>
      </c>
      <c r="T1237" s="45">
        <v>386044</v>
      </c>
      <c r="U1237" s="46">
        <v>52943</v>
      </c>
      <c r="V1237" s="38">
        <v>22681.523597341464</v>
      </c>
      <c r="W1237" s="46">
        <v>22681.523597341464</v>
      </c>
      <c r="X1237" s="38"/>
      <c r="Y1237" s="38">
        <f t="shared" si="19"/>
        <v>26301.765839253771</v>
      </c>
      <c r="Z1237" s="38">
        <v>26301.765839253771</v>
      </c>
      <c r="AA1237" s="38">
        <v>0</v>
      </c>
      <c r="AB1237" s="38">
        <v>26301.765839253771</v>
      </c>
      <c r="AC1237" s="38" t="s">
        <v>6123</v>
      </c>
      <c r="AD1237" s="59">
        <v>6.8131523451352108E-2</v>
      </c>
      <c r="AE1237" s="59">
        <v>6.5616128607094967E-2</v>
      </c>
      <c r="AF1237" s="59">
        <v>0.49679402072519069</v>
      </c>
    </row>
    <row r="1238" spans="1:32" x14ac:dyDescent="0.2">
      <c r="A1238" s="60" t="s">
        <v>6111</v>
      </c>
      <c r="B1238" s="44" t="s">
        <v>6115</v>
      </c>
      <c r="C1238" s="44"/>
      <c r="D1238" s="39">
        <v>1223</v>
      </c>
      <c r="E1238" s="44" t="s">
        <v>2530</v>
      </c>
      <c r="F1238" s="44" t="s">
        <v>2531</v>
      </c>
      <c r="G1238" s="39" t="s">
        <v>6115</v>
      </c>
      <c r="H1238" s="64">
        <v>40359</v>
      </c>
      <c r="I1238" s="44" t="s">
        <v>6129</v>
      </c>
      <c r="J1238" s="58">
        <v>140</v>
      </c>
      <c r="K1238" s="44" t="s">
        <v>6111</v>
      </c>
      <c r="L1238" s="39" t="s">
        <v>6116</v>
      </c>
      <c r="M1238" s="67">
        <v>0</v>
      </c>
      <c r="N1238" s="67">
        <v>0</v>
      </c>
      <c r="O1238" s="46">
        <v>142666</v>
      </c>
      <c r="P1238" s="45">
        <v>142666</v>
      </c>
      <c r="Q1238" s="45">
        <v>638770</v>
      </c>
      <c r="R1238" s="45">
        <v>53230.833333333336</v>
      </c>
      <c r="S1238" s="45">
        <v>319385</v>
      </c>
      <c r="T1238" s="45">
        <v>167816</v>
      </c>
      <c r="U1238" s="46">
        <v>0</v>
      </c>
      <c r="V1238" s="38">
        <v>0</v>
      </c>
      <c r="W1238" s="46">
        <v>0</v>
      </c>
      <c r="X1238" s="38"/>
      <c r="Y1238" s="38">
        <f t="shared" si="19"/>
        <v>0</v>
      </c>
      <c r="Z1238" s="38">
        <v>0</v>
      </c>
      <c r="AA1238" s="38">
        <v>0</v>
      </c>
      <c r="AB1238" s="38">
        <v>0</v>
      </c>
      <c r="AC1238" s="38" t="s">
        <v>6116</v>
      </c>
      <c r="AD1238" s="59">
        <v>0</v>
      </c>
      <c r="AE1238" s="59">
        <v>0</v>
      </c>
      <c r="AF1238" s="59" t="s">
        <v>6138</v>
      </c>
    </row>
    <row r="1239" spans="1:32" x14ac:dyDescent="0.2">
      <c r="A1239" s="60" t="s">
        <v>6111</v>
      </c>
      <c r="B1239" s="44" t="s">
        <v>6115</v>
      </c>
      <c r="C1239" s="44"/>
      <c r="D1239" s="39">
        <v>1224</v>
      </c>
      <c r="E1239" s="44" t="s">
        <v>4077</v>
      </c>
      <c r="F1239" s="44" t="s">
        <v>4078</v>
      </c>
      <c r="G1239" s="39" t="s">
        <v>6115</v>
      </c>
      <c r="H1239" s="64">
        <v>40633</v>
      </c>
      <c r="I1239" s="44" t="s">
        <v>6130</v>
      </c>
      <c r="J1239" s="58">
        <v>140</v>
      </c>
      <c r="K1239" s="44" t="s">
        <v>6111</v>
      </c>
      <c r="L1239" s="39" t="s">
        <v>6116</v>
      </c>
      <c r="M1239" s="67">
        <v>0</v>
      </c>
      <c r="N1239" s="67">
        <v>0</v>
      </c>
      <c r="O1239" s="46">
        <v>1122686</v>
      </c>
      <c r="P1239" s="45">
        <v>1122686</v>
      </c>
      <c r="Q1239" s="45">
        <v>714637</v>
      </c>
      <c r="R1239" s="45">
        <v>59553.083333333336</v>
      </c>
      <c r="S1239" s="45">
        <v>357318.5</v>
      </c>
      <c r="T1239" s="45">
        <v>343060</v>
      </c>
      <c r="U1239" s="46">
        <v>765367.5</v>
      </c>
      <c r="V1239" s="38">
        <v>327894.16942538659</v>
      </c>
      <c r="W1239" s="46">
        <v>327894.16942538659</v>
      </c>
      <c r="X1239" s="38"/>
      <c r="Y1239" s="38">
        <f t="shared" si="19"/>
        <v>380229.99765738734</v>
      </c>
      <c r="Z1239" s="38">
        <v>343060</v>
      </c>
      <c r="AA1239" s="38">
        <v>0</v>
      </c>
      <c r="AB1239" s="38">
        <v>343060</v>
      </c>
      <c r="AC1239" s="38" t="s">
        <v>6123</v>
      </c>
      <c r="AD1239" s="59">
        <v>1</v>
      </c>
      <c r="AE1239" s="59">
        <v>0.30557074729710709</v>
      </c>
      <c r="AF1239" s="59">
        <v>0.44822911869134763</v>
      </c>
    </row>
    <row r="1240" spans="1:32" x14ac:dyDescent="0.2">
      <c r="A1240" s="60" t="s">
        <v>6111</v>
      </c>
      <c r="B1240" s="44" t="s">
        <v>6115</v>
      </c>
      <c r="C1240" s="44"/>
      <c r="D1240" s="39">
        <v>1225</v>
      </c>
      <c r="E1240" s="44" t="s">
        <v>4198</v>
      </c>
      <c r="F1240" s="44" t="s">
        <v>4199</v>
      </c>
      <c r="G1240" s="39" t="s">
        <v>6115</v>
      </c>
      <c r="H1240" s="64">
        <v>40359</v>
      </c>
      <c r="I1240" s="44" t="s">
        <v>6129</v>
      </c>
      <c r="J1240" s="58">
        <v>140</v>
      </c>
      <c r="K1240" s="44" t="s">
        <v>6111</v>
      </c>
      <c r="L1240" s="39" t="s">
        <v>6116</v>
      </c>
      <c r="M1240" s="67">
        <v>0</v>
      </c>
      <c r="N1240" s="67">
        <v>0</v>
      </c>
      <c r="O1240" s="46">
        <v>234059</v>
      </c>
      <c r="P1240" s="45">
        <v>234059</v>
      </c>
      <c r="Q1240" s="45">
        <v>502934</v>
      </c>
      <c r="R1240" s="45">
        <v>41911.166666666664</v>
      </c>
      <c r="S1240" s="45">
        <v>251467</v>
      </c>
      <c r="T1240" s="45">
        <v>252449</v>
      </c>
      <c r="U1240" s="46">
        <v>0</v>
      </c>
      <c r="V1240" s="38">
        <v>0</v>
      </c>
      <c r="W1240" s="46">
        <v>0</v>
      </c>
      <c r="X1240" s="38"/>
      <c r="Y1240" s="38">
        <f t="shared" si="19"/>
        <v>0</v>
      </c>
      <c r="Z1240" s="38">
        <v>0</v>
      </c>
      <c r="AA1240" s="38">
        <v>0</v>
      </c>
      <c r="AB1240" s="38">
        <v>0</v>
      </c>
      <c r="AC1240" s="38" t="s">
        <v>6116</v>
      </c>
      <c r="AD1240" s="59">
        <v>0</v>
      </c>
      <c r="AE1240" s="59">
        <v>0</v>
      </c>
      <c r="AF1240" s="59" t="s">
        <v>6138</v>
      </c>
    </row>
    <row r="1241" spans="1:32" x14ac:dyDescent="0.2">
      <c r="A1241" s="60" t="s">
        <v>6111</v>
      </c>
      <c r="B1241" s="44" t="s">
        <v>6115</v>
      </c>
      <c r="C1241" s="44"/>
      <c r="D1241" s="39">
        <v>1226</v>
      </c>
      <c r="E1241" s="44" t="s">
        <v>4655</v>
      </c>
      <c r="F1241" s="44" t="s">
        <v>1966</v>
      </c>
      <c r="G1241" s="39" t="s">
        <v>6115</v>
      </c>
      <c r="H1241" s="64">
        <v>40633</v>
      </c>
      <c r="I1241" s="44" t="s">
        <v>6130</v>
      </c>
      <c r="J1241" s="58">
        <v>140</v>
      </c>
      <c r="K1241" s="44" t="s">
        <v>6111</v>
      </c>
      <c r="L1241" s="39" t="s">
        <v>6116</v>
      </c>
      <c r="M1241" s="67">
        <v>0</v>
      </c>
      <c r="N1241" s="67">
        <v>0</v>
      </c>
      <c r="O1241" s="46">
        <v>675244</v>
      </c>
      <c r="P1241" s="45">
        <v>675244</v>
      </c>
      <c r="Q1241" s="45">
        <v>671574</v>
      </c>
      <c r="R1241" s="45">
        <v>55964.5</v>
      </c>
      <c r="S1241" s="45">
        <v>335787</v>
      </c>
      <c r="T1241" s="45">
        <v>507018</v>
      </c>
      <c r="U1241" s="46">
        <v>339457</v>
      </c>
      <c r="V1241" s="38">
        <v>145428.1388622243</v>
      </c>
      <c r="W1241" s="46">
        <v>145428.1388622243</v>
      </c>
      <c r="X1241" s="38"/>
      <c r="Y1241" s="38">
        <f t="shared" si="19"/>
        <v>168640.20789331105</v>
      </c>
      <c r="Z1241" s="38">
        <v>168640.20789331105</v>
      </c>
      <c r="AA1241" s="38">
        <v>0</v>
      </c>
      <c r="AB1241" s="38">
        <v>168640.20789331105</v>
      </c>
      <c r="AC1241" s="38" t="s">
        <v>6123</v>
      </c>
      <c r="AD1241" s="59">
        <v>0.33261187550207499</v>
      </c>
      <c r="AE1241" s="59">
        <v>0.24974706608768243</v>
      </c>
      <c r="AF1241" s="59">
        <v>0.49679402072519069</v>
      </c>
    </row>
    <row r="1242" spans="1:32" x14ac:dyDescent="0.2">
      <c r="A1242" s="60" t="s">
        <v>6111</v>
      </c>
      <c r="B1242" s="44" t="s">
        <v>6115</v>
      </c>
      <c r="C1242" s="44"/>
      <c r="D1242" s="39">
        <v>1227</v>
      </c>
      <c r="E1242" s="44" t="s">
        <v>4664</v>
      </c>
      <c r="F1242" s="44" t="s">
        <v>4665</v>
      </c>
      <c r="G1242" s="39" t="s">
        <v>6115</v>
      </c>
      <c r="H1242" s="64">
        <v>40359</v>
      </c>
      <c r="I1242" s="44" t="s">
        <v>6129</v>
      </c>
      <c r="J1242" s="58">
        <v>140</v>
      </c>
      <c r="K1242" s="44" t="s">
        <v>6111</v>
      </c>
      <c r="L1242" s="39" t="s">
        <v>6116</v>
      </c>
      <c r="M1242" s="67">
        <v>0</v>
      </c>
      <c r="N1242" s="67">
        <v>0</v>
      </c>
      <c r="O1242" s="46">
        <v>862193</v>
      </c>
      <c r="P1242" s="45">
        <v>862193</v>
      </c>
      <c r="Q1242" s="45">
        <v>720556</v>
      </c>
      <c r="R1242" s="45">
        <v>60046.333333333336</v>
      </c>
      <c r="S1242" s="45">
        <v>360278</v>
      </c>
      <c r="T1242" s="45">
        <v>355122</v>
      </c>
      <c r="U1242" s="46">
        <v>501915</v>
      </c>
      <c r="V1242" s="38">
        <v>215027.42414218388</v>
      </c>
      <c r="W1242" s="46">
        <v>215027.42414218388</v>
      </c>
      <c r="X1242" s="38"/>
      <c r="Y1242" s="38">
        <f t="shared" si="19"/>
        <v>249348.37091228407</v>
      </c>
      <c r="Z1242" s="38">
        <v>249348.37091228407</v>
      </c>
      <c r="AA1242" s="38">
        <v>0</v>
      </c>
      <c r="AB1242" s="38">
        <v>249348.37091228407</v>
      </c>
      <c r="AC1242" s="38" t="s">
        <v>6123</v>
      </c>
      <c r="AD1242" s="59">
        <v>0.70214847548809722</v>
      </c>
      <c r="AE1242" s="59">
        <v>0.28920249980257789</v>
      </c>
      <c r="AF1242" s="59">
        <v>0.49679402072519063</v>
      </c>
    </row>
    <row r="1243" spans="1:32" x14ac:dyDescent="0.2">
      <c r="A1243" s="60" t="s">
        <v>6111</v>
      </c>
      <c r="B1243" s="44" t="s">
        <v>6115</v>
      </c>
      <c r="C1243" s="44"/>
      <c r="D1243" s="39">
        <v>1228</v>
      </c>
      <c r="E1243" s="44" t="s">
        <v>5011</v>
      </c>
      <c r="F1243" s="44" t="s">
        <v>5012</v>
      </c>
      <c r="G1243" s="39" t="s">
        <v>6115</v>
      </c>
      <c r="H1243" s="64">
        <v>40359</v>
      </c>
      <c r="I1243" s="44" t="s">
        <v>6129</v>
      </c>
      <c r="J1243" s="58">
        <v>140</v>
      </c>
      <c r="K1243" s="44" t="s">
        <v>6111</v>
      </c>
      <c r="L1243" s="39" t="s">
        <v>6116</v>
      </c>
      <c r="M1243" s="67">
        <v>0</v>
      </c>
      <c r="N1243" s="67">
        <v>0</v>
      </c>
      <c r="O1243" s="46">
        <v>752424</v>
      </c>
      <c r="P1243" s="45">
        <v>752424</v>
      </c>
      <c r="Q1243" s="45">
        <v>650206</v>
      </c>
      <c r="R1243" s="45">
        <v>54183.833333333336</v>
      </c>
      <c r="S1243" s="45">
        <v>325103</v>
      </c>
      <c r="T1243" s="45">
        <v>404888</v>
      </c>
      <c r="U1243" s="46">
        <v>427321</v>
      </c>
      <c r="V1243" s="38">
        <v>183070.30854200842</v>
      </c>
      <c r="W1243" s="46">
        <v>183070.30854200842</v>
      </c>
      <c r="X1243" s="38"/>
      <c r="Y1243" s="38">
        <f t="shared" si="19"/>
        <v>212290.51773030919</v>
      </c>
      <c r="Z1243" s="38">
        <v>212290.51773030919</v>
      </c>
      <c r="AA1243" s="38">
        <v>0</v>
      </c>
      <c r="AB1243" s="38">
        <v>212290.51773030919</v>
      </c>
      <c r="AC1243" s="38" t="s">
        <v>6123</v>
      </c>
      <c r="AD1243" s="59">
        <v>0.52431911474360615</v>
      </c>
      <c r="AE1243" s="59">
        <v>0.28214214024314643</v>
      </c>
      <c r="AF1243" s="59">
        <v>0.49679402072519063</v>
      </c>
    </row>
    <row r="1244" spans="1:32" x14ac:dyDescent="0.2">
      <c r="A1244" s="60" t="s">
        <v>6111</v>
      </c>
      <c r="B1244" s="44" t="s">
        <v>6115</v>
      </c>
      <c r="C1244" s="44"/>
      <c r="D1244" s="39">
        <v>1229</v>
      </c>
      <c r="E1244" s="44" t="s">
        <v>5029</v>
      </c>
      <c r="F1244" s="44" t="s">
        <v>5030</v>
      </c>
      <c r="G1244" s="39" t="s">
        <v>6115</v>
      </c>
      <c r="H1244" s="64">
        <v>40633</v>
      </c>
      <c r="I1244" s="44" t="s">
        <v>6130</v>
      </c>
      <c r="J1244" s="58">
        <v>140</v>
      </c>
      <c r="K1244" s="44" t="s">
        <v>6111</v>
      </c>
      <c r="L1244" s="39" t="s">
        <v>6116</v>
      </c>
      <c r="M1244" s="67">
        <v>0</v>
      </c>
      <c r="N1244" s="67">
        <v>0</v>
      </c>
      <c r="O1244" s="46">
        <v>1581766</v>
      </c>
      <c r="P1244" s="45">
        <v>1581766</v>
      </c>
      <c r="Q1244" s="45">
        <v>623741</v>
      </c>
      <c r="R1244" s="45">
        <v>51978.416666666664</v>
      </c>
      <c r="S1244" s="45">
        <v>311870.5</v>
      </c>
      <c r="T1244" s="45">
        <v>280003</v>
      </c>
      <c r="U1244" s="46">
        <v>1269895.5</v>
      </c>
      <c r="V1244" s="38">
        <v>544041.03940856655</v>
      </c>
      <c r="W1244" s="46">
        <v>280003</v>
      </c>
      <c r="X1244" s="38"/>
      <c r="Y1244" s="38">
        <f t="shared" si="19"/>
        <v>630876.49134582642</v>
      </c>
      <c r="Z1244" s="38">
        <v>280003</v>
      </c>
      <c r="AA1244" s="38">
        <v>0</v>
      </c>
      <c r="AB1244" s="38">
        <v>280003</v>
      </c>
      <c r="AC1244" s="38" t="s">
        <v>6123</v>
      </c>
      <c r="AD1244" s="59">
        <v>1</v>
      </c>
      <c r="AE1244" s="59">
        <v>0.17701923040449724</v>
      </c>
      <c r="AF1244" s="59">
        <v>0.22049294607312175</v>
      </c>
    </row>
    <row r="1245" spans="1:32" x14ac:dyDescent="0.2">
      <c r="A1245" s="60" t="s">
        <v>6111</v>
      </c>
      <c r="B1245" s="44" t="s">
        <v>6115</v>
      </c>
      <c r="C1245" s="44"/>
      <c r="D1245" s="39">
        <v>1230</v>
      </c>
      <c r="E1245" s="44" t="s">
        <v>5086</v>
      </c>
      <c r="F1245" s="44" t="s">
        <v>5087</v>
      </c>
      <c r="G1245" s="39" t="s">
        <v>6115</v>
      </c>
      <c r="H1245" s="64">
        <v>40633</v>
      </c>
      <c r="I1245" s="44" t="s">
        <v>6130</v>
      </c>
      <c r="J1245" s="58">
        <v>140</v>
      </c>
      <c r="K1245" s="44" t="s">
        <v>6111</v>
      </c>
      <c r="L1245" s="39" t="s">
        <v>6123</v>
      </c>
      <c r="M1245" s="67">
        <v>633000</v>
      </c>
      <c r="N1245" s="67">
        <v>525000</v>
      </c>
      <c r="O1245" s="46">
        <v>1200285</v>
      </c>
      <c r="P1245" s="45">
        <v>675285</v>
      </c>
      <c r="Q1245" s="45">
        <v>560890</v>
      </c>
      <c r="R1245" s="45">
        <v>46740.833333333336</v>
      </c>
      <c r="S1245" s="45">
        <v>280445</v>
      </c>
      <c r="T1245" s="45">
        <v>405586</v>
      </c>
      <c r="U1245" s="46">
        <v>394840</v>
      </c>
      <c r="V1245" s="38">
        <v>169154.99267465583</v>
      </c>
      <c r="W1245" s="46">
        <v>169154.99267465583</v>
      </c>
      <c r="X1245" s="38"/>
      <c r="Y1245" s="38">
        <f t="shared" si="19"/>
        <v>196154.15114313428</v>
      </c>
      <c r="Z1245" s="38">
        <v>196154.15114313428</v>
      </c>
      <c r="AA1245" s="38">
        <v>0</v>
      </c>
      <c r="AB1245" s="38">
        <v>196154.15114313428</v>
      </c>
      <c r="AC1245" s="38" t="s">
        <v>6123</v>
      </c>
      <c r="AD1245" s="59">
        <v>0.48363146445669791</v>
      </c>
      <c r="AE1245" s="59">
        <v>0.29047609697110743</v>
      </c>
      <c r="AF1245" s="59">
        <v>0.49679402072519069</v>
      </c>
    </row>
    <row r="1246" spans="1:32" x14ac:dyDescent="0.2">
      <c r="A1246" s="60" t="s">
        <v>6111</v>
      </c>
      <c r="B1246" s="44" t="s">
        <v>6115</v>
      </c>
      <c r="C1246" s="44"/>
      <c r="D1246" s="39">
        <v>1231</v>
      </c>
      <c r="E1246" s="44" t="s">
        <v>5680</v>
      </c>
      <c r="F1246" s="44" t="s">
        <v>5681</v>
      </c>
      <c r="G1246" s="39" t="s">
        <v>6115</v>
      </c>
      <c r="H1246" s="64">
        <v>40543</v>
      </c>
      <c r="I1246" s="44" t="s">
        <v>6129</v>
      </c>
      <c r="J1246" s="58">
        <v>140</v>
      </c>
      <c r="K1246" s="44" t="s">
        <v>6111</v>
      </c>
      <c r="L1246" s="39" t="s">
        <v>6116</v>
      </c>
      <c r="M1246" s="67">
        <v>0</v>
      </c>
      <c r="N1246" s="67">
        <v>0</v>
      </c>
      <c r="O1246" s="46">
        <v>970020</v>
      </c>
      <c r="P1246" s="45">
        <v>970020</v>
      </c>
      <c r="Q1246" s="45">
        <v>725292</v>
      </c>
      <c r="R1246" s="45">
        <v>60441</v>
      </c>
      <c r="S1246" s="45">
        <v>362646</v>
      </c>
      <c r="T1246" s="45">
        <v>346614</v>
      </c>
      <c r="U1246" s="46">
        <v>607374</v>
      </c>
      <c r="V1246" s="38">
        <v>260207.53854922604</v>
      </c>
      <c r="W1246" s="46">
        <v>260207.53854922604</v>
      </c>
      <c r="X1246" s="38"/>
      <c r="Y1246" s="38">
        <f t="shared" si="19"/>
        <v>301739.77154394193</v>
      </c>
      <c r="Z1246" s="38">
        <v>301739.77154394193</v>
      </c>
      <c r="AA1246" s="38">
        <v>0</v>
      </c>
      <c r="AB1246" s="38">
        <v>301739.77154394193</v>
      </c>
      <c r="AC1246" s="38" t="s">
        <v>6123</v>
      </c>
      <c r="AD1246" s="59">
        <v>0.87053544156884011</v>
      </c>
      <c r="AE1246" s="59">
        <v>0.31106551570477098</v>
      </c>
      <c r="AF1246" s="59">
        <v>0.49679402072519063</v>
      </c>
    </row>
    <row r="1247" spans="1:32" x14ac:dyDescent="0.2">
      <c r="A1247" s="60" t="s">
        <v>6111</v>
      </c>
      <c r="B1247" s="44" t="s">
        <v>6115</v>
      </c>
      <c r="C1247" s="44"/>
      <c r="D1247" s="39">
        <v>1232</v>
      </c>
      <c r="E1247" s="44" t="s">
        <v>5696</v>
      </c>
      <c r="F1247" s="44" t="s">
        <v>5697</v>
      </c>
      <c r="G1247" s="39" t="s">
        <v>6115</v>
      </c>
      <c r="H1247" s="64">
        <v>40543</v>
      </c>
      <c r="I1247" s="44" t="s">
        <v>6129</v>
      </c>
      <c r="J1247" s="58">
        <v>140</v>
      </c>
      <c r="K1247" s="44" t="s">
        <v>6111</v>
      </c>
      <c r="L1247" s="39" t="s">
        <v>6116</v>
      </c>
      <c r="M1247" s="67">
        <v>0</v>
      </c>
      <c r="N1247" s="67">
        <v>0</v>
      </c>
      <c r="O1247" s="46">
        <v>440783</v>
      </c>
      <c r="P1247" s="45">
        <v>440783</v>
      </c>
      <c r="Q1247" s="45">
        <v>692731</v>
      </c>
      <c r="R1247" s="45">
        <v>57727.583333333336</v>
      </c>
      <c r="S1247" s="45">
        <v>346365.5</v>
      </c>
      <c r="T1247" s="45">
        <v>282021</v>
      </c>
      <c r="U1247" s="46">
        <v>94417.5</v>
      </c>
      <c r="V1247" s="38">
        <v>40449.780976748341</v>
      </c>
      <c r="W1247" s="46">
        <v>40449.780976748341</v>
      </c>
      <c r="X1247" s="38"/>
      <c r="Y1247" s="38">
        <f t="shared" si="19"/>
        <v>46906.049451820683</v>
      </c>
      <c r="Z1247" s="38">
        <v>46906.049451820683</v>
      </c>
      <c r="AA1247" s="38">
        <v>0</v>
      </c>
      <c r="AB1247" s="38">
        <v>46906.049451820683</v>
      </c>
      <c r="AC1247" s="38" t="s">
        <v>6123</v>
      </c>
      <c r="AD1247" s="59">
        <v>0.16632112307885116</v>
      </c>
      <c r="AE1247" s="59">
        <v>0.10641528700476353</v>
      </c>
      <c r="AF1247" s="59">
        <v>0.49679402072519058</v>
      </c>
    </row>
    <row r="1248" spans="1:32" x14ac:dyDescent="0.2">
      <c r="A1248" s="60" t="s">
        <v>6111</v>
      </c>
      <c r="B1248" s="44" t="s">
        <v>6115</v>
      </c>
      <c r="C1248" s="44"/>
      <c r="D1248" s="39">
        <v>1233</v>
      </c>
      <c r="E1248" s="44" t="s">
        <v>1797</v>
      </c>
      <c r="F1248" s="44" t="s">
        <v>1798</v>
      </c>
      <c r="G1248" s="39" t="s">
        <v>6115</v>
      </c>
      <c r="H1248" s="64">
        <v>40543</v>
      </c>
      <c r="I1248" s="44" t="s">
        <v>6129</v>
      </c>
      <c r="J1248" s="58">
        <v>139</v>
      </c>
      <c r="K1248" s="44" t="s">
        <v>6111</v>
      </c>
      <c r="L1248" s="39" t="s">
        <v>6116</v>
      </c>
      <c r="M1248" s="67">
        <v>0</v>
      </c>
      <c r="N1248" s="67">
        <v>0</v>
      </c>
      <c r="O1248" s="46">
        <v>198458</v>
      </c>
      <c r="P1248" s="45">
        <v>198458</v>
      </c>
      <c r="Q1248" s="45">
        <v>535620</v>
      </c>
      <c r="R1248" s="45">
        <v>44635</v>
      </c>
      <c r="S1248" s="45">
        <v>267810</v>
      </c>
      <c r="T1248" s="45">
        <v>327238</v>
      </c>
      <c r="U1248" s="46">
        <v>0</v>
      </c>
      <c r="V1248" s="38">
        <v>0</v>
      </c>
      <c r="W1248" s="46">
        <v>0</v>
      </c>
      <c r="X1248" s="38"/>
      <c r="Y1248" s="38">
        <f t="shared" si="19"/>
        <v>0</v>
      </c>
      <c r="Z1248" s="38">
        <v>0</v>
      </c>
      <c r="AA1248" s="38">
        <v>0</v>
      </c>
      <c r="AB1248" s="38">
        <v>0</v>
      </c>
      <c r="AC1248" s="38" t="s">
        <v>6116</v>
      </c>
      <c r="AD1248" s="59">
        <v>0</v>
      </c>
      <c r="AE1248" s="59">
        <v>0</v>
      </c>
      <c r="AF1248" s="59" t="s">
        <v>6138</v>
      </c>
    </row>
    <row r="1249" spans="1:32" x14ac:dyDescent="0.2">
      <c r="A1249" s="60" t="s">
        <v>6111</v>
      </c>
      <c r="B1249" s="44" t="s">
        <v>6115</v>
      </c>
      <c r="C1249" s="44"/>
      <c r="D1249" s="39">
        <v>1234</v>
      </c>
      <c r="E1249" s="44" t="s">
        <v>2625</v>
      </c>
      <c r="F1249" s="44" t="s">
        <v>2626</v>
      </c>
      <c r="G1249" s="39" t="s">
        <v>6115</v>
      </c>
      <c r="H1249" s="64">
        <v>40359</v>
      </c>
      <c r="I1249" s="44" t="s">
        <v>6129</v>
      </c>
      <c r="J1249" s="58">
        <v>138</v>
      </c>
      <c r="K1249" s="44" t="s">
        <v>6111</v>
      </c>
      <c r="L1249" s="39" t="s">
        <v>6116</v>
      </c>
      <c r="M1249" s="67">
        <v>0</v>
      </c>
      <c r="N1249" s="67">
        <v>0</v>
      </c>
      <c r="O1249" s="46">
        <v>518536</v>
      </c>
      <c r="P1249" s="45">
        <v>518536</v>
      </c>
      <c r="Q1249" s="45">
        <v>658541</v>
      </c>
      <c r="R1249" s="45">
        <v>54878.416666666664</v>
      </c>
      <c r="S1249" s="45">
        <v>329270.5</v>
      </c>
      <c r="T1249" s="45">
        <v>256040</v>
      </c>
      <c r="U1249" s="46">
        <v>189265.5</v>
      </c>
      <c r="V1249" s="38">
        <v>81083.994190216472</v>
      </c>
      <c r="W1249" s="46">
        <v>81083.994190216472</v>
      </c>
      <c r="X1249" s="38"/>
      <c r="Y1249" s="38">
        <f t="shared" si="19"/>
        <v>94025.968729563567</v>
      </c>
      <c r="Z1249" s="38">
        <v>94025.968729563567</v>
      </c>
      <c r="AA1249" s="38">
        <v>0</v>
      </c>
      <c r="AB1249" s="38">
        <v>94025.968729563567</v>
      </c>
      <c r="AC1249" s="38" t="s">
        <v>6123</v>
      </c>
      <c r="AD1249" s="59">
        <v>0.36723156041854227</v>
      </c>
      <c r="AE1249" s="59">
        <v>0.18132968343483108</v>
      </c>
      <c r="AF1249" s="59">
        <v>0.49679402072519063</v>
      </c>
    </row>
    <row r="1250" spans="1:32" x14ac:dyDescent="0.2">
      <c r="A1250" s="60" t="s">
        <v>6111</v>
      </c>
      <c r="B1250" s="44" t="s">
        <v>6115</v>
      </c>
      <c r="C1250" s="44"/>
      <c r="D1250" s="39">
        <v>1235</v>
      </c>
      <c r="E1250" s="44" t="s">
        <v>3879</v>
      </c>
      <c r="F1250" s="44" t="s">
        <v>3880</v>
      </c>
      <c r="G1250" s="39" t="s">
        <v>6115</v>
      </c>
      <c r="H1250" s="64">
        <v>40359</v>
      </c>
      <c r="I1250" s="44" t="s">
        <v>6129</v>
      </c>
      <c r="J1250" s="58">
        <v>138</v>
      </c>
      <c r="K1250" s="44" t="s">
        <v>6111</v>
      </c>
      <c r="L1250" s="39" t="s">
        <v>6116</v>
      </c>
      <c r="M1250" s="67">
        <v>0</v>
      </c>
      <c r="N1250" s="67">
        <v>0</v>
      </c>
      <c r="O1250" s="46">
        <v>647318</v>
      </c>
      <c r="P1250" s="45">
        <v>647318</v>
      </c>
      <c r="Q1250" s="45">
        <v>616873</v>
      </c>
      <c r="R1250" s="45">
        <v>51406.083333333336</v>
      </c>
      <c r="S1250" s="45">
        <v>308436.5</v>
      </c>
      <c r="T1250" s="45">
        <v>197750</v>
      </c>
      <c r="U1250" s="46">
        <v>338881.5</v>
      </c>
      <c r="V1250" s="38">
        <v>145181.58659223071</v>
      </c>
      <c r="W1250" s="46">
        <v>145181.58659223071</v>
      </c>
      <c r="X1250" s="38"/>
      <c r="Y1250" s="38">
        <f t="shared" si="19"/>
        <v>168354.30293438368</v>
      </c>
      <c r="Z1250" s="38">
        <v>168354.30293438368</v>
      </c>
      <c r="AA1250" s="38">
        <v>0</v>
      </c>
      <c r="AB1250" s="38">
        <v>168354.30293438368</v>
      </c>
      <c r="AC1250" s="38" t="s">
        <v>6123</v>
      </c>
      <c r="AD1250" s="59">
        <v>0.85134919309422852</v>
      </c>
      <c r="AE1250" s="59">
        <v>0.26007974895551134</v>
      </c>
      <c r="AF1250" s="59">
        <v>0.49679402072519063</v>
      </c>
    </row>
    <row r="1251" spans="1:32" x14ac:dyDescent="0.2">
      <c r="A1251" s="60" t="s">
        <v>6111</v>
      </c>
      <c r="B1251" s="44" t="s">
        <v>6115</v>
      </c>
      <c r="C1251" s="44"/>
      <c r="D1251" s="39">
        <v>1236</v>
      </c>
      <c r="E1251" s="44" t="s">
        <v>4842</v>
      </c>
      <c r="F1251" s="44" t="s">
        <v>4843</v>
      </c>
      <c r="G1251" s="39" t="s">
        <v>6115</v>
      </c>
      <c r="H1251" s="64">
        <v>40451</v>
      </c>
      <c r="I1251" s="44" t="s">
        <v>6129</v>
      </c>
      <c r="J1251" s="58">
        <v>138</v>
      </c>
      <c r="K1251" s="44" t="s">
        <v>6111</v>
      </c>
      <c r="L1251" s="39" t="s">
        <v>6116</v>
      </c>
      <c r="M1251" s="67">
        <v>0</v>
      </c>
      <c r="N1251" s="67">
        <v>0</v>
      </c>
      <c r="O1251" s="46">
        <v>576839</v>
      </c>
      <c r="P1251" s="45">
        <v>576839</v>
      </c>
      <c r="Q1251" s="45">
        <v>618031</v>
      </c>
      <c r="R1251" s="45">
        <v>51502.583333333336</v>
      </c>
      <c r="S1251" s="45">
        <v>309015.5</v>
      </c>
      <c r="T1251" s="45">
        <v>363244</v>
      </c>
      <c r="U1251" s="46">
        <v>267823.5</v>
      </c>
      <c r="V1251" s="38">
        <v>114739.3429758907</v>
      </c>
      <c r="W1251" s="46">
        <v>114739.3429758907</v>
      </c>
      <c r="X1251" s="38"/>
      <c r="Y1251" s="38">
        <f t="shared" si="19"/>
        <v>133053.11340969309</v>
      </c>
      <c r="Z1251" s="38">
        <v>133053.11340969309</v>
      </c>
      <c r="AA1251" s="38">
        <v>0</v>
      </c>
      <c r="AB1251" s="38">
        <v>133053.11340969309</v>
      </c>
      <c r="AC1251" s="38" t="s">
        <v>6123</v>
      </c>
      <c r="AD1251" s="59">
        <v>0.36629129017875889</v>
      </c>
      <c r="AE1251" s="59">
        <v>0.23065901128337907</v>
      </c>
      <c r="AF1251" s="59">
        <v>0.49679402072519063</v>
      </c>
    </row>
    <row r="1252" spans="1:32" x14ac:dyDescent="0.2">
      <c r="A1252" s="60" t="s">
        <v>6111</v>
      </c>
      <c r="B1252" s="44" t="s">
        <v>6115</v>
      </c>
      <c r="C1252" s="44"/>
      <c r="D1252" s="39">
        <v>1237</v>
      </c>
      <c r="E1252" s="44" t="s">
        <v>4934</v>
      </c>
      <c r="F1252" s="44" t="s">
        <v>4935</v>
      </c>
      <c r="G1252" s="39" t="s">
        <v>6115</v>
      </c>
      <c r="H1252" s="64">
        <v>40359</v>
      </c>
      <c r="I1252" s="44" t="s">
        <v>6129</v>
      </c>
      <c r="J1252" s="58">
        <v>138</v>
      </c>
      <c r="K1252" s="44" t="s">
        <v>6111</v>
      </c>
      <c r="L1252" s="39" t="s">
        <v>6116</v>
      </c>
      <c r="M1252" s="67">
        <v>0</v>
      </c>
      <c r="N1252" s="67">
        <v>0</v>
      </c>
      <c r="O1252" s="46">
        <v>724562</v>
      </c>
      <c r="P1252" s="45">
        <v>724562</v>
      </c>
      <c r="Q1252" s="45">
        <v>679017</v>
      </c>
      <c r="R1252" s="45">
        <v>56584.75</v>
      </c>
      <c r="S1252" s="45">
        <v>339508.5</v>
      </c>
      <c r="T1252" s="45">
        <v>479527</v>
      </c>
      <c r="U1252" s="46">
        <v>385053.5</v>
      </c>
      <c r="V1252" s="38">
        <v>164962.31884269728</v>
      </c>
      <c r="W1252" s="46">
        <v>164962.31884269728</v>
      </c>
      <c r="X1252" s="38"/>
      <c r="Y1252" s="38">
        <f t="shared" si="19"/>
        <v>191292.27645930721</v>
      </c>
      <c r="Z1252" s="38">
        <v>191292.27645930721</v>
      </c>
      <c r="AA1252" s="38">
        <v>0</v>
      </c>
      <c r="AB1252" s="38">
        <v>191292.27645930721</v>
      </c>
      <c r="AC1252" s="38" t="s">
        <v>6123</v>
      </c>
      <c r="AD1252" s="59">
        <v>0.39891867706991935</v>
      </c>
      <c r="AE1252" s="59">
        <v>0.26401091481378708</v>
      </c>
      <c r="AF1252" s="59">
        <v>0.49679402072519069</v>
      </c>
    </row>
    <row r="1253" spans="1:32" x14ac:dyDescent="0.2">
      <c r="A1253" s="60" t="s">
        <v>6111</v>
      </c>
      <c r="B1253" s="44" t="s">
        <v>6115</v>
      </c>
      <c r="C1253" s="44"/>
      <c r="D1253" s="39">
        <v>1238</v>
      </c>
      <c r="E1253" s="44" t="s">
        <v>2086</v>
      </c>
      <c r="F1253" s="44" t="s">
        <v>2087</v>
      </c>
      <c r="G1253" s="39" t="s">
        <v>6115</v>
      </c>
      <c r="H1253" s="64">
        <v>40359</v>
      </c>
      <c r="I1253" s="44" t="s">
        <v>6129</v>
      </c>
      <c r="J1253" s="58">
        <v>137</v>
      </c>
      <c r="K1253" s="44" t="s">
        <v>6111</v>
      </c>
      <c r="L1253" s="39" t="s">
        <v>6123</v>
      </c>
      <c r="M1253" s="67">
        <v>1300000</v>
      </c>
      <c r="N1253" s="67">
        <v>0</v>
      </c>
      <c r="O1253" s="46">
        <v>1680242</v>
      </c>
      <c r="P1253" s="45">
        <v>1680242</v>
      </c>
      <c r="Q1253" s="45">
        <v>714998</v>
      </c>
      <c r="R1253" s="45">
        <v>59583.166666666664</v>
      </c>
      <c r="S1253" s="45">
        <v>357499</v>
      </c>
      <c r="T1253" s="45">
        <v>471961</v>
      </c>
      <c r="U1253" s="46">
        <v>1322743</v>
      </c>
      <c r="V1253" s="38">
        <v>566681.64946675173</v>
      </c>
      <c r="W1253" s="46">
        <v>471961</v>
      </c>
      <c r="X1253" s="38"/>
      <c r="Y1253" s="38">
        <f t="shared" ref="Y1253:Y1316" si="20">V1253*(1+$X$14)</f>
        <v>657130.81335610081</v>
      </c>
      <c r="Z1253" s="38">
        <v>471961</v>
      </c>
      <c r="AA1253" s="38">
        <v>0</v>
      </c>
      <c r="AB1253" s="38">
        <v>471961</v>
      </c>
      <c r="AC1253" s="38" t="s">
        <v>6123</v>
      </c>
      <c r="AD1253" s="59">
        <v>1</v>
      </c>
      <c r="AE1253" s="59">
        <v>0.28088870531744831</v>
      </c>
      <c r="AF1253" s="59">
        <v>0.3568047610155563</v>
      </c>
    </row>
    <row r="1254" spans="1:32" x14ac:dyDescent="0.2">
      <c r="A1254" s="60" t="s">
        <v>6111</v>
      </c>
      <c r="B1254" s="44" t="s">
        <v>6115</v>
      </c>
      <c r="C1254" s="44"/>
      <c r="D1254" s="39">
        <v>1239</v>
      </c>
      <c r="E1254" s="44" t="s">
        <v>5912</v>
      </c>
      <c r="F1254" s="44" t="s">
        <v>5913</v>
      </c>
      <c r="G1254" s="39" t="s">
        <v>6115</v>
      </c>
      <c r="H1254" s="64">
        <v>40543</v>
      </c>
      <c r="I1254" s="44" t="s">
        <v>6130</v>
      </c>
      <c r="J1254" s="58">
        <v>137</v>
      </c>
      <c r="K1254" s="44" t="s">
        <v>6111</v>
      </c>
      <c r="L1254" s="39" t="s">
        <v>6123</v>
      </c>
      <c r="M1254" s="67">
        <v>247643</v>
      </c>
      <c r="N1254" s="67">
        <v>247643</v>
      </c>
      <c r="O1254" s="46">
        <v>454374</v>
      </c>
      <c r="P1254" s="45">
        <v>206731</v>
      </c>
      <c r="Q1254" s="45">
        <v>618655</v>
      </c>
      <c r="R1254" s="45">
        <v>51554.583333333336</v>
      </c>
      <c r="S1254" s="45">
        <v>309327.5</v>
      </c>
      <c r="T1254" s="45">
        <v>355386</v>
      </c>
      <c r="U1254" s="46">
        <v>0</v>
      </c>
      <c r="V1254" s="38">
        <v>0</v>
      </c>
      <c r="W1254" s="46">
        <v>0</v>
      </c>
      <c r="X1254" s="38"/>
      <c r="Y1254" s="38">
        <f t="shared" si="20"/>
        <v>0</v>
      </c>
      <c r="Z1254" s="38">
        <v>0</v>
      </c>
      <c r="AA1254" s="38">
        <v>0</v>
      </c>
      <c r="AB1254" s="38">
        <v>0</v>
      </c>
      <c r="AC1254" s="38" t="s">
        <v>6116</v>
      </c>
      <c r="AD1254" s="59">
        <v>0</v>
      </c>
      <c r="AE1254" s="59">
        <v>0</v>
      </c>
      <c r="AF1254" s="59" t="s">
        <v>6138</v>
      </c>
    </row>
    <row r="1255" spans="1:32" x14ac:dyDescent="0.2">
      <c r="A1255" s="60" t="s">
        <v>6111</v>
      </c>
      <c r="B1255" s="44" t="s">
        <v>6115</v>
      </c>
      <c r="C1255" s="44"/>
      <c r="D1255" s="39">
        <v>1240</v>
      </c>
      <c r="E1255" s="44" t="s">
        <v>1380</v>
      </c>
      <c r="F1255" s="44" t="s">
        <v>1381</v>
      </c>
      <c r="G1255" s="39" t="s">
        <v>6115</v>
      </c>
      <c r="H1255" s="64">
        <v>40359</v>
      </c>
      <c r="I1255" s="44" t="s">
        <v>6129</v>
      </c>
      <c r="J1255" s="58">
        <v>136</v>
      </c>
      <c r="K1255" s="44" t="s">
        <v>6111</v>
      </c>
      <c r="L1255" s="39" t="s">
        <v>6116</v>
      </c>
      <c r="M1255" s="67">
        <v>0</v>
      </c>
      <c r="N1255" s="67">
        <v>0</v>
      </c>
      <c r="O1255" s="46">
        <v>220067</v>
      </c>
      <c r="P1255" s="45">
        <v>220067</v>
      </c>
      <c r="Q1255" s="45">
        <v>579448</v>
      </c>
      <c r="R1255" s="45">
        <v>48287.333333333336</v>
      </c>
      <c r="S1255" s="45">
        <v>289724</v>
      </c>
      <c r="T1255" s="45">
        <v>211902</v>
      </c>
      <c r="U1255" s="46">
        <v>0</v>
      </c>
      <c r="V1255" s="38">
        <v>0</v>
      </c>
      <c r="W1255" s="46">
        <v>0</v>
      </c>
      <c r="X1255" s="38"/>
      <c r="Y1255" s="38">
        <f t="shared" si="20"/>
        <v>0</v>
      </c>
      <c r="Z1255" s="38">
        <v>0</v>
      </c>
      <c r="AA1255" s="38">
        <v>0</v>
      </c>
      <c r="AB1255" s="38">
        <v>0</v>
      </c>
      <c r="AC1255" s="38" t="s">
        <v>6116</v>
      </c>
      <c r="AD1255" s="59">
        <v>0</v>
      </c>
      <c r="AE1255" s="59">
        <v>0</v>
      </c>
      <c r="AF1255" s="59" t="s">
        <v>6138</v>
      </c>
    </row>
    <row r="1256" spans="1:32" x14ac:dyDescent="0.2">
      <c r="A1256" s="60" t="s">
        <v>6111</v>
      </c>
      <c r="B1256" s="44" t="s">
        <v>6115</v>
      </c>
      <c r="C1256" s="44"/>
      <c r="D1256" s="39">
        <v>1241</v>
      </c>
      <c r="E1256" s="44" t="s">
        <v>1615</v>
      </c>
      <c r="F1256" s="44" t="s">
        <v>1616</v>
      </c>
      <c r="G1256" s="39" t="s">
        <v>6115</v>
      </c>
      <c r="H1256" s="64">
        <v>40633</v>
      </c>
      <c r="I1256" s="44" t="s">
        <v>6130</v>
      </c>
      <c r="J1256" s="58">
        <v>136</v>
      </c>
      <c r="K1256" s="44" t="s">
        <v>6111</v>
      </c>
      <c r="L1256" s="39" t="s">
        <v>6116</v>
      </c>
      <c r="M1256" s="67">
        <v>0</v>
      </c>
      <c r="N1256" s="67">
        <v>0</v>
      </c>
      <c r="O1256" s="46">
        <v>468394</v>
      </c>
      <c r="P1256" s="45">
        <v>468394</v>
      </c>
      <c r="Q1256" s="45">
        <v>684458</v>
      </c>
      <c r="R1256" s="45">
        <v>57038.166666666664</v>
      </c>
      <c r="S1256" s="45">
        <v>342229</v>
      </c>
      <c r="T1256" s="45">
        <v>612849</v>
      </c>
      <c r="U1256" s="46">
        <v>126165</v>
      </c>
      <c r="V1256" s="38">
        <v>54050.855158540049</v>
      </c>
      <c r="W1256" s="46">
        <v>54050.855158540049</v>
      </c>
      <c r="X1256" s="38"/>
      <c r="Y1256" s="38">
        <f t="shared" si="20"/>
        <v>62678.017624793683</v>
      </c>
      <c r="Z1256" s="38">
        <v>62678.017624793683</v>
      </c>
      <c r="AA1256" s="38">
        <v>0</v>
      </c>
      <c r="AB1256" s="38">
        <v>62678.017624793683</v>
      </c>
      <c r="AC1256" s="38" t="s">
        <v>6123</v>
      </c>
      <c r="AD1256" s="59">
        <v>0.10227318250465234</v>
      </c>
      <c r="AE1256" s="59">
        <v>0.13381473209476141</v>
      </c>
      <c r="AF1256" s="59">
        <v>0.49679402072519069</v>
      </c>
    </row>
    <row r="1257" spans="1:32" x14ac:dyDescent="0.2">
      <c r="A1257" s="60" t="s">
        <v>6111</v>
      </c>
      <c r="B1257" s="44" t="s">
        <v>6115</v>
      </c>
      <c r="C1257" s="44"/>
      <c r="D1257" s="39">
        <v>1242</v>
      </c>
      <c r="E1257" s="44" t="s">
        <v>1815</v>
      </c>
      <c r="F1257" s="44" t="s">
        <v>1816</v>
      </c>
      <c r="G1257" s="39" t="s">
        <v>6115</v>
      </c>
      <c r="H1257" s="64">
        <v>40359</v>
      </c>
      <c r="I1257" s="44" t="s">
        <v>6129</v>
      </c>
      <c r="J1257" s="58">
        <v>136</v>
      </c>
      <c r="K1257" s="44" t="s">
        <v>6111</v>
      </c>
      <c r="L1257" s="39" t="s">
        <v>6116</v>
      </c>
      <c r="M1257" s="67">
        <v>0</v>
      </c>
      <c r="N1257" s="67">
        <v>0</v>
      </c>
      <c r="O1257" s="46">
        <v>1001877</v>
      </c>
      <c r="P1257" s="45">
        <v>1001877</v>
      </c>
      <c r="Q1257" s="45">
        <v>602229</v>
      </c>
      <c r="R1257" s="45">
        <v>50185.75</v>
      </c>
      <c r="S1257" s="45">
        <v>301114.5</v>
      </c>
      <c r="T1257" s="45">
        <v>243725</v>
      </c>
      <c r="U1257" s="46">
        <v>700762.5</v>
      </c>
      <c r="V1257" s="38">
        <v>300216.4814967417</v>
      </c>
      <c r="W1257" s="46">
        <v>243725</v>
      </c>
      <c r="X1257" s="38"/>
      <c r="Y1257" s="38">
        <f t="shared" si="20"/>
        <v>348134.61994843639</v>
      </c>
      <c r="Z1257" s="38">
        <v>243725</v>
      </c>
      <c r="AA1257" s="38">
        <v>0</v>
      </c>
      <c r="AB1257" s="38">
        <v>243725</v>
      </c>
      <c r="AC1257" s="38" t="s">
        <v>6123</v>
      </c>
      <c r="AD1257" s="59">
        <v>1</v>
      </c>
      <c r="AE1257" s="59">
        <v>0.24326838524090283</v>
      </c>
      <c r="AF1257" s="59">
        <v>0.34779971816414262</v>
      </c>
    </row>
    <row r="1258" spans="1:32" x14ac:dyDescent="0.2">
      <c r="A1258" s="60" t="s">
        <v>6111</v>
      </c>
      <c r="B1258" s="44" t="s">
        <v>6115</v>
      </c>
      <c r="C1258" s="44"/>
      <c r="D1258" s="39">
        <v>1243</v>
      </c>
      <c r="E1258" s="44" t="s">
        <v>2371</v>
      </c>
      <c r="F1258" s="44" t="s">
        <v>2372</v>
      </c>
      <c r="G1258" s="39" t="s">
        <v>6115</v>
      </c>
      <c r="H1258" s="64">
        <v>40543</v>
      </c>
      <c r="I1258" s="44" t="s">
        <v>6129</v>
      </c>
      <c r="J1258" s="58">
        <v>136</v>
      </c>
      <c r="K1258" s="44" t="s">
        <v>6111</v>
      </c>
      <c r="L1258" s="39" t="s">
        <v>6116</v>
      </c>
      <c r="M1258" s="67">
        <v>0</v>
      </c>
      <c r="N1258" s="67">
        <v>0</v>
      </c>
      <c r="O1258" s="46">
        <v>222959</v>
      </c>
      <c r="P1258" s="45">
        <v>222959</v>
      </c>
      <c r="Q1258" s="45">
        <v>910464</v>
      </c>
      <c r="R1258" s="45">
        <v>75872</v>
      </c>
      <c r="S1258" s="45">
        <v>455232</v>
      </c>
      <c r="T1258" s="45">
        <v>387329</v>
      </c>
      <c r="U1258" s="46">
        <v>0</v>
      </c>
      <c r="V1258" s="38">
        <v>0</v>
      </c>
      <c r="W1258" s="46">
        <v>0</v>
      </c>
      <c r="X1258" s="38"/>
      <c r="Y1258" s="38">
        <f t="shared" si="20"/>
        <v>0</v>
      </c>
      <c r="Z1258" s="38">
        <v>0</v>
      </c>
      <c r="AA1258" s="38">
        <v>0</v>
      </c>
      <c r="AB1258" s="38">
        <v>0</v>
      </c>
      <c r="AC1258" s="38" t="s">
        <v>6116</v>
      </c>
      <c r="AD1258" s="59">
        <v>0</v>
      </c>
      <c r="AE1258" s="59">
        <v>0</v>
      </c>
      <c r="AF1258" s="59" t="s">
        <v>6138</v>
      </c>
    </row>
    <row r="1259" spans="1:32" x14ac:dyDescent="0.2">
      <c r="A1259" s="60" t="s">
        <v>6111</v>
      </c>
      <c r="B1259" s="44" t="s">
        <v>6115</v>
      </c>
      <c r="C1259" s="44"/>
      <c r="D1259" s="39">
        <v>1244</v>
      </c>
      <c r="E1259" s="44" t="s">
        <v>2784</v>
      </c>
      <c r="F1259" s="44" t="s">
        <v>2785</v>
      </c>
      <c r="G1259" s="39" t="s">
        <v>6115</v>
      </c>
      <c r="H1259" s="64">
        <v>40543</v>
      </c>
      <c r="I1259" s="44" t="s">
        <v>6129</v>
      </c>
      <c r="J1259" s="58">
        <v>136</v>
      </c>
      <c r="K1259" s="44" t="s">
        <v>6111</v>
      </c>
      <c r="L1259" s="39" t="s">
        <v>6116</v>
      </c>
      <c r="M1259" s="67">
        <v>0</v>
      </c>
      <c r="N1259" s="67">
        <v>0</v>
      </c>
      <c r="O1259" s="46">
        <v>1843901</v>
      </c>
      <c r="P1259" s="45">
        <v>1843901</v>
      </c>
      <c r="Q1259" s="45">
        <v>621168</v>
      </c>
      <c r="R1259" s="45">
        <v>51764</v>
      </c>
      <c r="S1259" s="45">
        <v>310584</v>
      </c>
      <c r="T1259" s="45">
        <v>241096</v>
      </c>
      <c r="U1259" s="46">
        <v>1533317</v>
      </c>
      <c r="V1259" s="38">
        <v>656894.5038570693</v>
      </c>
      <c r="W1259" s="46">
        <v>241096</v>
      </c>
      <c r="X1259" s="38"/>
      <c r="Y1259" s="38">
        <f t="shared" si="20"/>
        <v>761742.71747628716</v>
      </c>
      <c r="Z1259" s="38">
        <v>241096</v>
      </c>
      <c r="AA1259" s="38">
        <v>0</v>
      </c>
      <c r="AB1259" s="38">
        <v>241096</v>
      </c>
      <c r="AC1259" s="38" t="s">
        <v>6123</v>
      </c>
      <c r="AD1259" s="59">
        <v>1</v>
      </c>
      <c r="AE1259" s="59">
        <v>0.1307532237359815</v>
      </c>
      <c r="AF1259" s="59">
        <v>0.1572381966677471</v>
      </c>
    </row>
    <row r="1260" spans="1:32" x14ac:dyDescent="0.2">
      <c r="A1260" s="60" t="s">
        <v>6111</v>
      </c>
      <c r="B1260" s="44" t="s">
        <v>6115</v>
      </c>
      <c r="C1260" s="44"/>
      <c r="D1260" s="39">
        <v>1245</v>
      </c>
      <c r="E1260" s="44" t="s">
        <v>3030</v>
      </c>
      <c r="F1260" s="44" t="s">
        <v>3031</v>
      </c>
      <c r="G1260" s="39" t="s">
        <v>6115</v>
      </c>
      <c r="H1260" s="64">
        <v>40633</v>
      </c>
      <c r="I1260" s="44" t="s">
        <v>6130</v>
      </c>
      <c r="J1260" s="58">
        <v>136</v>
      </c>
      <c r="K1260" s="44" t="s">
        <v>6111</v>
      </c>
      <c r="L1260" s="39" t="s">
        <v>6116</v>
      </c>
      <c r="M1260" s="67">
        <v>0</v>
      </c>
      <c r="N1260" s="67">
        <v>0</v>
      </c>
      <c r="O1260" s="46">
        <v>397647</v>
      </c>
      <c r="P1260" s="45">
        <v>397647</v>
      </c>
      <c r="Q1260" s="45">
        <v>509763</v>
      </c>
      <c r="R1260" s="45">
        <v>42480.25</v>
      </c>
      <c r="S1260" s="45">
        <v>254881.5</v>
      </c>
      <c r="T1260" s="45">
        <v>210813</v>
      </c>
      <c r="U1260" s="46">
        <v>142765.5</v>
      </c>
      <c r="V1260" s="38">
        <v>61162.74214034438</v>
      </c>
      <c r="W1260" s="46">
        <v>61162.74214034438</v>
      </c>
      <c r="X1260" s="38"/>
      <c r="Y1260" s="38">
        <f t="shared" si="20"/>
        <v>70925.046765842199</v>
      </c>
      <c r="Z1260" s="38">
        <v>70925.046765842199</v>
      </c>
      <c r="AA1260" s="38">
        <v>0</v>
      </c>
      <c r="AB1260" s="38">
        <v>70925.046765842199</v>
      </c>
      <c r="AC1260" s="38" t="s">
        <v>6123</v>
      </c>
      <c r="AD1260" s="59">
        <v>0.33643583064536914</v>
      </c>
      <c r="AE1260" s="59">
        <v>0.1783618303818266</v>
      </c>
      <c r="AF1260" s="59">
        <v>0.49679402072519058</v>
      </c>
    </row>
    <row r="1261" spans="1:32" x14ac:dyDescent="0.2">
      <c r="A1261" s="60" t="s">
        <v>6111</v>
      </c>
      <c r="B1261" s="44" t="s">
        <v>6115</v>
      </c>
      <c r="C1261" s="44"/>
      <c r="D1261" s="39">
        <v>1246</v>
      </c>
      <c r="E1261" s="44" t="s">
        <v>3075</v>
      </c>
      <c r="F1261" s="44" t="s">
        <v>3076</v>
      </c>
      <c r="G1261" s="39" t="s">
        <v>6115</v>
      </c>
      <c r="H1261" s="64">
        <v>40451</v>
      </c>
      <c r="I1261" s="44" t="s">
        <v>6130</v>
      </c>
      <c r="J1261" s="58">
        <v>136</v>
      </c>
      <c r="K1261" s="44" t="s">
        <v>6111</v>
      </c>
      <c r="L1261" s="39" t="s">
        <v>6116</v>
      </c>
      <c r="M1261" s="67">
        <v>0</v>
      </c>
      <c r="N1261" s="67">
        <v>0</v>
      </c>
      <c r="O1261" s="46">
        <v>521738</v>
      </c>
      <c r="P1261" s="45">
        <v>521738</v>
      </c>
      <c r="Q1261" s="45">
        <v>554643</v>
      </c>
      <c r="R1261" s="45">
        <v>46220.25</v>
      </c>
      <c r="S1261" s="45">
        <v>277321.5</v>
      </c>
      <c r="T1261" s="45">
        <v>294391</v>
      </c>
      <c r="U1261" s="46">
        <v>244416.5</v>
      </c>
      <c r="V1261" s="38">
        <v>104711.45594940992</v>
      </c>
      <c r="W1261" s="46">
        <v>104711.45594940992</v>
      </c>
      <c r="X1261" s="38"/>
      <c r="Y1261" s="38">
        <f t="shared" si="20"/>
        <v>121424.65576657855</v>
      </c>
      <c r="Z1261" s="38">
        <v>121424.65576657855</v>
      </c>
      <c r="AA1261" s="38">
        <v>0</v>
      </c>
      <c r="AB1261" s="38">
        <v>121424.65576657855</v>
      </c>
      <c r="AC1261" s="38" t="s">
        <v>6123</v>
      </c>
      <c r="AD1261" s="59">
        <v>0.41246048882805031</v>
      </c>
      <c r="AE1261" s="59">
        <v>0.23273109446998025</v>
      </c>
      <c r="AF1261" s="59">
        <v>0.49679402072519063</v>
      </c>
    </row>
    <row r="1262" spans="1:32" x14ac:dyDescent="0.2">
      <c r="A1262" s="60" t="s">
        <v>6111</v>
      </c>
      <c r="B1262" s="44" t="s">
        <v>6115</v>
      </c>
      <c r="C1262" s="44"/>
      <c r="D1262" s="39">
        <v>1247</v>
      </c>
      <c r="E1262" s="44" t="s">
        <v>3196</v>
      </c>
      <c r="F1262" s="44" t="s">
        <v>3197</v>
      </c>
      <c r="G1262" s="39" t="s">
        <v>6115</v>
      </c>
      <c r="H1262" s="64">
        <v>40451</v>
      </c>
      <c r="I1262" s="44" t="s">
        <v>6129</v>
      </c>
      <c r="J1262" s="58">
        <v>136</v>
      </c>
      <c r="K1262" s="44" t="s">
        <v>6111</v>
      </c>
      <c r="L1262" s="39" t="s">
        <v>6116</v>
      </c>
      <c r="M1262" s="67">
        <v>0</v>
      </c>
      <c r="N1262" s="67">
        <v>0</v>
      </c>
      <c r="O1262" s="46">
        <v>278761</v>
      </c>
      <c r="P1262" s="45">
        <v>278761</v>
      </c>
      <c r="Q1262" s="45">
        <v>683049</v>
      </c>
      <c r="R1262" s="45">
        <v>56920.75</v>
      </c>
      <c r="S1262" s="45">
        <v>341524.5</v>
      </c>
      <c r="T1262" s="45">
        <v>500205</v>
      </c>
      <c r="U1262" s="46">
        <v>0</v>
      </c>
      <c r="V1262" s="38">
        <v>0</v>
      </c>
      <c r="W1262" s="46">
        <v>0</v>
      </c>
      <c r="X1262" s="38"/>
      <c r="Y1262" s="38">
        <f t="shared" si="20"/>
        <v>0</v>
      </c>
      <c r="Z1262" s="38">
        <v>0</v>
      </c>
      <c r="AA1262" s="38">
        <v>0</v>
      </c>
      <c r="AB1262" s="38">
        <v>0</v>
      </c>
      <c r="AC1262" s="38" t="s">
        <v>6116</v>
      </c>
      <c r="AD1262" s="59">
        <v>0</v>
      </c>
      <c r="AE1262" s="59">
        <v>0</v>
      </c>
      <c r="AF1262" s="59" t="s">
        <v>6138</v>
      </c>
    </row>
    <row r="1263" spans="1:32" x14ac:dyDescent="0.2">
      <c r="A1263" s="60" t="s">
        <v>6111</v>
      </c>
      <c r="B1263" s="44" t="s">
        <v>6115</v>
      </c>
      <c r="C1263" s="44"/>
      <c r="D1263" s="39">
        <v>1248</v>
      </c>
      <c r="E1263" s="44" t="s">
        <v>5897</v>
      </c>
      <c r="F1263" s="44" t="s">
        <v>5898</v>
      </c>
      <c r="G1263" s="39" t="s">
        <v>6115</v>
      </c>
      <c r="H1263" s="64">
        <v>40543</v>
      </c>
      <c r="I1263" s="44" t="s">
        <v>6129</v>
      </c>
      <c r="J1263" s="58">
        <v>136</v>
      </c>
      <c r="K1263" s="44" t="s">
        <v>6111</v>
      </c>
      <c r="L1263" s="39" t="s">
        <v>6116</v>
      </c>
      <c r="M1263" s="67">
        <v>0</v>
      </c>
      <c r="N1263" s="67">
        <v>0</v>
      </c>
      <c r="O1263" s="46">
        <v>632658</v>
      </c>
      <c r="P1263" s="45">
        <v>632658</v>
      </c>
      <c r="Q1263" s="45">
        <v>643625</v>
      </c>
      <c r="R1263" s="45">
        <v>53635.416666666664</v>
      </c>
      <c r="S1263" s="45">
        <v>321812.5</v>
      </c>
      <c r="T1263" s="45">
        <v>389745</v>
      </c>
      <c r="U1263" s="46">
        <v>310845.5</v>
      </c>
      <c r="V1263" s="38">
        <v>133170.57105523688</v>
      </c>
      <c r="W1263" s="46">
        <v>133170.57105523688</v>
      </c>
      <c r="X1263" s="38"/>
      <c r="Y1263" s="38">
        <f t="shared" si="20"/>
        <v>154426.18576933225</v>
      </c>
      <c r="Z1263" s="38">
        <v>154426.18576933225</v>
      </c>
      <c r="AA1263" s="38">
        <v>0</v>
      </c>
      <c r="AB1263" s="38">
        <v>154426.18576933225</v>
      </c>
      <c r="AC1263" s="38" t="s">
        <v>6123</v>
      </c>
      <c r="AD1263" s="59">
        <v>0.39622364820416489</v>
      </c>
      <c r="AE1263" s="59">
        <v>0.24409109782747115</v>
      </c>
      <c r="AF1263" s="59">
        <v>0.49679402072519063</v>
      </c>
    </row>
    <row r="1264" spans="1:32" x14ac:dyDescent="0.2">
      <c r="A1264" s="60" t="s">
        <v>6111</v>
      </c>
      <c r="B1264" s="44" t="s">
        <v>6115</v>
      </c>
      <c r="C1264" s="44"/>
      <c r="D1264" s="39">
        <v>1249</v>
      </c>
      <c r="E1264" s="44" t="s">
        <v>51</v>
      </c>
      <c r="F1264" s="44" t="s">
        <v>52</v>
      </c>
      <c r="G1264" s="39" t="s">
        <v>6115</v>
      </c>
      <c r="H1264" s="64">
        <v>40543</v>
      </c>
      <c r="I1264" s="44" t="s">
        <v>6129</v>
      </c>
      <c r="J1264" s="58">
        <v>135</v>
      </c>
      <c r="K1264" s="44" t="s">
        <v>6111</v>
      </c>
      <c r="L1264" s="39" t="s">
        <v>6116</v>
      </c>
      <c r="M1264" s="67">
        <v>0</v>
      </c>
      <c r="N1264" s="67">
        <v>0</v>
      </c>
      <c r="O1264" s="46">
        <v>1673594</v>
      </c>
      <c r="P1264" s="45">
        <v>1673594</v>
      </c>
      <c r="Q1264" s="45">
        <v>663283</v>
      </c>
      <c r="R1264" s="45">
        <v>55273.583333333336</v>
      </c>
      <c r="S1264" s="45">
        <v>331641.5</v>
      </c>
      <c r="T1264" s="45">
        <v>374115</v>
      </c>
      <c r="U1264" s="46">
        <v>1341952.5</v>
      </c>
      <c r="V1264" s="38">
        <v>574911.26863346179</v>
      </c>
      <c r="W1264" s="46">
        <v>374115</v>
      </c>
      <c r="X1264" s="38"/>
      <c r="Y1264" s="38">
        <f t="shared" si="20"/>
        <v>666673.97809722135</v>
      </c>
      <c r="Z1264" s="38">
        <v>374115</v>
      </c>
      <c r="AA1264" s="38">
        <v>0</v>
      </c>
      <c r="AB1264" s="38">
        <v>374115</v>
      </c>
      <c r="AC1264" s="38" t="s">
        <v>6123</v>
      </c>
      <c r="AD1264" s="59">
        <v>1</v>
      </c>
      <c r="AE1264" s="59">
        <v>0.22353987884755802</v>
      </c>
      <c r="AF1264" s="59">
        <v>0.27878408512968977</v>
      </c>
    </row>
    <row r="1265" spans="1:32" x14ac:dyDescent="0.2">
      <c r="A1265" s="60" t="s">
        <v>6111</v>
      </c>
      <c r="B1265" s="44" t="s">
        <v>6115</v>
      </c>
      <c r="C1265" s="44"/>
      <c r="D1265" s="39">
        <v>1250</v>
      </c>
      <c r="E1265" s="44" t="s">
        <v>2635</v>
      </c>
      <c r="F1265" s="44" t="s">
        <v>2636</v>
      </c>
      <c r="G1265" s="39" t="s">
        <v>6115</v>
      </c>
      <c r="H1265" s="64">
        <v>40633</v>
      </c>
      <c r="I1265" s="44" t="s">
        <v>6132</v>
      </c>
      <c r="J1265" s="58">
        <v>135</v>
      </c>
      <c r="K1265" s="44" t="s">
        <v>6111</v>
      </c>
      <c r="L1265" s="39" t="s">
        <v>6116</v>
      </c>
      <c r="M1265" s="67">
        <v>0</v>
      </c>
      <c r="N1265" s="67">
        <v>0</v>
      </c>
      <c r="O1265" s="46">
        <v>420229</v>
      </c>
      <c r="P1265" s="45">
        <v>420229</v>
      </c>
      <c r="Q1265" s="45">
        <v>530695</v>
      </c>
      <c r="R1265" s="45">
        <v>44224.583333333336</v>
      </c>
      <c r="S1265" s="45">
        <v>265347.5</v>
      </c>
      <c r="T1265" s="45">
        <v>203841</v>
      </c>
      <c r="U1265" s="46">
        <v>154881.5</v>
      </c>
      <c r="V1265" s="38">
        <v>66353.406437898157</v>
      </c>
      <c r="W1265" s="46">
        <v>66353.406437898157</v>
      </c>
      <c r="X1265" s="38"/>
      <c r="Y1265" s="38">
        <f t="shared" si="20"/>
        <v>76944.203120948616</v>
      </c>
      <c r="Z1265" s="38">
        <v>76944.203120948616</v>
      </c>
      <c r="AA1265" s="38">
        <v>0</v>
      </c>
      <c r="AB1265" s="38">
        <v>76944.203120948616</v>
      </c>
      <c r="AC1265" s="38" t="s">
        <v>6123</v>
      </c>
      <c r="AD1265" s="59">
        <v>0.37747167214126998</v>
      </c>
      <c r="AE1265" s="59">
        <v>0.18310065017156982</v>
      </c>
      <c r="AF1265" s="59">
        <v>0.49679402072519063</v>
      </c>
    </row>
    <row r="1266" spans="1:32" x14ac:dyDescent="0.2">
      <c r="A1266" s="60" t="s">
        <v>6111</v>
      </c>
      <c r="B1266" s="44" t="s">
        <v>6115</v>
      </c>
      <c r="C1266" s="44"/>
      <c r="D1266" s="39">
        <v>1251</v>
      </c>
      <c r="E1266" s="44" t="s">
        <v>4009</v>
      </c>
      <c r="F1266" s="44" t="s">
        <v>4010</v>
      </c>
      <c r="G1266" s="39" t="s">
        <v>6115</v>
      </c>
      <c r="H1266" s="64">
        <v>40633</v>
      </c>
      <c r="I1266" s="44" t="s">
        <v>6130</v>
      </c>
      <c r="J1266" s="58">
        <v>135</v>
      </c>
      <c r="K1266" s="44" t="s">
        <v>6111</v>
      </c>
      <c r="L1266" s="39" t="s">
        <v>6116</v>
      </c>
      <c r="M1266" s="67">
        <v>0</v>
      </c>
      <c r="N1266" s="67">
        <v>0</v>
      </c>
      <c r="O1266" s="46">
        <v>54701</v>
      </c>
      <c r="P1266" s="45">
        <v>54701</v>
      </c>
      <c r="Q1266" s="45">
        <v>1046280</v>
      </c>
      <c r="R1266" s="45">
        <v>87190</v>
      </c>
      <c r="S1266" s="45">
        <v>523140</v>
      </c>
      <c r="T1266" s="45">
        <v>512178</v>
      </c>
      <c r="U1266" s="46">
        <v>0</v>
      </c>
      <c r="V1266" s="38">
        <v>0</v>
      </c>
      <c r="W1266" s="46">
        <v>0</v>
      </c>
      <c r="X1266" s="38"/>
      <c r="Y1266" s="38">
        <f t="shared" si="20"/>
        <v>0</v>
      </c>
      <c r="Z1266" s="38">
        <v>0</v>
      </c>
      <c r="AA1266" s="38">
        <v>0</v>
      </c>
      <c r="AB1266" s="38">
        <v>0</v>
      </c>
      <c r="AC1266" s="38" t="s">
        <v>6116</v>
      </c>
      <c r="AD1266" s="59">
        <v>0</v>
      </c>
      <c r="AE1266" s="59">
        <v>0</v>
      </c>
      <c r="AF1266" s="59" t="s">
        <v>6138</v>
      </c>
    </row>
    <row r="1267" spans="1:32" x14ac:dyDescent="0.2">
      <c r="A1267" s="60" t="s">
        <v>6111</v>
      </c>
      <c r="B1267" s="44" t="s">
        <v>6115</v>
      </c>
      <c r="C1267" s="44"/>
      <c r="D1267" s="39">
        <v>1252</v>
      </c>
      <c r="E1267" s="44" t="s">
        <v>4778</v>
      </c>
      <c r="F1267" s="44" t="s">
        <v>4779</v>
      </c>
      <c r="G1267" s="39" t="s">
        <v>6115</v>
      </c>
      <c r="H1267" s="64">
        <v>40451</v>
      </c>
      <c r="I1267" s="44" t="s">
        <v>6129</v>
      </c>
      <c r="J1267" s="58">
        <v>135</v>
      </c>
      <c r="K1267" s="44" t="s">
        <v>6111</v>
      </c>
      <c r="L1267" s="39" t="s">
        <v>6116</v>
      </c>
      <c r="M1267" s="67">
        <v>0</v>
      </c>
      <c r="N1267" s="67">
        <v>0</v>
      </c>
      <c r="O1267" s="46">
        <v>777047</v>
      </c>
      <c r="P1267" s="45">
        <v>777047</v>
      </c>
      <c r="Q1267" s="45">
        <v>573546</v>
      </c>
      <c r="R1267" s="45">
        <v>47795.5</v>
      </c>
      <c r="S1267" s="45">
        <v>286773</v>
      </c>
      <c r="T1267" s="45">
        <v>287794</v>
      </c>
      <c r="U1267" s="46">
        <v>490274</v>
      </c>
      <c r="V1267" s="38">
        <v>210040.2565053546</v>
      </c>
      <c r="W1267" s="46">
        <v>210040.2565053546</v>
      </c>
      <c r="X1267" s="38"/>
      <c r="Y1267" s="38">
        <f t="shared" si="20"/>
        <v>243565.19171702213</v>
      </c>
      <c r="Z1267" s="38">
        <v>243565.19171702213</v>
      </c>
      <c r="AA1267" s="38">
        <v>0</v>
      </c>
      <c r="AB1267" s="38">
        <v>243565.19171702213</v>
      </c>
      <c r="AC1267" s="38" t="s">
        <v>6123</v>
      </c>
      <c r="AD1267" s="59">
        <v>0.8463178235717983</v>
      </c>
      <c r="AE1267" s="59">
        <v>0.31344975492733662</v>
      </c>
      <c r="AF1267" s="59">
        <v>0.49679402072519069</v>
      </c>
    </row>
    <row r="1268" spans="1:32" x14ac:dyDescent="0.2">
      <c r="A1268" s="60" t="s">
        <v>6111</v>
      </c>
      <c r="B1268" s="44" t="s">
        <v>6115</v>
      </c>
      <c r="C1268" s="44"/>
      <c r="D1268" s="39">
        <v>1253</v>
      </c>
      <c r="E1268" s="44" t="s">
        <v>5175</v>
      </c>
      <c r="F1268" s="44" t="s">
        <v>6015</v>
      </c>
      <c r="G1268" s="39" t="s">
        <v>6115</v>
      </c>
      <c r="H1268" s="64">
        <v>40451</v>
      </c>
      <c r="I1268" s="44" t="s">
        <v>6129</v>
      </c>
      <c r="J1268" s="58">
        <v>135</v>
      </c>
      <c r="K1268" s="44" t="s">
        <v>6111</v>
      </c>
      <c r="L1268" s="39" t="s">
        <v>6116</v>
      </c>
      <c r="M1268" s="67">
        <v>0</v>
      </c>
      <c r="N1268" s="67">
        <v>0</v>
      </c>
      <c r="O1268" s="46">
        <v>301795</v>
      </c>
      <c r="P1268" s="45">
        <v>301795</v>
      </c>
      <c r="Q1268" s="45">
        <v>561079</v>
      </c>
      <c r="R1268" s="45">
        <v>46756.583333333336</v>
      </c>
      <c r="S1268" s="45">
        <v>280539.5</v>
      </c>
      <c r="T1268" s="45">
        <v>389119</v>
      </c>
      <c r="U1268" s="46">
        <v>21255.5</v>
      </c>
      <c r="V1268" s="38">
        <v>9106.1542569044341</v>
      </c>
      <c r="W1268" s="46">
        <v>9106.1542569044341</v>
      </c>
      <c r="X1268" s="38"/>
      <c r="Y1268" s="38">
        <f t="shared" si="20"/>
        <v>10559.605307524289</v>
      </c>
      <c r="Z1268" s="38">
        <v>10559.605307524289</v>
      </c>
      <c r="AA1268" s="38">
        <v>0</v>
      </c>
      <c r="AB1268" s="38">
        <v>10559.605307524289</v>
      </c>
      <c r="AC1268" s="38" t="s">
        <v>6123</v>
      </c>
      <c r="AD1268" s="59">
        <v>2.7137213313984384E-2</v>
      </c>
      <c r="AE1268" s="59">
        <v>3.4989331524790966E-2</v>
      </c>
      <c r="AF1268" s="59">
        <v>0.49679402072519063</v>
      </c>
    </row>
    <row r="1269" spans="1:32" x14ac:dyDescent="0.2">
      <c r="A1269" s="60" t="s">
        <v>6111</v>
      </c>
      <c r="B1269" s="44" t="s">
        <v>6115</v>
      </c>
      <c r="C1269" s="44"/>
      <c r="D1269" s="39">
        <v>1254</v>
      </c>
      <c r="E1269" s="44" t="s">
        <v>5893</v>
      </c>
      <c r="F1269" s="44" t="s">
        <v>5894</v>
      </c>
      <c r="G1269" s="39" t="s">
        <v>6115</v>
      </c>
      <c r="H1269" s="64">
        <v>40359</v>
      </c>
      <c r="I1269" s="44" t="s">
        <v>6129</v>
      </c>
      <c r="J1269" s="58">
        <v>135</v>
      </c>
      <c r="K1269" s="44" t="s">
        <v>6111</v>
      </c>
      <c r="L1269" s="39" t="s">
        <v>6116</v>
      </c>
      <c r="M1269" s="67">
        <v>0</v>
      </c>
      <c r="N1269" s="67">
        <v>0</v>
      </c>
      <c r="O1269" s="46">
        <v>865158</v>
      </c>
      <c r="P1269" s="45">
        <v>865158</v>
      </c>
      <c r="Q1269" s="45">
        <v>674562</v>
      </c>
      <c r="R1269" s="45">
        <v>56213.5</v>
      </c>
      <c r="S1269" s="45">
        <v>337281</v>
      </c>
      <c r="T1269" s="45">
        <v>429799</v>
      </c>
      <c r="U1269" s="46">
        <v>527877</v>
      </c>
      <c r="V1269" s="38">
        <v>226149.90899635115</v>
      </c>
      <c r="W1269" s="46">
        <v>226149.90899635115</v>
      </c>
      <c r="X1269" s="38"/>
      <c r="Y1269" s="38">
        <f t="shared" si="20"/>
        <v>262246.13727835147</v>
      </c>
      <c r="Z1269" s="38">
        <v>262246.13727835147</v>
      </c>
      <c r="AA1269" s="38">
        <v>0</v>
      </c>
      <c r="AB1269" s="38">
        <v>262246.13727835147</v>
      </c>
      <c r="AC1269" s="38" t="s">
        <v>6123</v>
      </c>
      <c r="AD1269" s="59">
        <v>0.61015995215985019</v>
      </c>
      <c r="AE1269" s="59">
        <v>0.30311935771078979</v>
      </c>
      <c r="AF1269" s="59">
        <v>0.49679402072519063</v>
      </c>
    </row>
    <row r="1270" spans="1:32" x14ac:dyDescent="0.2">
      <c r="A1270" s="60" t="s">
        <v>6111</v>
      </c>
      <c r="B1270" s="44" t="s">
        <v>6115</v>
      </c>
      <c r="C1270" s="44"/>
      <c r="D1270" s="39">
        <v>1255</v>
      </c>
      <c r="E1270" s="44" t="s">
        <v>1106</v>
      </c>
      <c r="F1270" s="44" t="s">
        <v>1107</v>
      </c>
      <c r="G1270" s="39" t="s">
        <v>6115</v>
      </c>
      <c r="H1270" s="64">
        <v>40359</v>
      </c>
      <c r="I1270" s="44" t="s">
        <v>6129</v>
      </c>
      <c r="J1270" s="58">
        <v>134</v>
      </c>
      <c r="K1270" s="44" t="s">
        <v>6111</v>
      </c>
      <c r="L1270" s="39" t="s">
        <v>6116</v>
      </c>
      <c r="M1270" s="67">
        <v>0</v>
      </c>
      <c r="N1270" s="67">
        <v>0</v>
      </c>
      <c r="O1270" s="46">
        <v>194369</v>
      </c>
      <c r="P1270" s="45">
        <v>194369</v>
      </c>
      <c r="Q1270" s="45">
        <v>651514</v>
      </c>
      <c r="R1270" s="45">
        <v>54292.833333333336</v>
      </c>
      <c r="S1270" s="45">
        <v>325757</v>
      </c>
      <c r="T1270" s="45">
        <v>501071</v>
      </c>
      <c r="U1270" s="46">
        <v>0</v>
      </c>
      <c r="V1270" s="38">
        <v>0</v>
      </c>
      <c r="W1270" s="46">
        <v>0</v>
      </c>
      <c r="X1270" s="38"/>
      <c r="Y1270" s="38">
        <f t="shared" si="20"/>
        <v>0</v>
      </c>
      <c r="Z1270" s="38">
        <v>0</v>
      </c>
      <c r="AA1270" s="38">
        <v>0</v>
      </c>
      <c r="AB1270" s="38">
        <v>0</v>
      </c>
      <c r="AC1270" s="38" t="s">
        <v>6116</v>
      </c>
      <c r="AD1270" s="59">
        <v>0</v>
      </c>
      <c r="AE1270" s="59">
        <v>0</v>
      </c>
      <c r="AF1270" s="59" t="s">
        <v>6138</v>
      </c>
    </row>
    <row r="1271" spans="1:32" x14ac:dyDescent="0.2">
      <c r="A1271" s="60" t="s">
        <v>6111</v>
      </c>
      <c r="B1271" s="44" t="s">
        <v>6115</v>
      </c>
      <c r="C1271" s="44"/>
      <c r="D1271" s="39">
        <v>1256</v>
      </c>
      <c r="E1271" s="44" t="s">
        <v>1370</v>
      </c>
      <c r="F1271" s="44" t="s">
        <v>1371</v>
      </c>
      <c r="G1271" s="39" t="s">
        <v>6115</v>
      </c>
      <c r="H1271" s="64">
        <v>40451</v>
      </c>
      <c r="I1271" s="44" t="s">
        <v>6129</v>
      </c>
      <c r="J1271" s="58">
        <v>134</v>
      </c>
      <c r="K1271" s="44" t="s">
        <v>6111</v>
      </c>
      <c r="L1271" s="39" t="s">
        <v>6116</v>
      </c>
      <c r="M1271" s="67">
        <v>0</v>
      </c>
      <c r="N1271" s="67">
        <v>0</v>
      </c>
      <c r="O1271" s="46">
        <v>209948</v>
      </c>
      <c r="P1271" s="45">
        <v>209948</v>
      </c>
      <c r="Q1271" s="45">
        <v>568168</v>
      </c>
      <c r="R1271" s="45">
        <v>47347.333333333336</v>
      </c>
      <c r="S1271" s="45">
        <v>284084</v>
      </c>
      <c r="T1271" s="45">
        <v>230892</v>
      </c>
      <c r="U1271" s="46">
        <v>0</v>
      </c>
      <c r="V1271" s="38">
        <v>0</v>
      </c>
      <c r="W1271" s="46">
        <v>0</v>
      </c>
      <c r="X1271" s="38"/>
      <c r="Y1271" s="38">
        <f t="shared" si="20"/>
        <v>0</v>
      </c>
      <c r="Z1271" s="38">
        <v>0</v>
      </c>
      <c r="AA1271" s="38">
        <v>0</v>
      </c>
      <c r="AB1271" s="38">
        <v>0</v>
      </c>
      <c r="AC1271" s="38" t="s">
        <v>6116</v>
      </c>
      <c r="AD1271" s="59">
        <v>0</v>
      </c>
      <c r="AE1271" s="59">
        <v>0</v>
      </c>
      <c r="AF1271" s="59" t="s">
        <v>6138</v>
      </c>
    </row>
    <row r="1272" spans="1:32" x14ac:dyDescent="0.2">
      <c r="A1272" s="60" t="s">
        <v>6111</v>
      </c>
      <c r="B1272" s="44" t="s">
        <v>6115</v>
      </c>
      <c r="C1272" s="44"/>
      <c r="D1272" s="39">
        <v>1257</v>
      </c>
      <c r="E1272" s="44" t="s">
        <v>1485</v>
      </c>
      <c r="F1272" s="44" t="s">
        <v>1486</v>
      </c>
      <c r="G1272" s="39" t="s">
        <v>6115</v>
      </c>
      <c r="H1272" s="64">
        <v>40633</v>
      </c>
      <c r="I1272" s="44" t="s">
        <v>6130</v>
      </c>
      <c r="J1272" s="58">
        <v>134</v>
      </c>
      <c r="K1272" s="44" t="s">
        <v>6111</v>
      </c>
      <c r="L1272" s="39" t="s">
        <v>6116</v>
      </c>
      <c r="M1272" s="67">
        <v>0</v>
      </c>
      <c r="N1272" s="67">
        <v>0</v>
      </c>
      <c r="O1272" s="46">
        <v>993716</v>
      </c>
      <c r="P1272" s="45">
        <v>993716</v>
      </c>
      <c r="Q1272" s="45">
        <v>826524</v>
      </c>
      <c r="R1272" s="45">
        <v>68877</v>
      </c>
      <c r="S1272" s="45">
        <v>413262</v>
      </c>
      <c r="T1272" s="45">
        <v>521744</v>
      </c>
      <c r="U1272" s="46">
        <v>580454</v>
      </c>
      <c r="V1272" s="38">
        <v>248674.63306142911</v>
      </c>
      <c r="W1272" s="46">
        <v>248674.63306142911</v>
      </c>
      <c r="X1272" s="38"/>
      <c r="Y1272" s="38">
        <f t="shared" si="20"/>
        <v>288366.0765060198</v>
      </c>
      <c r="Z1272" s="38">
        <v>288366.0765060198</v>
      </c>
      <c r="AA1272" s="38">
        <v>0</v>
      </c>
      <c r="AB1272" s="38">
        <v>288366.0765060198</v>
      </c>
      <c r="AC1272" s="38" t="s">
        <v>6123</v>
      </c>
      <c r="AD1272" s="59">
        <v>0.55269648813598204</v>
      </c>
      <c r="AE1272" s="59">
        <v>0.29018962812918359</v>
      </c>
      <c r="AF1272" s="59">
        <v>0.49679402072519063</v>
      </c>
    </row>
    <row r="1273" spans="1:32" x14ac:dyDescent="0.2">
      <c r="A1273" s="60" t="s">
        <v>6111</v>
      </c>
      <c r="B1273" s="44" t="s">
        <v>6115</v>
      </c>
      <c r="C1273" s="44"/>
      <c r="D1273" s="39">
        <v>1258</v>
      </c>
      <c r="E1273" s="44" t="s">
        <v>1990</v>
      </c>
      <c r="F1273" s="44" t="s">
        <v>1991</v>
      </c>
      <c r="G1273" s="39" t="s">
        <v>6115</v>
      </c>
      <c r="H1273" s="64">
        <v>40451</v>
      </c>
      <c r="I1273" s="44" t="s">
        <v>6129</v>
      </c>
      <c r="J1273" s="58">
        <v>134</v>
      </c>
      <c r="K1273" s="44" t="s">
        <v>6111</v>
      </c>
      <c r="L1273" s="39" t="s">
        <v>6116</v>
      </c>
      <c r="M1273" s="67">
        <v>0</v>
      </c>
      <c r="N1273" s="67">
        <v>0</v>
      </c>
      <c r="O1273" s="46">
        <v>489592</v>
      </c>
      <c r="P1273" s="45">
        <v>489592</v>
      </c>
      <c r="Q1273" s="45">
        <v>641010</v>
      </c>
      <c r="R1273" s="45">
        <v>53417.5</v>
      </c>
      <c r="S1273" s="45">
        <v>320505</v>
      </c>
      <c r="T1273" s="45">
        <v>308106</v>
      </c>
      <c r="U1273" s="46">
        <v>169087</v>
      </c>
      <c r="V1273" s="38">
        <v>72439.241835628432</v>
      </c>
      <c r="W1273" s="46">
        <v>72439.241835628432</v>
      </c>
      <c r="X1273" s="38"/>
      <c r="Y1273" s="38">
        <f t="shared" si="20"/>
        <v>84001.410582360317</v>
      </c>
      <c r="Z1273" s="38">
        <v>84001.410582360317</v>
      </c>
      <c r="AA1273" s="38">
        <v>0</v>
      </c>
      <c r="AB1273" s="38">
        <v>84001.410582360317</v>
      </c>
      <c r="AC1273" s="38" t="s">
        <v>6123</v>
      </c>
      <c r="AD1273" s="59">
        <v>0.27263802257132386</v>
      </c>
      <c r="AE1273" s="59">
        <v>0.1715743120442334</v>
      </c>
      <c r="AF1273" s="59">
        <v>0.49679402072519069</v>
      </c>
    </row>
    <row r="1274" spans="1:32" x14ac:dyDescent="0.2">
      <c r="A1274" s="60" t="s">
        <v>6111</v>
      </c>
      <c r="B1274" s="44" t="s">
        <v>6115</v>
      </c>
      <c r="C1274" s="44"/>
      <c r="D1274" s="39">
        <v>1259</v>
      </c>
      <c r="E1274" s="44" t="s">
        <v>2200</v>
      </c>
      <c r="F1274" s="44" t="s">
        <v>2201</v>
      </c>
      <c r="G1274" s="39" t="s">
        <v>6115</v>
      </c>
      <c r="H1274" s="64">
        <v>40451</v>
      </c>
      <c r="I1274" s="44" t="s">
        <v>6129</v>
      </c>
      <c r="J1274" s="58">
        <v>134</v>
      </c>
      <c r="K1274" s="44" t="s">
        <v>6111</v>
      </c>
      <c r="L1274" s="39" t="s">
        <v>6116</v>
      </c>
      <c r="M1274" s="67">
        <v>0</v>
      </c>
      <c r="N1274" s="67">
        <v>0</v>
      </c>
      <c r="O1274" s="46">
        <v>96522</v>
      </c>
      <c r="P1274" s="45">
        <v>96522</v>
      </c>
      <c r="Q1274" s="45">
        <v>573816</v>
      </c>
      <c r="R1274" s="45">
        <v>47818</v>
      </c>
      <c r="S1274" s="45">
        <v>286908</v>
      </c>
      <c r="T1274" s="45">
        <v>282862</v>
      </c>
      <c r="U1274" s="46">
        <v>0</v>
      </c>
      <c r="V1274" s="38">
        <v>0</v>
      </c>
      <c r="W1274" s="46">
        <v>0</v>
      </c>
      <c r="X1274" s="38"/>
      <c r="Y1274" s="38">
        <f t="shared" si="20"/>
        <v>0</v>
      </c>
      <c r="Z1274" s="38">
        <v>0</v>
      </c>
      <c r="AA1274" s="38">
        <v>0</v>
      </c>
      <c r="AB1274" s="38">
        <v>0</v>
      </c>
      <c r="AC1274" s="38" t="s">
        <v>6116</v>
      </c>
      <c r="AD1274" s="59">
        <v>0</v>
      </c>
      <c r="AE1274" s="59">
        <v>0</v>
      </c>
      <c r="AF1274" s="59" t="s">
        <v>6138</v>
      </c>
    </row>
    <row r="1275" spans="1:32" x14ac:dyDescent="0.2">
      <c r="A1275" s="60" t="s">
        <v>6111</v>
      </c>
      <c r="B1275" s="44" t="s">
        <v>6115</v>
      </c>
      <c r="C1275" s="44"/>
      <c r="D1275" s="39">
        <v>1260</v>
      </c>
      <c r="E1275" s="44" t="s">
        <v>3852</v>
      </c>
      <c r="F1275" s="44" t="s">
        <v>3385</v>
      </c>
      <c r="G1275" s="39" t="s">
        <v>6115</v>
      </c>
      <c r="H1275" s="64">
        <v>40633</v>
      </c>
      <c r="I1275" s="44" t="s">
        <v>6130</v>
      </c>
      <c r="J1275" s="58">
        <v>134</v>
      </c>
      <c r="K1275" s="44" t="s">
        <v>6111</v>
      </c>
      <c r="L1275" s="39" t="s">
        <v>6116</v>
      </c>
      <c r="M1275" s="67">
        <v>0</v>
      </c>
      <c r="N1275" s="67">
        <v>0</v>
      </c>
      <c r="O1275" s="46">
        <v>564678</v>
      </c>
      <c r="P1275" s="45">
        <v>564678</v>
      </c>
      <c r="Q1275" s="45">
        <v>924365</v>
      </c>
      <c r="R1275" s="45">
        <v>77030.416666666672</v>
      </c>
      <c r="S1275" s="45">
        <v>462182.5</v>
      </c>
      <c r="T1275" s="45">
        <v>109506</v>
      </c>
      <c r="U1275" s="46">
        <v>102495.5</v>
      </c>
      <c r="V1275" s="38">
        <v>43910.509451132573</v>
      </c>
      <c r="W1275" s="46">
        <v>43910.509451132573</v>
      </c>
      <c r="X1275" s="38"/>
      <c r="Y1275" s="38">
        <f t="shared" si="20"/>
        <v>50919.151551238778</v>
      </c>
      <c r="Z1275" s="38">
        <v>50919.151551238778</v>
      </c>
      <c r="AA1275" s="38">
        <v>0</v>
      </c>
      <c r="AB1275" s="38">
        <v>50919.151551238778</v>
      </c>
      <c r="AC1275" s="38" t="s">
        <v>6123</v>
      </c>
      <c r="AD1275" s="59">
        <v>0.46498960377731613</v>
      </c>
      <c r="AE1275" s="59">
        <v>9.0173783202530958E-2</v>
      </c>
      <c r="AF1275" s="59">
        <v>0.49679402072519063</v>
      </c>
    </row>
    <row r="1276" spans="1:32" x14ac:dyDescent="0.2">
      <c r="A1276" s="60" t="s">
        <v>6111</v>
      </c>
      <c r="B1276" s="44" t="s">
        <v>6115</v>
      </c>
      <c r="C1276" s="44"/>
      <c r="D1276" s="39">
        <v>1261</v>
      </c>
      <c r="E1276" s="44" t="s">
        <v>4379</v>
      </c>
      <c r="F1276" s="44" t="s">
        <v>4380</v>
      </c>
      <c r="G1276" s="39" t="s">
        <v>6115</v>
      </c>
      <c r="H1276" s="64">
        <v>40451</v>
      </c>
      <c r="I1276" s="44" t="s">
        <v>6129</v>
      </c>
      <c r="J1276" s="58">
        <v>134</v>
      </c>
      <c r="K1276" s="44" t="s">
        <v>6111</v>
      </c>
      <c r="L1276" s="39" t="s">
        <v>6116</v>
      </c>
      <c r="M1276" s="67">
        <v>0</v>
      </c>
      <c r="N1276" s="67">
        <v>0</v>
      </c>
      <c r="O1276" s="46">
        <v>2281872</v>
      </c>
      <c r="P1276" s="45">
        <v>2281872</v>
      </c>
      <c r="Q1276" s="45">
        <v>547857</v>
      </c>
      <c r="R1276" s="45">
        <v>45654.75</v>
      </c>
      <c r="S1276" s="45">
        <v>273928.5</v>
      </c>
      <c r="T1276" s="45">
        <v>294967</v>
      </c>
      <c r="U1276" s="46">
        <v>2007943.5</v>
      </c>
      <c r="V1276" s="38">
        <v>860231.15194413636</v>
      </c>
      <c r="W1276" s="46">
        <v>294967</v>
      </c>
      <c r="X1276" s="38"/>
      <c r="Y1276" s="38">
        <f t="shared" si="20"/>
        <v>997534.32475401193</v>
      </c>
      <c r="Z1276" s="38">
        <v>294967</v>
      </c>
      <c r="AA1276" s="38">
        <v>0</v>
      </c>
      <c r="AB1276" s="38">
        <v>294967</v>
      </c>
      <c r="AC1276" s="38" t="s">
        <v>6123</v>
      </c>
      <c r="AD1276" s="59">
        <v>1</v>
      </c>
      <c r="AE1276" s="59">
        <v>0.12926535756606855</v>
      </c>
      <c r="AF1276" s="59">
        <v>0.14690004972749482</v>
      </c>
    </row>
    <row r="1277" spans="1:32" x14ac:dyDescent="0.2">
      <c r="A1277" s="60" t="s">
        <v>6111</v>
      </c>
      <c r="B1277" s="44" t="s">
        <v>6115</v>
      </c>
      <c r="C1277" s="44"/>
      <c r="D1277" s="39">
        <v>1262</v>
      </c>
      <c r="E1277" s="44" t="s">
        <v>844</v>
      </c>
      <c r="F1277" s="44" t="s">
        <v>845</v>
      </c>
      <c r="G1277" s="39" t="s">
        <v>6115</v>
      </c>
      <c r="H1277" s="64">
        <v>40359</v>
      </c>
      <c r="I1277" s="44" t="s">
        <v>6129</v>
      </c>
      <c r="J1277" s="58">
        <v>132</v>
      </c>
      <c r="K1277" s="44" t="s">
        <v>6111</v>
      </c>
      <c r="L1277" s="39" t="s">
        <v>6116</v>
      </c>
      <c r="M1277" s="67">
        <v>0</v>
      </c>
      <c r="N1277" s="67">
        <v>0</v>
      </c>
      <c r="O1277" s="46">
        <v>761267</v>
      </c>
      <c r="P1277" s="45">
        <v>761267</v>
      </c>
      <c r="Q1277" s="45">
        <v>870611</v>
      </c>
      <c r="R1277" s="45">
        <v>72550.916666666672</v>
      </c>
      <c r="S1277" s="45">
        <v>435305.5</v>
      </c>
      <c r="T1277" s="45">
        <v>691397</v>
      </c>
      <c r="U1277" s="46">
        <v>325961.5</v>
      </c>
      <c r="V1277" s="38">
        <v>139646.47742052432</v>
      </c>
      <c r="W1277" s="46">
        <v>139646.47742052432</v>
      </c>
      <c r="X1277" s="38"/>
      <c r="Y1277" s="38">
        <f t="shared" si="20"/>
        <v>161935.72418661421</v>
      </c>
      <c r="Z1277" s="38">
        <v>161935.72418661421</v>
      </c>
      <c r="AA1277" s="38">
        <v>0</v>
      </c>
      <c r="AB1277" s="38">
        <v>161935.72418661421</v>
      </c>
      <c r="AC1277" s="38" t="s">
        <v>6123</v>
      </c>
      <c r="AD1277" s="59">
        <v>0.23421525431353363</v>
      </c>
      <c r="AE1277" s="59">
        <v>0.21271869683910405</v>
      </c>
      <c r="AF1277" s="59">
        <v>0.49679402072519058</v>
      </c>
    </row>
    <row r="1278" spans="1:32" x14ac:dyDescent="0.2">
      <c r="A1278" s="60" t="s">
        <v>6111</v>
      </c>
      <c r="B1278" s="44" t="s">
        <v>6115</v>
      </c>
      <c r="C1278" s="44"/>
      <c r="D1278" s="39">
        <v>1263</v>
      </c>
      <c r="E1278" s="44" t="s">
        <v>1162</v>
      </c>
      <c r="F1278" s="44" t="s">
        <v>1163</v>
      </c>
      <c r="G1278" s="39" t="s">
        <v>6115</v>
      </c>
      <c r="H1278" s="64">
        <v>40543</v>
      </c>
      <c r="I1278" s="44" t="s">
        <v>6129</v>
      </c>
      <c r="J1278" s="58">
        <v>132</v>
      </c>
      <c r="K1278" s="44" t="s">
        <v>6111</v>
      </c>
      <c r="L1278" s="39" t="s">
        <v>6123</v>
      </c>
      <c r="M1278" s="67">
        <v>87731.62</v>
      </c>
      <c r="N1278" s="67">
        <v>87732</v>
      </c>
      <c r="O1278" s="46">
        <v>1008872</v>
      </c>
      <c r="P1278" s="45">
        <v>921140</v>
      </c>
      <c r="Q1278" s="45">
        <v>615835</v>
      </c>
      <c r="R1278" s="45">
        <v>51319.583333333336</v>
      </c>
      <c r="S1278" s="45">
        <v>307917.5</v>
      </c>
      <c r="T1278" s="45">
        <v>462314</v>
      </c>
      <c r="U1278" s="46">
        <v>613222.5</v>
      </c>
      <c r="V1278" s="38">
        <v>262713.11796027282</v>
      </c>
      <c r="W1278" s="46">
        <v>262713.11796027282</v>
      </c>
      <c r="X1278" s="38"/>
      <c r="Y1278" s="38">
        <f t="shared" si="20"/>
        <v>304645.27137415321</v>
      </c>
      <c r="Z1278" s="38">
        <v>304645.27137415321</v>
      </c>
      <c r="AA1278" s="38">
        <v>0</v>
      </c>
      <c r="AB1278" s="38">
        <v>304645.27137415321</v>
      </c>
      <c r="AC1278" s="38" t="s">
        <v>6123</v>
      </c>
      <c r="AD1278" s="59">
        <v>0.65895748641432705</v>
      </c>
      <c r="AE1278" s="59">
        <v>0.33072635144945745</v>
      </c>
      <c r="AF1278" s="59">
        <v>0.49679402072519063</v>
      </c>
    </row>
    <row r="1279" spans="1:32" x14ac:dyDescent="0.2">
      <c r="A1279" s="60" t="s">
        <v>6111</v>
      </c>
      <c r="B1279" s="44" t="s">
        <v>6115</v>
      </c>
      <c r="C1279" s="44"/>
      <c r="D1279" s="39">
        <v>1264</v>
      </c>
      <c r="E1279" s="44" t="s">
        <v>1393</v>
      </c>
      <c r="F1279" s="44" t="s">
        <v>1394</v>
      </c>
      <c r="G1279" s="39" t="s">
        <v>6115</v>
      </c>
      <c r="H1279" s="64">
        <v>40451</v>
      </c>
      <c r="I1279" s="44" t="s">
        <v>6129</v>
      </c>
      <c r="J1279" s="58">
        <v>132</v>
      </c>
      <c r="K1279" s="44" t="s">
        <v>6111</v>
      </c>
      <c r="L1279" s="39" t="s">
        <v>6116</v>
      </c>
      <c r="M1279" s="67">
        <v>0</v>
      </c>
      <c r="N1279" s="67">
        <v>0</v>
      </c>
      <c r="O1279" s="46">
        <v>1065460</v>
      </c>
      <c r="P1279" s="45">
        <v>1065460</v>
      </c>
      <c r="Q1279" s="45">
        <v>563875</v>
      </c>
      <c r="R1279" s="45">
        <v>46989.583333333336</v>
      </c>
      <c r="S1279" s="45">
        <v>281937.5</v>
      </c>
      <c r="T1279" s="45">
        <v>365989</v>
      </c>
      <c r="U1279" s="46">
        <v>783522.5</v>
      </c>
      <c r="V1279" s="38">
        <v>335672.02600528829</v>
      </c>
      <c r="W1279" s="46">
        <v>335672.02600528829</v>
      </c>
      <c r="X1279" s="38"/>
      <c r="Y1279" s="38">
        <f t="shared" si="20"/>
        <v>389249.29310365324</v>
      </c>
      <c r="Z1279" s="38">
        <v>365989</v>
      </c>
      <c r="AA1279" s="38">
        <v>0</v>
      </c>
      <c r="AB1279" s="38">
        <v>365989</v>
      </c>
      <c r="AC1279" s="38" t="s">
        <v>6123</v>
      </c>
      <c r="AD1279" s="59">
        <v>1</v>
      </c>
      <c r="AE1279" s="59">
        <v>0.34350327558050042</v>
      </c>
      <c r="AF1279" s="59">
        <v>0.46710719858076827</v>
      </c>
    </row>
    <row r="1280" spans="1:32" x14ac:dyDescent="0.2">
      <c r="A1280" s="60" t="s">
        <v>6111</v>
      </c>
      <c r="B1280" s="44" t="s">
        <v>6115</v>
      </c>
      <c r="C1280" s="44"/>
      <c r="D1280" s="39">
        <v>1265</v>
      </c>
      <c r="E1280" s="44" t="s">
        <v>1560</v>
      </c>
      <c r="F1280" s="44" t="s">
        <v>1561</v>
      </c>
      <c r="G1280" s="39" t="s">
        <v>6115</v>
      </c>
      <c r="H1280" s="64">
        <v>40359</v>
      </c>
      <c r="I1280" s="44" t="s">
        <v>6129</v>
      </c>
      <c r="J1280" s="58">
        <v>132</v>
      </c>
      <c r="K1280" s="44" t="s">
        <v>6111</v>
      </c>
      <c r="L1280" s="39" t="s">
        <v>6116</v>
      </c>
      <c r="M1280" s="67">
        <v>0</v>
      </c>
      <c r="N1280" s="67">
        <v>0</v>
      </c>
      <c r="O1280" s="46">
        <v>1138507</v>
      </c>
      <c r="P1280" s="45">
        <v>1138507</v>
      </c>
      <c r="Q1280" s="45">
        <v>602459</v>
      </c>
      <c r="R1280" s="45">
        <v>50204.916666666664</v>
      </c>
      <c r="S1280" s="45">
        <v>301229.5</v>
      </c>
      <c r="T1280" s="45">
        <v>271008</v>
      </c>
      <c r="U1280" s="46">
        <v>837277.5</v>
      </c>
      <c r="V1280" s="38">
        <v>358701.42178896297</v>
      </c>
      <c r="W1280" s="46">
        <v>271008</v>
      </c>
      <c r="X1280" s="38"/>
      <c r="Y1280" s="38">
        <f t="shared" si="20"/>
        <v>415954.45568773581</v>
      </c>
      <c r="Z1280" s="38">
        <v>271008</v>
      </c>
      <c r="AA1280" s="38">
        <v>0</v>
      </c>
      <c r="AB1280" s="38">
        <v>271008</v>
      </c>
      <c r="AC1280" s="38" t="s">
        <v>6123</v>
      </c>
      <c r="AD1280" s="59">
        <v>1</v>
      </c>
      <c r="AE1280" s="59">
        <v>0.23803806212873527</v>
      </c>
      <c r="AF1280" s="59">
        <v>0.32367763375941666</v>
      </c>
    </row>
    <row r="1281" spans="1:32" x14ac:dyDescent="0.2">
      <c r="A1281" s="60" t="s">
        <v>6111</v>
      </c>
      <c r="B1281" s="44" t="s">
        <v>6115</v>
      </c>
      <c r="C1281" s="44"/>
      <c r="D1281" s="39">
        <v>1266</v>
      </c>
      <c r="E1281" s="44" t="s">
        <v>2699</v>
      </c>
      <c r="F1281" s="44" t="s">
        <v>2700</v>
      </c>
      <c r="G1281" s="39" t="s">
        <v>6115</v>
      </c>
      <c r="H1281" s="64">
        <v>40633</v>
      </c>
      <c r="I1281" s="44" t="s">
        <v>6131</v>
      </c>
      <c r="J1281" s="58">
        <v>132</v>
      </c>
      <c r="K1281" s="44" t="s">
        <v>6111</v>
      </c>
      <c r="L1281" s="39" t="s">
        <v>6116</v>
      </c>
      <c r="M1281" s="67">
        <v>0</v>
      </c>
      <c r="N1281" s="67">
        <v>0</v>
      </c>
      <c r="O1281" s="46">
        <v>594112</v>
      </c>
      <c r="P1281" s="45">
        <v>594112</v>
      </c>
      <c r="Q1281" s="45">
        <v>678342</v>
      </c>
      <c r="R1281" s="45">
        <v>56528.5</v>
      </c>
      <c r="S1281" s="45">
        <v>339171</v>
      </c>
      <c r="T1281" s="45">
        <v>230086</v>
      </c>
      <c r="U1281" s="46">
        <v>254941</v>
      </c>
      <c r="V1281" s="38">
        <v>109220.29933003098</v>
      </c>
      <c r="W1281" s="46">
        <v>109220.29933003098</v>
      </c>
      <c r="X1281" s="38"/>
      <c r="Y1281" s="38">
        <f t="shared" si="20"/>
        <v>126653.16443770082</v>
      </c>
      <c r="Z1281" s="38">
        <v>126653.16443770082</v>
      </c>
      <c r="AA1281" s="38">
        <v>0</v>
      </c>
      <c r="AB1281" s="38">
        <v>126653.16443770082</v>
      </c>
      <c r="AC1281" s="38" t="s">
        <v>6123</v>
      </c>
      <c r="AD1281" s="59">
        <v>0.55046010812348778</v>
      </c>
      <c r="AE1281" s="59">
        <v>0.21318061987924974</v>
      </c>
      <c r="AF1281" s="59">
        <v>0.49679402072519063</v>
      </c>
    </row>
    <row r="1282" spans="1:32" x14ac:dyDescent="0.2">
      <c r="A1282" s="60" t="s">
        <v>6111</v>
      </c>
      <c r="B1282" s="44" t="s">
        <v>6115</v>
      </c>
      <c r="C1282" s="44"/>
      <c r="D1282" s="39">
        <v>1267</v>
      </c>
      <c r="E1282" s="44" t="s">
        <v>3861</v>
      </c>
      <c r="F1282" s="44" t="s">
        <v>3862</v>
      </c>
      <c r="G1282" s="39" t="s">
        <v>6115</v>
      </c>
      <c r="H1282" s="64">
        <v>40359</v>
      </c>
      <c r="I1282" s="44" t="s">
        <v>6129</v>
      </c>
      <c r="J1282" s="58">
        <v>132</v>
      </c>
      <c r="K1282" s="44" t="s">
        <v>6111</v>
      </c>
      <c r="L1282" s="39" t="s">
        <v>6116</v>
      </c>
      <c r="M1282" s="67">
        <v>0</v>
      </c>
      <c r="N1282" s="67">
        <v>0</v>
      </c>
      <c r="O1282" s="46">
        <v>778467</v>
      </c>
      <c r="P1282" s="45">
        <v>778467</v>
      </c>
      <c r="Q1282" s="45">
        <v>830383</v>
      </c>
      <c r="R1282" s="45">
        <v>69198.583333333328</v>
      </c>
      <c r="S1282" s="45">
        <v>415191.5</v>
      </c>
      <c r="T1282" s="45">
        <v>500135</v>
      </c>
      <c r="U1282" s="46">
        <v>363275.5</v>
      </c>
      <c r="V1282" s="38">
        <v>155632.31825899589</v>
      </c>
      <c r="W1282" s="46">
        <v>155632.31825899589</v>
      </c>
      <c r="X1282" s="38"/>
      <c r="Y1282" s="38">
        <f t="shared" si="20"/>
        <v>180473.09627595401</v>
      </c>
      <c r="Z1282" s="38">
        <v>180473.09627595401</v>
      </c>
      <c r="AA1282" s="38">
        <v>0</v>
      </c>
      <c r="AB1282" s="38">
        <v>180473.09627595401</v>
      </c>
      <c r="AC1282" s="38" t="s">
        <v>6123</v>
      </c>
      <c r="AD1282" s="59">
        <v>0.36084876338579386</v>
      </c>
      <c r="AE1282" s="59">
        <v>0.23183140232784949</v>
      </c>
      <c r="AF1282" s="59">
        <v>0.49679402072519069</v>
      </c>
    </row>
    <row r="1283" spans="1:32" x14ac:dyDescent="0.2">
      <c r="A1283" s="60" t="s">
        <v>6111</v>
      </c>
      <c r="B1283" s="44" t="s">
        <v>6115</v>
      </c>
      <c r="C1283" s="44"/>
      <c r="D1283" s="39">
        <v>1268</v>
      </c>
      <c r="E1283" s="44" t="s">
        <v>4027</v>
      </c>
      <c r="F1283" s="44" t="s">
        <v>2364</v>
      </c>
      <c r="G1283" s="39" t="s">
        <v>6115</v>
      </c>
      <c r="H1283" s="64">
        <v>40359</v>
      </c>
      <c r="I1283" s="44" t="s">
        <v>6129</v>
      </c>
      <c r="J1283" s="58">
        <v>132</v>
      </c>
      <c r="K1283" s="44" t="s">
        <v>6111</v>
      </c>
      <c r="L1283" s="39" t="s">
        <v>6116</v>
      </c>
      <c r="M1283" s="67">
        <v>0</v>
      </c>
      <c r="N1283" s="67">
        <v>0</v>
      </c>
      <c r="O1283" s="46">
        <v>367300</v>
      </c>
      <c r="P1283" s="45">
        <v>367300</v>
      </c>
      <c r="Q1283" s="45">
        <v>806859</v>
      </c>
      <c r="R1283" s="45">
        <v>67238.25</v>
      </c>
      <c r="S1283" s="45">
        <v>403429.5</v>
      </c>
      <c r="T1283" s="45">
        <v>401010</v>
      </c>
      <c r="U1283" s="46">
        <v>0</v>
      </c>
      <c r="V1283" s="38">
        <v>0</v>
      </c>
      <c r="W1283" s="46">
        <v>0</v>
      </c>
      <c r="X1283" s="38"/>
      <c r="Y1283" s="38">
        <f t="shared" si="20"/>
        <v>0</v>
      </c>
      <c r="Z1283" s="38">
        <v>0</v>
      </c>
      <c r="AA1283" s="38">
        <v>0</v>
      </c>
      <c r="AB1283" s="38">
        <v>0</v>
      </c>
      <c r="AC1283" s="38" t="s">
        <v>6116</v>
      </c>
      <c r="AD1283" s="59">
        <v>0</v>
      </c>
      <c r="AE1283" s="59">
        <v>0</v>
      </c>
      <c r="AF1283" s="59" t="s">
        <v>6138</v>
      </c>
    </row>
    <row r="1284" spans="1:32" x14ac:dyDescent="0.2">
      <c r="A1284" s="60" t="s">
        <v>6111</v>
      </c>
      <c r="B1284" s="44" t="s">
        <v>6115</v>
      </c>
      <c r="C1284" s="44"/>
      <c r="D1284" s="39">
        <v>1269</v>
      </c>
      <c r="E1284" s="44" t="s">
        <v>5648</v>
      </c>
      <c r="F1284" s="44" t="s">
        <v>2327</v>
      </c>
      <c r="G1284" s="39" t="s">
        <v>6115</v>
      </c>
      <c r="H1284" s="64">
        <v>40451</v>
      </c>
      <c r="I1284" s="44" t="s">
        <v>6129</v>
      </c>
      <c r="J1284" s="58">
        <v>132</v>
      </c>
      <c r="K1284" s="44" t="s">
        <v>6111</v>
      </c>
      <c r="L1284" s="39" t="s">
        <v>6116</v>
      </c>
      <c r="M1284" s="67">
        <v>0</v>
      </c>
      <c r="N1284" s="67">
        <v>0</v>
      </c>
      <c r="O1284" s="46">
        <v>1508964</v>
      </c>
      <c r="P1284" s="45">
        <v>1508964</v>
      </c>
      <c r="Q1284" s="45">
        <v>822151</v>
      </c>
      <c r="R1284" s="45">
        <v>68512.583333333328</v>
      </c>
      <c r="S1284" s="45">
        <v>411075.5</v>
      </c>
      <c r="T1284" s="45">
        <v>314368</v>
      </c>
      <c r="U1284" s="46">
        <v>1097888.5</v>
      </c>
      <c r="V1284" s="38">
        <v>470350.82862701063</v>
      </c>
      <c r="W1284" s="46">
        <v>314368</v>
      </c>
      <c r="X1284" s="38"/>
      <c r="Y1284" s="38">
        <f t="shared" si="20"/>
        <v>545424.44222294854</v>
      </c>
      <c r="Z1284" s="38">
        <v>314368</v>
      </c>
      <c r="AA1284" s="38">
        <v>0</v>
      </c>
      <c r="AB1284" s="38">
        <v>314368</v>
      </c>
      <c r="AC1284" s="38" t="s">
        <v>6123</v>
      </c>
      <c r="AD1284" s="59">
        <v>1</v>
      </c>
      <c r="AE1284" s="59">
        <v>0.20833366468650014</v>
      </c>
      <c r="AF1284" s="59">
        <v>0.28633873111887043</v>
      </c>
    </row>
    <row r="1285" spans="1:32" x14ac:dyDescent="0.2">
      <c r="A1285" s="60" t="s">
        <v>6111</v>
      </c>
      <c r="B1285" s="44" t="s">
        <v>6115</v>
      </c>
      <c r="C1285" s="44"/>
      <c r="D1285" s="39">
        <v>1270</v>
      </c>
      <c r="E1285" s="44" t="s">
        <v>714</v>
      </c>
      <c r="F1285" s="44" t="s">
        <v>715</v>
      </c>
      <c r="G1285" s="39" t="s">
        <v>6115</v>
      </c>
      <c r="H1285" s="64">
        <v>40543</v>
      </c>
      <c r="I1285" s="44" t="s">
        <v>6130</v>
      </c>
      <c r="J1285" s="58">
        <v>131</v>
      </c>
      <c r="K1285" s="44" t="s">
        <v>6111</v>
      </c>
      <c r="L1285" s="39" t="s">
        <v>6123</v>
      </c>
      <c r="M1285" s="67">
        <v>1704445</v>
      </c>
      <c r="N1285" s="67">
        <v>1704445</v>
      </c>
      <c r="O1285" s="46">
        <v>2550145</v>
      </c>
      <c r="P1285" s="45">
        <v>845700</v>
      </c>
      <c r="Q1285" s="45">
        <v>767726</v>
      </c>
      <c r="R1285" s="45">
        <v>63977.166666666664</v>
      </c>
      <c r="S1285" s="45">
        <v>383863</v>
      </c>
      <c r="T1285" s="45">
        <v>365451</v>
      </c>
      <c r="U1285" s="46">
        <v>461837</v>
      </c>
      <c r="V1285" s="38">
        <v>197857.44694530702</v>
      </c>
      <c r="W1285" s="46">
        <v>197857.44694530702</v>
      </c>
      <c r="X1285" s="38"/>
      <c r="Y1285" s="38">
        <f t="shared" si="20"/>
        <v>229437.86014965989</v>
      </c>
      <c r="Z1285" s="38">
        <v>229437.86014965989</v>
      </c>
      <c r="AA1285" s="38">
        <v>0</v>
      </c>
      <c r="AB1285" s="38">
        <v>229437.86014965989</v>
      </c>
      <c r="AC1285" s="38" t="s">
        <v>6123</v>
      </c>
      <c r="AD1285" s="59">
        <v>0.62782113101252945</v>
      </c>
      <c r="AE1285" s="59">
        <v>0.27129934982814224</v>
      </c>
      <c r="AF1285" s="59">
        <v>0.49679402072519069</v>
      </c>
    </row>
    <row r="1286" spans="1:32" x14ac:dyDescent="0.2">
      <c r="A1286" s="60" t="s">
        <v>6111</v>
      </c>
      <c r="B1286" s="44" t="s">
        <v>6115</v>
      </c>
      <c r="C1286" s="44"/>
      <c r="D1286" s="39">
        <v>1271</v>
      </c>
      <c r="E1286" s="44" t="s">
        <v>2329</v>
      </c>
      <c r="F1286" s="44" t="s">
        <v>2330</v>
      </c>
      <c r="G1286" s="39" t="s">
        <v>6115</v>
      </c>
      <c r="H1286" s="64">
        <v>40451</v>
      </c>
      <c r="I1286" s="44" t="s">
        <v>6129</v>
      </c>
      <c r="J1286" s="58">
        <v>131</v>
      </c>
      <c r="K1286" s="44" t="s">
        <v>6111</v>
      </c>
      <c r="L1286" s="39" t="s">
        <v>6116</v>
      </c>
      <c r="M1286" s="67">
        <v>0</v>
      </c>
      <c r="N1286" s="67">
        <v>0</v>
      </c>
      <c r="O1286" s="46">
        <v>829836</v>
      </c>
      <c r="P1286" s="45">
        <v>829836</v>
      </c>
      <c r="Q1286" s="45">
        <v>1112942</v>
      </c>
      <c r="R1286" s="45">
        <v>92745.166666666672</v>
      </c>
      <c r="S1286" s="45">
        <v>556471</v>
      </c>
      <c r="T1286" s="45">
        <v>495932</v>
      </c>
      <c r="U1286" s="46">
        <v>273365</v>
      </c>
      <c r="V1286" s="38">
        <v>117113.39928200611</v>
      </c>
      <c r="W1286" s="46">
        <v>117113.39928200611</v>
      </c>
      <c r="X1286" s="38"/>
      <c r="Y1286" s="38">
        <f t="shared" si="20"/>
        <v>135806.09747554176</v>
      </c>
      <c r="Z1286" s="38">
        <v>135806.09747554176</v>
      </c>
      <c r="AA1286" s="38">
        <v>0</v>
      </c>
      <c r="AB1286" s="38">
        <v>135806.09747554176</v>
      </c>
      <c r="AC1286" s="38" t="s">
        <v>6123</v>
      </c>
      <c r="AD1286" s="59">
        <v>0.27384015848048071</v>
      </c>
      <c r="AE1286" s="59">
        <v>0.16365414066820644</v>
      </c>
      <c r="AF1286" s="59">
        <v>0.49679402072519069</v>
      </c>
    </row>
    <row r="1287" spans="1:32" x14ac:dyDescent="0.2">
      <c r="A1287" s="60" t="s">
        <v>6111</v>
      </c>
      <c r="B1287" s="44" t="s">
        <v>6115</v>
      </c>
      <c r="C1287" s="44"/>
      <c r="D1287" s="39">
        <v>1272</v>
      </c>
      <c r="E1287" s="44" t="s">
        <v>4149</v>
      </c>
      <c r="F1287" s="44" t="s">
        <v>4150</v>
      </c>
      <c r="G1287" s="39" t="s">
        <v>6115</v>
      </c>
      <c r="H1287" s="64">
        <v>40359</v>
      </c>
      <c r="I1287" s="44" t="s">
        <v>6129</v>
      </c>
      <c r="J1287" s="58">
        <v>131</v>
      </c>
      <c r="K1287" s="44" t="s">
        <v>6111</v>
      </c>
      <c r="L1287" s="39" t="s">
        <v>6116</v>
      </c>
      <c r="M1287" s="67">
        <v>0</v>
      </c>
      <c r="N1287" s="67">
        <v>0</v>
      </c>
      <c r="O1287" s="46">
        <v>290997</v>
      </c>
      <c r="P1287" s="45">
        <v>290997</v>
      </c>
      <c r="Q1287" s="45">
        <v>591837</v>
      </c>
      <c r="R1287" s="45">
        <v>49319.75</v>
      </c>
      <c r="S1287" s="45">
        <v>295918.5</v>
      </c>
      <c r="T1287" s="45">
        <v>452526</v>
      </c>
      <c r="U1287" s="46">
        <v>0</v>
      </c>
      <c r="V1287" s="38">
        <v>0</v>
      </c>
      <c r="W1287" s="46">
        <v>0</v>
      </c>
      <c r="X1287" s="38"/>
      <c r="Y1287" s="38">
        <f t="shared" si="20"/>
        <v>0</v>
      </c>
      <c r="Z1287" s="38">
        <v>0</v>
      </c>
      <c r="AA1287" s="38">
        <v>0</v>
      </c>
      <c r="AB1287" s="38">
        <v>0</v>
      </c>
      <c r="AC1287" s="38" t="s">
        <v>6116</v>
      </c>
      <c r="AD1287" s="59">
        <v>0</v>
      </c>
      <c r="AE1287" s="59">
        <v>0</v>
      </c>
      <c r="AF1287" s="59" t="s">
        <v>6138</v>
      </c>
    </row>
    <row r="1288" spans="1:32" x14ac:dyDescent="0.2">
      <c r="A1288" s="60" t="s">
        <v>6111</v>
      </c>
      <c r="B1288" s="44" t="s">
        <v>6115</v>
      </c>
      <c r="C1288" s="44"/>
      <c r="D1288" s="39">
        <v>1273</v>
      </c>
      <c r="E1288" s="44" t="s">
        <v>5797</v>
      </c>
      <c r="F1288" s="44" t="s">
        <v>1723</v>
      </c>
      <c r="G1288" s="39"/>
      <c r="H1288" s="64">
        <v>40543</v>
      </c>
      <c r="I1288" s="44" t="s">
        <v>6129</v>
      </c>
      <c r="J1288" s="58">
        <v>131</v>
      </c>
      <c r="K1288" s="44" t="s">
        <v>6111</v>
      </c>
      <c r="L1288" s="39" t="s">
        <v>6116</v>
      </c>
      <c r="M1288" s="67">
        <v>0</v>
      </c>
      <c r="N1288" s="67">
        <v>0</v>
      </c>
      <c r="O1288" s="46">
        <v>600465</v>
      </c>
      <c r="P1288" s="45">
        <v>600465</v>
      </c>
      <c r="Q1288" s="45">
        <v>662542</v>
      </c>
      <c r="R1288" s="45">
        <v>55211.833333333336</v>
      </c>
      <c r="S1288" s="45">
        <v>331271</v>
      </c>
      <c r="T1288" s="45">
        <v>502709</v>
      </c>
      <c r="U1288" s="46">
        <v>269194</v>
      </c>
      <c r="V1288" s="38">
        <v>115326.4843938337</v>
      </c>
      <c r="W1288" s="46">
        <v>115326.4843938337</v>
      </c>
      <c r="X1288" s="38"/>
      <c r="Y1288" s="38">
        <f t="shared" si="20"/>
        <v>133733.96961509695</v>
      </c>
      <c r="Z1288" s="38">
        <v>133733.96961509695</v>
      </c>
      <c r="AA1288" s="38">
        <v>0</v>
      </c>
      <c r="AB1288" s="38">
        <v>133733.96961509695</v>
      </c>
      <c r="AC1288" s="38" t="s">
        <v>6123</v>
      </c>
      <c r="AD1288" s="59">
        <v>0.26602660707307202</v>
      </c>
      <c r="AE1288" s="59">
        <v>0.22271734341734647</v>
      </c>
      <c r="AF1288" s="59">
        <v>0.49679402072519058</v>
      </c>
    </row>
    <row r="1289" spans="1:32" x14ac:dyDescent="0.2">
      <c r="A1289" s="60" t="s">
        <v>6111</v>
      </c>
      <c r="B1289" s="44" t="s">
        <v>6115</v>
      </c>
      <c r="C1289" s="44"/>
      <c r="D1289" s="39">
        <v>1274</v>
      </c>
      <c r="E1289" s="44" t="s">
        <v>1079</v>
      </c>
      <c r="F1289" s="44" t="s">
        <v>1080</v>
      </c>
      <c r="G1289" s="39" t="s">
        <v>6115</v>
      </c>
      <c r="H1289" s="64">
        <v>40543</v>
      </c>
      <c r="I1289" s="44" t="s">
        <v>6129</v>
      </c>
      <c r="J1289" s="58">
        <v>130</v>
      </c>
      <c r="K1289" s="44" t="s">
        <v>6111</v>
      </c>
      <c r="L1289" s="39" t="s">
        <v>6116</v>
      </c>
      <c r="M1289" s="67">
        <v>0</v>
      </c>
      <c r="N1289" s="67">
        <v>0</v>
      </c>
      <c r="O1289" s="46">
        <v>240047</v>
      </c>
      <c r="P1289" s="45">
        <v>240047</v>
      </c>
      <c r="Q1289" s="45">
        <v>616704</v>
      </c>
      <c r="R1289" s="45">
        <v>51392</v>
      </c>
      <c r="S1289" s="45">
        <v>308352</v>
      </c>
      <c r="T1289" s="45">
        <v>344521</v>
      </c>
      <c r="U1289" s="46">
        <v>0</v>
      </c>
      <c r="V1289" s="38">
        <v>0</v>
      </c>
      <c r="W1289" s="46">
        <v>0</v>
      </c>
      <c r="X1289" s="38"/>
      <c r="Y1289" s="38">
        <f t="shared" si="20"/>
        <v>0</v>
      </c>
      <c r="Z1289" s="38">
        <v>0</v>
      </c>
      <c r="AA1289" s="38">
        <v>0</v>
      </c>
      <c r="AB1289" s="38">
        <v>0</v>
      </c>
      <c r="AC1289" s="38" t="s">
        <v>6116</v>
      </c>
      <c r="AD1289" s="59">
        <v>0</v>
      </c>
      <c r="AE1289" s="59">
        <v>0</v>
      </c>
      <c r="AF1289" s="59" t="s">
        <v>6138</v>
      </c>
    </row>
    <row r="1290" spans="1:32" x14ac:dyDescent="0.2">
      <c r="A1290" s="60" t="s">
        <v>6111</v>
      </c>
      <c r="B1290" s="44" t="s">
        <v>6115</v>
      </c>
      <c r="C1290" s="44"/>
      <c r="D1290" s="39">
        <v>1275</v>
      </c>
      <c r="E1290" s="44" t="s">
        <v>1576</v>
      </c>
      <c r="F1290" s="44" t="s">
        <v>1577</v>
      </c>
      <c r="G1290" s="39" t="s">
        <v>6115</v>
      </c>
      <c r="H1290" s="64">
        <v>40359</v>
      </c>
      <c r="I1290" s="44" t="s">
        <v>6129</v>
      </c>
      <c r="J1290" s="58">
        <v>130</v>
      </c>
      <c r="K1290" s="44" t="s">
        <v>6111</v>
      </c>
      <c r="L1290" s="39" t="s">
        <v>6116</v>
      </c>
      <c r="M1290" s="67">
        <v>0</v>
      </c>
      <c r="N1290" s="67">
        <v>0</v>
      </c>
      <c r="O1290" s="46">
        <v>424962</v>
      </c>
      <c r="P1290" s="45">
        <v>424962</v>
      </c>
      <c r="Q1290" s="45">
        <v>522580</v>
      </c>
      <c r="R1290" s="45">
        <v>43548.333333333336</v>
      </c>
      <c r="S1290" s="45">
        <v>261290</v>
      </c>
      <c r="T1290" s="45">
        <v>188256</v>
      </c>
      <c r="U1290" s="46">
        <v>163672</v>
      </c>
      <c r="V1290" s="38">
        <v>70119.379903369132</v>
      </c>
      <c r="W1290" s="46">
        <v>70119.379903369132</v>
      </c>
      <c r="X1290" s="38"/>
      <c r="Y1290" s="38">
        <f t="shared" si="20"/>
        <v>81311.270960133406</v>
      </c>
      <c r="Z1290" s="38">
        <v>81311.270960133406</v>
      </c>
      <c r="AA1290" s="38">
        <v>0</v>
      </c>
      <c r="AB1290" s="38">
        <v>81311.270960133406</v>
      </c>
      <c r="AC1290" s="38" t="s">
        <v>6123</v>
      </c>
      <c r="AD1290" s="59">
        <v>0.43191861592795666</v>
      </c>
      <c r="AE1290" s="59">
        <v>0.19133774539872603</v>
      </c>
      <c r="AF1290" s="59">
        <v>0.49679402072519069</v>
      </c>
    </row>
    <row r="1291" spans="1:32" x14ac:dyDescent="0.2">
      <c r="A1291" s="60" t="s">
        <v>6111</v>
      </c>
      <c r="B1291" s="44" t="s">
        <v>6115</v>
      </c>
      <c r="C1291" s="44"/>
      <c r="D1291" s="39">
        <v>1276</v>
      </c>
      <c r="E1291" s="44" t="s">
        <v>1765</v>
      </c>
      <c r="F1291" s="44" t="s">
        <v>1766</v>
      </c>
      <c r="G1291" s="39" t="s">
        <v>6115</v>
      </c>
      <c r="H1291" s="64">
        <v>40543</v>
      </c>
      <c r="I1291" s="44" t="s">
        <v>6129</v>
      </c>
      <c r="J1291" s="58">
        <v>130</v>
      </c>
      <c r="K1291" s="44" t="s">
        <v>6111</v>
      </c>
      <c r="L1291" s="39" t="s">
        <v>6116</v>
      </c>
      <c r="M1291" s="67">
        <v>0</v>
      </c>
      <c r="N1291" s="67">
        <v>0</v>
      </c>
      <c r="O1291" s="46">
        <v>220699</v>
      </c>
      <c r="P1291" s="45">
        <v>220699</v>
      </c>
      <c r="Q1291" s="45">
        <v>594347</v>
      </c>
      <c r="R1291" s="45">
        <v>49528.916666666664</v>
      </c>
      <c r="S1291" s="45">
        <v>297173.5</v>
      </c>
      <c r="T1291" s="45">
        <v>275296</v>
      </c>
      <c r="U1291" s="46">
        <v>0</v>
      </c>
      <c r="V1291" s="38">
        <v>0</v>
      </c>
      <c r="W1291" s="46">
        <v>0</v>
      </c>
      <c r="X1291" s="38"/>
      <c r="Y1291" s="38">
        <f t="shared" si="20"/>
        <v>0</v>
      </c>
      <c r="Z1291" s="38">
        <v>0</v>
      </c>
      <c r="AA1291" s="38">
        <v>0</v>
      </c>
      <c r="AB1291" s="38">
        <v>0</v>
      </c>
      <c r="AC1291" s="38" t="s">
        <v>6116</v>
      </c>
      <c r="AD1291" s="59">
        <v>0</v>
      </c>
      <c r="AE1291" s="59">
        <v>0</v>
      </c>
      <c r="AF1291" s="59" t="s">
        <v>6138</v>
      </c>
    </row>
    <row r="1292" spans="1:32" x14ac:dyDescent="0.2">
      <c r="A1292" s="60" t="s">
        <v>6111</v>
      </c>
      <c r="B1292" s="44" t="s">
        <v>6115</v>
      </c>
      <c r="C1292" s="44"/>
      <c r="D1292" s="39">
        <v>1277</v>
      </c>
      <c r="E1292" s="44" t="s">
        <v>2786</v>
      </c>
      <c r="F1292" s="44" t="s">
        <v>2787</v>
      </c>
      <c r="G1292" s="39" t="s">
        <v>6115</v>
      </c>
      <c r="H1292" s="64">
        <v>40543</v>
      </c>
      <c r="I1292" s="44" t="s">
        <v>6131</v>
      </c>
      <c r="J1292" s="58">
        <v>130</v>
      </c>
      <c r="K1292" s="44" t="s">
        <v>6111</v>
      </c>
      <c r="L1292" s="39" t="s">
        <v>6116</v>
      </c>
      <c r="M1292" s="67">
        <v>0</v>
      </c>
      <c r="N1292" s="67">
        <v>0</v>
      </c>
      <c r="O1292" s="46">
        <v>874282</v>
      </c>
      <c r="P1292" s="45">
        <v>874282</v>
      </c>
      <c r="Q1292" s="45">
        <v>648575</v>
      </c>
      <c r="R1292" s="45">
        <v>54047.916666666664</v>
      </c>
      <c r="S1292" s="45">
        <v>324287.5</v>
      </c>
      <c r="T1292" s="45">
        <v>288028</v>
      </c>
      <c r="U1292" s="46">
        <v>549994.5</v>
      </c>
      <c r="V1292" s="38">
        <v>235625.35614071775</v>
      </c>
      <c r="W1292" s="46">
        <v>235625.35614071775</v>
      </c>
      <c r="X1292" s="38"/>
      <c r="Y1292" s="38">
        <f t="shared" si="20"/>
        <v>273233.97903174086</v>
      </c>
      <c r="Z1292" s="38">
        <v>273233.97903174086</v>
      </c>
      <c r="AA1292" s="38">
        <v>0</v>
      </c>
      <c r="AB1292" s="38">
        <v>273233.97903174086</v>
      </c>
      <c r="AC1292" s="38" t="s">
        <v>6123</v>
      </c>
      <c r="AD1292" s="59">
        <v>0.94863686527608726</v>
      </c>
      <c r="AE1292" s="59">
        <v>0.31252385275201922</v>
      </c>
      <c r="AF1292" s="59">
        <v>0.49679402072519063</v>
      </c>
    </row>
    <row r="1293" spans="1:32" x14ac:dyDescent="0.2">
      <c r="A1293" s="60" t="s">
        <v>6111</v>
      </c>
      <c r="B1293" s="44" t="s">
        <v>6115</v>
      </c>
      <c r="C1293" s="44"/>
      <c r="D1293" s="39">
        <v>1278</v>
      </c>
      <c r="E1293" s="44" t="s">
        <v>3140</v>
      </c>
      <c r="F1293" s="44" t="s">
        <v>3141</v>
      </c>
      <c r="G1293" s="39" t="s">
        <v>6115</v>
      </c>
      <c r="H1293" s="64">
        <v>40543</v>
      </c>
      <c r="I1293" s="44" t="s">
        <v>6129</v>
      </c>
      <c r="J1293" s="58">
        <v>130</v>
      </c>
      <c r="K1293" s="44" t="s">
        <v>6111</v>
      </c>
      <c r="L1293" s="39" t="s">
        <v>6116</v>
      </c>
      <c r="M1293" s="67">
        <v>0</v>
      </c>
      <c r="N1293" s="67">
        <v>0</v>
      </c>
      <c r="O1293" s="46">
        <v>615935</v>
      </c>
      <c r="P1293" s="45">
        <v>615935</v>
      </c>
      <c r="Q1293" s="45">
        <v>555927</v>
      </c>
      <c r="R1293" s="45">
        <v>46327.25</v>
      </c>
      <c r="S1293" s="45">
        <v>277963.5</v>
      </c>
      <c r="T1293" s="45">
        <v>241707</v>
      </c>
      <c r="U1293" s="46">
        <v>337971.5</v>
      </c>
      <c r="V1293" s="38">
        <v>144791.72983168485</v>
      </c>
      <c r="W1293" s="46">
        <v>144791.72983168485</v>
      </c>
      <c r="X1293" s="38"/>
      <c r="Y1293" s="38">
        <f t="shared" si="20"/>
        <v>167902.22037552379</v>
      </c>
      <c r="Z1293" s="38">
        <v>167902.22037552379</v>
      </c>
      <c r="AA1293" s="38">
        <v>0</v>
      </c>
      <c r="AB1293" s="38">
        <v>167902.22037552379</v>
      </c>
      <c r="AC1293" s="38" t="s">
        <v>6123</v>
      </c>
      <c r="AD1293" s="59">
        <v>0.69465187344811608</v>
      </c>
      <c r="AE1293" s="59">
        <v>0.27259730389655368</v>
      </c>
      <c r="AF1293" s="59">
        <v>0.49679402072519069</v>
      </c>
    </row>
    <row r="1294" spans="1:32" x14ac:dyDescent="0.2">
      <c r="A1294" s="60" t="s">
        <v>6111</v>
      </c>
      <c r="B1294" s="44" t="s">
        <v>6115</v>
      </c>
      <c r="C1294" s="44"/>
      <c r="D1294" s="39">
        <v>1279</v>
      </c>
      <c r="E1294" s="44" t="s">
        <v>4365</v>
      </c>
      <c r="F1294" s="44" t="s">
        <v>4366</v>
      </c>
      <c r="G1294" s="39" t="s">
        <v>6115</v>
      </c>
      <c r="H1294" s="64">
        <v>40451</v>
      </c>
      <c r="I1294" s="44" t="s">
        <v>6130</v>
      </c>
      <c r="J1294" s="58">
        <v>130</v>
      </c>
      <c r="K1294" s="44" t="s">
        <v>6111</v>
      </c>
      <c r="L1294" s="39" t="s">
        <v>6116</v>
      </c>
      <c r="M1294" s="67">
        <v>0</v>
      </c>
      <c r="N1294" s="67">
        <v>0</v>
      </c>
      <c r="O1294" s="46">
        <v>543014</v>
      </c>
      <c r="P1294" s="45">
        <v>543014</v>
      </c>
      <c r="Q1294" s="45">
        <v>544613</v>
      </c>
      <c r="R1294" s="45">
        <v>45384.416666666664</v>
      </c>
      <c r="S1294" s="45">
        <v>272306.5</v>
      </c>
      <c r="T1294" s="45">
        <v>286690</v>
      </c>
      <c r="U1294" s="46">
        <v>270707.5</v>
      </c>
      <c r="V1294" s="38">
        <v>115974.88901700535</v>
      </c>
      <c r="W1294" s="46">
        <v>115974.88901700535</v>
      </c>
      <c r="X1294" s="38"/>
      <c r="Y1294" s="38">
        <f t="shared" si="20"/>
        <v>134485.86736546454</v>
      </c>
      <c r="Z1294" s="38">
        <v>134485.86736546454</v>
      </c>
      <c r="AA1294" s="38">
        <v>0</v>
      </c>
      <c r="AB1294" s="38">
        <v>134485.86736546454</v>
      </c>
      <c r="AC1294" s="38" t="s">
        <v>6123</v>
      </c>
      <c r="AD1294" s="59">
        <v>0.46909856418244283</v>
      </c>
      <c r="AE1294" s="59">
        <v>0.24766556178195137</v>
      </c>
      <c r="AF1294" s="59">
        <v>0.49679402072519063</v>
      </c>
    </row>
    <row r="1295" spans="1:32" x14ac:dyDescent="0.2">
      <c r="A1295" s="60" t="s">
        <v>6111</v>
      </c>
      <c r="B1295" s="44" t="s">
        <v>6115</v>
      </c>
      <c r="C1295" s="44"/>
      <c r="D1295" s="39">
        <v>1280</v>
      </c>
      <c r="E1295" s="44" t="s">
        <v>5424</v>
      </c>
      <c r="F1295" s="44" t="s">
        <v>5425</v>
      </c>
      <c r="G1295" s="39" t="s">
        <v>6115</v>
      </c>
      <c r="H1295" s="64">
        <v>40543</v>
      </c>
      <c r="I1295" s="44" t="s">
        <v>6129</v>
      </c>
      <c r="J1295" s="58">
        <v>130</v>
      </c>
      <c r="K1295" s="44" t="s">
        <v>6111</v>
      </c>
      <c r="L1295" s="39" t="s">
        <v>6116</v>
      </c>
      <c r="M1295" s="67">
        <v>0</v>
      </c>
      <c r="N1295" s="67">
        <v>0</v>
      </c>
      <c r="O1295" s="46">
        <v>875267</v>
      </c>
      <c r="P1295" s="45">
        <v>875267</v>
      </c>
      <c r="Q1295" s="45">
        <v>641025</v>
      </c>
      <c r="R1295" s="45">
        <v>53418.75</v>
      </c>
      <c r="S1295" s="45">
        <v>320512.5</v>
      </c>
      <c r="T1295" s="45">
        <v>357464</v>
      </c>
      <c r="U1295" s="46">
        <v>554754.5</v>
      </c>
      <c r="V1295" s="38">
        <v>237664.60688818851</v>
      </c>
      <c r="W1295" s="46">
        <v>237664.60688818851</v>
      </c>
      <c r="X1295" s="38"/>
      <c r="Y1295" s="38">
        <f t="shared" si="20"/>
        <v>275598.71857039275</v>
      </c>
      <c r="Z1295" s="38">
        <v>275598.71857039275</v>
      </c>
      <c r="AA1295" s="38">
        <v>0</v>
      </c>
      <c r="AB1295" s="38">
        <v>275598.71857039275</v>
      </c>
      <c r="AC1295" s="38" t="s">
        <v>6123</v>
      </c>
      <c r="AD1295" s="59">
        <v>0.7709831439540562</v>
      </c>
      <c r="AE1295" s="59">
        <v>0.31487388256428356</v>
      </c>
      <c r="AF1295" s="59">
        <v>0.49679402072519063</v>
      </c>
    </row>
    <row r="1296" spans="1:32" x14ac:dyDescent="0.2">
      <c r="A1296" s="60" t="s">
        <v>6111</v>
      </c>
      <c r="B1296" s="44" t="s">
        <v>6115</v>
      </c>
      <c r="C1296" s="44"/>
      <c r="D1296" s="39">
        <v>1281</v>
      </c>
      <c r="E1296" s="44" t="s">
        <v>5839</v>
      </c>
      <c r="F1296" s="44" t="s">
        <v>5840</v>
      </c>
      <c r="G1296" s="39" t="s">
        <v>6115</v>
      </c>
      <c r="H1296" s="64">
        <v>40633</v>
      </c>
      <c r="I1296" s="44" t="s">
        <v>6132</v>
      </c>
      <c r="J1296" s="58">
        <v>130</v>
      </c>
      <c r="K1296" s="44" t="s">
        <v>6111</v>
      </c>
      <c r="L1296" s="39" t="s">
        <v>6116</v>
      </c>
      <c r="M1296" s="67">
        <v>0</v>
      </c>
      <c r="N1296" s="67">
        <v>0</v>
      </c>
      <c r="O1296" s="46">
        <v>451500</v>
      </c>
      <c r="P1296" s="45">
        <v>451500</v>
      </c>
      <c r="Q1296" s="45">
        <v>536357</v>
      </c>
      <c r="R1296" s="45">
        <v>44696.416666666664</v>
      </c>
      <c r="S1296" s="45">
        <v>268178.5</v>
      </c>
      <c r="T1296" s="45">
        <v>93707</v>
      </c>
      <c r="U1296" s="46">
        <v>183321.5</v>
      </c>
      <c r="V1296" s="38">
        <v>78537.501240013473</v>
      </c>
      <c r="W1296" s="46">
        <v>78537.501240013473</v>
      </c>
      <c r="X1296" s="38"/>
      <c r="Y1296" s="38">
        <f t="shared" si="20"/>
        <v>91073.025070373042</v>
      </c>
      <c r="Z1296" s="38">
        <v>91073.025070373042</v>
      </c>
      <c r="AA1296" s="38">
        <v>0</v>
      </c>
      <c r="AB1296" s="38">
        <v>91073.025070373042</v>
      </c>
      <c r="AC1296" s="38" t="s">
        <v>6123</v>
      </c>
      <c r="AD1296" s="59">
        <v>0.97189137492794608</v>
      </c>
      <c r="AE1296" s="59">
        <v>0.20171212640171216</v>
      </c>
      <c r="AF1296" s="59">
        <v>0.49679402072519069</v>
      </c>
    </row>
    <row r="1297" spans="1:32" x14ac:dyDescent="0.2">
      <c r="A1297" s="60" t="s">
        <v>6111</v>
      </c>
      <c r="B1297" s="44" t="s">
        <v>6115</v>
      </c>
      <c r="C1297" s="44"/>
      <c r="D1297" s="39">
        <v>1282</v>
      </c>
      <c r="E1297" s="44" t="s">
        <v>640</v>
      </c>
      <c r="F1297" s="44" t="s">
        <v>641</v>
      </c>
      <c r="G1297" s="39" t="s">
        <v>6115</v>
      </c>
      <c r="H1297" s="64">
        <v>40633</v>
      </c>
      <c r="I1297" s="44" t="s">
        <v>6130</v>
      </c>
      <c r="J1297" s="58">
        <v>129</v>
      </c>
      <c r="K1297" s="44" t="s">
        <v>6111</v>
      </c>
      <c r="L1297" s="39" t="s">
        <v>6116</v>
      </c>
      <c r="M1297" s="67">
        <v>0</v>
      </c>
      <c r="N1297" s="67">
        <v>0</v>
      </c>
      <c r="O1297" s="46">
        <v>460009</v>
      </c>
      <c r="P1297" s="45">
        <v>460009</v>
      </c>
      <c r="Q1297" s="45">
        <v>621835</v>
      </c>
      <c r="R1297" s="45">
        <v>51819.583333333336</v>
      </c>
      <c r="S1297" s="45">
        <v>310917.5</v>
      </c>
      <c r="T1297" s="45">
        <v>331833</v>
      </c>
      <c r="U1297" s="46">
        <v>149091.5</v>
      </c>
      <c r="V1297" s="38">
        <v>63872.889247172141</v>
      </c>
      <c r="W1297" s="46">
        <v>63872.889247172141</v>
      </c>
      <c r="X1297" s="38"/>
      <c r="Y1297" s="38">
        <f t="shared" si="20"/>
        <v>74067.765740949762</v>
      </c>
      <c r="Z1297" s="38">
        <v>74067.765740949762</v>
      </c>
      <c r="AA1297" s="38">
        <v>0</v>
      </c>
      <c r="AB1297" s="38">
        <v>74067.765740949762</v>
      </c>
      <c r="AC1297" s="38" t="s">
        <v>6123</v>
      </c>
      <c r="AD1297" s="59">
        <v>0.22320795623385789</v>
      </c>
      <c r="AE1297" s="59">
        <v>0.16101373177687775</v>
      </c>
      <c r="AF1297" s="59">
        <v>0.49679402072519063</v>
      </c>
    </row>
    <row r="1298" spans="1:32" x14ac:dyDescent="0.2">
      <c r="A1298" s="60" t="s">
        <v>6111</v>
      </c>
      <c r="B1298" s="44" t="s">
        <v>6115</v>
      </c>
      <c r="C1298" s="44"/>
      <c r="D1298" s="39">
        <v>1283</v>
      </c>
      <c r="E1298" s="44" t="s">
        <v>814</v>
      </c>
      <c r="F1298" s="44" t="s">
        <v>5985</v>
      </c>
      <c r="G1298" s="39" t="s">
        <v>6115</v>
      </c>
      <c r="H1298" s="64">
        <v>40543</v>
      </c>
      <c r="I1298" s="44" t="s">
        <v>6130</v>
      </c>
      <c r="J1298" s="58">
        <v>129</v>
      </c>
      <c r="K1298" s="44" t="s">
        <v>6111</v>
      </c>
      <c r="L1298" s="39" t="s">
        <v>6116</v>
      </c>
      <c r="M1298" s="67">
        <v>0</v>
      </c>
      <c r="N1298" s="67">
        <v>0</v>
      </c>
      <c r="O1298" s="46">
        <v>1765572</v>
      </c>
      <c r="P1298" s="45">
        <v>1765572</v>
      </c>
      <c r="Q1298" s="45">
        <v>587288</v>
      </c>
      <c r="R1298" s="45">
        <v>48940.666666666664</v>
      </c>
      <c r="S1298" s="45">
        <v>293644</v>
      </c>
      <c r="T1298" s="45">
        <v>468974</v>
      </c>
      <c r="U1298" s="46">
        <v>1471928</v>
      </c>
      <c r="V1298" s="38">
        <v>630594.59542503499</v>
      </c>
      <c r="W1298" s="46">
        <v>468974</v>
      </c>
      <c r="X1298" s="38"/>
      <c r="Y1298" s="38">
        <f t="shared" si="20"/>
        <v>731245.02933798847</v>
      </c>
      <c r="Z1298" s="38">
        <v>468974</v>
      </c>
      <c r="AA1298" s="38">
        <v>0</v>
      </c>
      <c r="AB1298" s="38">
        <v>468974</v>
      </c>
      <c r="AC1298" s="38" t="s">
        <v>6123</v>
      </c>
      <c r="AD1298" s="59">
        <v>1</v>
      </c>
      <c r="AE1298" s="59">
        <v>0.26562156626860872</v>
      </c>
      <c r="AF1298" s="59">
        <v>0.31861205167644069</v>
      </c>
    </row>
    <row r="1299" spans="1:32" x14ac:dyDescent="0.2">
      <c r="A1299" s="60" t="s">
        <v>6111</v>
      </c>
      <c r="B1299" s="44" t="s">
        <v>6115</v>
      </c>
      <c r="C1299" s="44"/>
      <c r="D1299" s="39">
        <v>1284</v>
      </c>
      <c r="E1299" s="44" t="s">
        <v>2202</v>
      </c>
      <c r="F1299" s="44" t="s">
        <v>2203</v>
      </c>
      <c r="G1299" s="39" t="s">
        <v>6115</v>
      </c>
      <c r="H1299" s="64">
        <v>40451</v>
      </c>
      <c r="I1299" s="44" t="s">
        <v>6129</v>
      </c>
      <c r="J1299" s="58">
        <v>129</v>
      </c>
      <c r="K1299" s="44" t="s">
        <v>6111</v>
      </c>
      <c r="L1299" s="39" t="s">
        <v>6116</v>
      </c>
      <c r="M1299" s="67">
        <v>0</v>
      </c>
      <c r="N1299" s="67">
        <v>0</v>
      </c>
      <c r="O1299" s="46">
        <v>279916</v>
      </c>
      <c r="P1299" s="45">
        <v>279916</v>
      </c>
      <c r="Q1299" s="45">
        <v>703344</v>
      </c>
      <c r="R1299" s="45">
        <v>58612</v>
      </c>
      <c r="S1299" s="45">
        <v>351672</v>
      </c>
      <c r="T1299" s="45">
        <v>527057</v>
      </c>
      <c r="U1299" s="46">
        <v>0</v>
      </c>
      <c r="V1299" s="38">
        <v>0</v>
      </c>
      <c r="W1299" s="46">
        <v>0</v>
      </c>
      <c r="X1299" s="38"/>
      <c r="Y1299" s="38">
        <f t="shared" si="20"/>
        <v>0</v>
      </c>
      <c r="Z1299" s="38">
        <v>0</v>
      </c>
      <c r="AA1299" s="38">
        <v>0</v>
      </c>
      <c r="AB1299" s="38">
        <v>0</v>
      </c>
      <c r="AC1299" s="38" t="s">
        <v>6116</v>
      </c>
      <c r="AD1299" s="59">
        <v>0</v>
      </c>
      <c r="AE1299" s="59">
        <v>0</v>
      </c>
      <c r="AF1299" s="59" t="s">
        <v>6138</v>
      </c>
    </row>
    <row r="1300" spans="1:32" x14ac:dyDescent="0.2">
      <c r="A1300" s="60" t="s">
        <v>6111</v>
      </c>
      <c r="B1300" s="44" t="s">
        <v>6115</v>
      </c>
      <c r="C1300" s="44"/>
      <c r="D1300" s="39">
        <v>1285</v>
      </c>
      <c r="E1300" s="44" t="s">
        <v>4419</v>
      </c>
      <c r="F1300" s="44" t="s">
        <v>4420</v>
      </c>
      <c r="G1300" s="39" t="s">
        <v>6115</v>
      </c>
      <c r="H1300" s="64">
        <v>40633</v>
      </c>
      <c r="I1300" s="44" t="s">
        <v>6130</v>
      </c>
      <c r="J1300" s="58">
        <v>129</v>
      </c>
      <c r="K1300" s="44" t="s">
        <v>6111</v>
      </c>
      <c r="L1300" s="39" t="s">
        <v>6116</v>
      </c>
      <c r="M1300" s="67">
        <v>0</v>
      </c>
      <c r="N1300" s="67">
        <v>0</v>
      </c>
      <c r="O1300" s="46">
        <v>255534</v>
      </c>
      <c r="P1300" s="45">
        <v>255534</v>
      </c>
      <c r="Q1300" s="45">
        <v>695861</v>
      </c>
      <c r="R1300" s="45">
        <v>57988.416666666664</v>
      </c>
      <c r="S1300" s="45">
        <v>347930.5</v>
      </c>
      <c r="T1300" s="45">
        <v>458952</v>
      </c>
      <c r="U1300" s="46">
        <v>0</v>
      </c>
      <c r="V1300" s="38">
        <v>0</v>
      </c>
      <c r="W1300" s="46">
        <v>0</v>
      </c>
      <c r="X1300" s="38"/>
      <c r="Y1300" s="38">
        <f t="shared" si="20"/>
        <v>0</v>
      </c>
      <c r="Z1300" s="38">
        <v>0</v>
      </c>
      <c r="AA1300" s="38">
        <v>0</v>
      </c>
      <c r="AB1300" s="38">
        <v>0</v>
      </c>
      <c r="AC1300" s="38" t="s">
        <v>6116</v>
      </c>
      <c r="AD1300" s="59">
        <v>0</v>
      </c>
      <c r="AE1300" s="59">
        <v>0</v>
      </c>
      <c r="AF1300" s="59" t="s">
        <v>6138</v>
      </c>
    </row>
    <row r="1301" spans="1:32" x14ac:dyDescent="0.2">
      <c r="A1301" s="60" t="s">
        <v>6111</v>
      </c>
      <c r="B1301" s="44" t="s">
        <v>6115</v>
      </c>
      <c r="C1301" s="44"/>
      <c r="D1301" s="39">
        <v>1286</v>
      </c>
      <c r="E1301" s="44" t="s">
        <v>4620</v>
      </c>
      <c r="F1301" s="44" t="s">
        <v>4621</v>
      </c>
      <c r="G1301" s="39" t="s">
        <v>6115</v>
      </c>
      <c r="H1301" s="64">
        <v>40451</v>
      </c>
      <c r="I1301" s="44" t="s">
        <v>6129</v>
      </c>
      <c r="J1301" s="58">
        <v>129</v>
      </c>
      <c r="K1301" s="44" t="s">
        <v>6111</v>
      </c>
      <c r="L1301" s="39" t="s">
        <v>6116</v>
      </c>
      <c r="M1301" s="67">
        <v>0</v>
      </c>
      <c r="N1301" s="67">
        <v>0</v>
      </c>
      <c r="O1301" s="46">
        <v>476852</v>
      </c>
      <c r="P1301" s="45">
        <v>476852</v>
      </c>
      <c r="Q1301" s="45">
        <v>642933</v>
      </c>
      <c r="R1301" s="45">
        <v>53577.75</v>
      </c>
      <c r="S1301" s="45">
        <v>321466.5</v>
      </c>
      <c r="T1301" s="45">
        <v>512483</v>
      </c>
      <c r="U1301" s="46">
        <v>155385.5</v>
      </c>
      <c r="V1301" s="38">
        <v>66569.327105277407</v>
      </c>
      <c r="W1301" s="46">
        <v>66569.327105277407</v>
      </c>
      <c r="X1301" s="38"/>
      <c r="Y1301" s="38">
        <f t="shared" si="20"/>
        <v>77194.587307394104</v>
      </c>
      <c r="Z1301" s="38">
        <v>77194.587307394104</v>
      </c>
      <c r="AA1301" s="38">
        <v>0</v>
      </c>
      <c r="AB1301" s="38">
        <v>77194.587307394104</v>
      </c>
      <c r="AC1301" s="38" t="s">
        <v>6123</v>
      </c>
      <c r="AD1301" s="59">
        <v>0.15062858145030003</v>
      </c>
      <c r="AE1301" s="59">
        <v>0.16188374444774081</v>
      </c>
      <c r="AF1301" s="59">
        <v>0.49679402072519058</v>
      </c>
    </row>
    <row r="1302" spans="1:32" x14ac:dyDescent="0.2">
      <c r="A1302" s="60" t="s">
        <v>6111</v>
      </c>
      <c r="B1302" s="44" t="s">
        <v>6115</v>
      </c>
      <c r="C1302" s="44"/>
      <c r="D1302" s="39">
        <v>1287</v>
      </c>
      <c r="E1302" s="44" t="s">
        <v>4668</v>
      </c>
      <c r="F1302" s="44" t="s">
        <v>4669</v>
      </c>
      <c r="G1302" s="39" t="s">
        <v>6115</v>
      </c>
      <c r="H1302" s="64">
        <v>40359</v>
      </c>
      <c r="I1302" s="44" t="s">
        <v>6129</v>
      </c>
      <c r="J1302" s="58">
        <v>129</v>
      </c>
      <c r="K1302" s="44" t="s">
        <v>6111</v>
      </c>
      <c r="L1302" s="39" t="s">
        <v>6116</v>
      </c>
      <c r="M1302" s="67">
        <v>0</v>
      </c>
      <c r="N1302" s="67">
        <v>0</v>
      </c>
      <c r="O1302" s="46">
        <v>186868</v>
      </c>
      <c r="P1302" s="45">
        <v>186868</v>
      </c>
      <c r="Q1302" s="45">
        <v>643212</v>
      </c>
      <c r="R1302" s="45">
        <v>53601</v>
      </c>
      <c r="S1302" s="45">
        <v>321606</v>
      </c>
      <c r="T1302" s="45">
        <v>432788</v>
      </c>
      <c r="U1302" s="46">
        <v>0</v>
      </c>
      <c r="V1302" s="38">
        <v>0</v>
      </c>
      <c r="W1302" s="46">
        <v>0</v>
      </c>
      <c r="X1302" s="38"/>
      <c r="Y1302" s="38">
        <f t="shared" si="20"/>
        <v>0</v>
      </c>
      <c r="Z1302" s="38">
        <v>0</v>
      </c>
      <c r="AA1302" s="38">
        <v>0</v>
      </c>
      <c r="AB1302" s="38">
        <v>0</v>
      </c>
      <c r="AC1302" s="38" t="s">
        <v>6116</v>
      </c>
      <c r="AD1302" s="59">
        <v>0</v>
      </c>
      <c r="AE1302" s="59">
        <v>0</v>
      </c>
      <c r="AF1302" s="59" t="s">
        <v>6138</v>
      </c>
    </row>
    <row r="1303" spans="1:32" x14ac:dyDescent="0.2">
      <c r="A1303" s="60" t="s">
        <v>6111</v>
      </c>
      <c r="B1303" s="44" t="s">
        <v>6115</v>
      </c>
      <c r="C1303" s="44"/>
      <c r="D1303" s="39">
        <v>1288</v>
      </c>
      <c r="E1303" s="44" t="s">
        <v>2143</v>
      </c>
      <c r="F1303" s="44" t="s">
        <v>6026</v>
      </c>
      <c r="G1303" s="39" t="s">
        <v>6115</v>
      </c>
      <c r="H1303" s="64">
        <v>40543</v>
      </c>
      <c r="I1303" s="44" t="s">
        <v>6129</v>
      </c>
      <c r="J1303" s="58">
        <v>128</v>
      </c>
      <c r="K1303" s="44" t="s">
        <v>6111</v>
      </c>
      <c r="L1303" s="39" t="s">
        <v>6116</v>
      </c>
      <c r="M1303" s="67">
        <v>0</v>
      </c>
      <c r="N1303" s="67">
        <v>0</v>
      </c>
      <c r="O1303" s="46">
        <v>424608</v>
      </c>
      <c r="P1303" s="45">
        <v>424608</v>
      </c>
      <c r="Q1303" s="45">
        <v>600407</v>
      </c>
      <c r="R1303" s="45">
        <v>50033.916666666664</v>
      </c>
      <c r="S1303" s="45">
        <v>300203.5</v>
      </c>
      <c r="T1303" s="45">
        <v>292777</v>
      </c>
      <c r="U1303" s="46">
        <v>124404.5</v>
      </c>
      <c r="V1303" s="38">
        <v>53296.632271791663</v>
      </c>
      <c r="W1303" s="46">
        <v>53296.632271791663</v>
      </c>
      <c r="X1303" s="38"/>
      <c r="Y1303" s="38">
        <f t="shared" si="20"/>
        <v>61803.41175130698</v>
      </c>
      <c r="Z1303" s="38">
        <v>61803.41175130698</v>
      </c>
      <c r="AA1303" s="38">
        <v>0</v>
      </c>
      <c r="AB1303" s="38">
        <v>61803.41175130698</v>
      </c>
      <c r="AC1303" s="38" t="s">
        <v>6123</v>
      </c>
      <c r="AD1303" s="59">
        <v>0.21109380774892489</v>
      </c>
      <c r="AE1303" s="59">
        <v>0.14555404455711382</v>
      </c>
      <c r="AF1303" s="59">
        <v>0.49679402072519063</v>
      </c>
    </row>
    <row r="1304" spans="1:32" x14ac:dyDescent="0.2">
      <c r="A1304" s="60" t="s">
        <v>6111</v>
      </c>
      <c r="B1304" s="44" t="s">
        <v>6115</v>
      </c>
      <c r="C1304" s="44"/>
      <c r="D1304" s="39">
        <v>1289</v>
      </c>
      <c r="E1304" s="44" t="s">
        <v>2545</v>
      </c>
      <c r="F1304" s="44" t="s">
        <v>2546</v>
      </c>
      <c r="G1304" s="39" t="s">
        <v>6115</v>
      </c>
      <c r="H1304" s="64">
        <v>40633</v>
      </c>
      <c r="I1304" s="44" t="s">
        <v>6130</v>
      </c>
      <c r="J1304" s="58">
        <v>128</v>
      </c>
      <c r="K1304" s="44" t="s">
        <v>6111</v>
      </c>
      <c r="L1304" s="39" t="s">
        <v>6116</v>
      </c>
      <c r="M1304" s="67">
        <v>0</v>
      </c>
      <c r="N1304" s="67">
        <v>0</v>
      </c>
      <c r="O1304" s="46">
        <v>371135</v>
      </c>
      <c r="P1304" s="45">
        <v>371135</v>
      </c>
      <c r="Q1304" s="45">
        <v>847079</v>
      </c>
      <c r="R1304" s="45">
        <v>70589.916666666672</v>
      </c>
      <c r="S1304" s="45">
        <v>423539.5</v>
      </c>
      <c r="T1304" s="45">
        <v>698148</v>
      </c>
      <c r="U1304" s="46">
        <v>0</v>
      </c>
      <c r="V1304" s="38">
        <v>0</v>
      </c>
      <c r="W1304" s="46">
        <v>0</v>
      </c>
      <c r="X1304" s="38"/>
      <c r="Y1304" s="38">
        <f t="shared" si="20"/>
        <v>0</v>
      </c>
      <c r="Z1304" s="38">
        <v>0</v>
      </c>
      <c r="AA1304" s="38">
        <v>0</v>
      </c>
      <c r="AB1304" s="38">
        <v>0</v>
      </c>
      <c r="AC1304" s="38" t="s">
        <v>6116</v>
      </c>
      <c r="AD1304" s="59">
        <v>0</v>
      </c>
      <c r="AE1304" s="59">
        <v>0</v>
      </c>
      <c r="AF1304" s="59" t="s">
        <v>6138</v>
      </c>
    </row>
    <row r="1305" spans="1:32" x14ac:dyDescent="0.2">
      <c r="A1305" s="60" t="s">
        <v>6111</v>
      </c>
      <c r="B1305" s="44" t="s">
        <v>6115</v>
      </c>
      <c r="C1305" s="44"/>
      <c r="D1305" s="39">
        <v>1290</v>
      </c>
      <c r="E1305" s="44" t="s">
        <v>3098</v>
      </c>
      <c r="F1305" s="44" t="s">
        <v>3099</v>
      </c>
      <c r="G1305" s="39" t="s">
        <v>6115</v>
      </c>
      <c r="H1305" s="64">
        <v>40359</v>
      </c>
      <c r="I1305" s="44" t="s">
        <v>6129</v>
      </c>
      <c r="J1305" s="58">
        <v>128</v>
      </c>
      <c r="K1305" s="44" t="s">
        <v>6111</v>
      </c>
      <c r="L1305" s="39" t="s">
        <v>6116</v>
      </c>
      <c r="M1305" s="67">
        <v>0</v>
      </c>
      <c r="N1305" s="67">
        <v>0</v>
      </c>
      <c r="O1305" s="46">
        <v>350508</v>
      </c>
      <c r="P1305" s="45">
        <v>350508</v>
      </c>
      <c r="Q1305" s="45">
        <v>462905</v>
      </c>
      <c r="R1305" s="45">
        <v>38575.416666666664</v>
      </c>
      <c r="S1305" s="45">
        <v>231452.5</v>
      </c>
      <c r="T1305" s="45">
        <v>194800</v>
      </c>
      <c r="U1305" s="46">
        <v>119055.5</v>
      </c>
      <c r="V1305" s="38">
        <v>51005.04566502251</v>
      </c>
      <c r="W1305" s="46">
        <v>51005.04566502251</v>
      </c>
      <c r="X1305" s="38"/>
      <c r="Y1305" s="38">
        <f t="shared" si="20"/>
        <v>59146.060534447941</v>
      </c>
      <c r="Z1305" s="38">
        <v>59146.060534447941</v>
      </c>
      <c r="AA1305" s="38">
        <v>0</v>
      </c>
      <c r="AB1305" s="38">
        <v>59146.060534447941</v>
      </c>
      <c r="AC1305" s="38" t="s">
        <v>6123</v>
      </c>
      <c r="AD1305" s="59">
        <v>0.30362454073125228</v>
      </c>
      <c r="AE1305" s="59">
        <v>0.16874382477560551</v>
      </c>
      <c r="AF1305" s="59">
        <v>0.49679402072519069</v>
      </c>
    </row>
    <row r="1306" spans="1:32" x14ac:dyDescent="0.2">
      <c r="A1306" s="60" t="s">
        <v>6111</v>
      </c>
      <c r="B1306" s="44" t="s">
        <v>6115</v>
      </c>
      <c r="C1306" s="44"/>
      <c r="D1306" s="39">
        <v>1291</v>
      </c>
      <c r="E1306" s="44" t="s">
        <v>3477</v>
      </c>
      <c r="F1306" s="44" t="s">
        <v>3478</v>
      </c>
      <c r="G1306" s="39" t="s">
        <v>6115</v>
      </c>
      <c r="H1306" s="64">
        <v>40543</v>
      </c>
      <c r="I1306" s="44" t="s">
        <v>6129</v>
      </c>
      <c r="J1306" s="58">
        <v>128</v>
      </c>
      <c r="K1306" s="44" t="s">
        <v>6111</v>
      </c>
      <c r="L1306" s="39" t="s">
        <v>6116</v>
      </c>
      <c r="M1306" s="67">
        <v>0</v>
      </c>
      <c r="N1306" s="67">
        <v>0</v>
      </c>
      <c r="O1306" s="46">
        <v>825965</v>
      </c>
      <c r="P1306" s="45">
        <v>825965</v>
      </c>
      <c r="Q1306" s="45">
        <v>601826</v>
      </c>
      <c r="R1306" s="45">
        <v>50152.166666666664</v>
      </c>
      <c r="S1306" s="45">
        <v>300913</v>
      </c>
      <c r="T1306" s="45">
        <v>190073</v>
      </c>
      <c r="U1306" s="46">
        <v>525052</v>
      </c>
      <c r="V1306" s="38">
        <v>224939.63938256862</v>
      </c>
      <c r="W1306" s="46">
        <v>190073</v>
      </c>
      <c r="X1306" s="38"/>
      <c r="Y1306" s="38">
        <f t="shared" si="20"/>
        <v>260842.69416980282</v>
      </c>
      <c r="Z1306" s="38">
        <v>190073</v>
      </c>
      <c r="AA1306" s="38">
        <v>0</v>
      </c>
      <c r="AB1306" s="38">
        <v>190073</v>
      </c>
      <c r="AC1306" s="38" t="s">
        <v>6123</v>
      </c>
      <c r="AD1306" s="59">
        <v>1</v>
      </c>
      <c r="AE1306" s="59">
        <v>0.23012234174571561</v>
      </c>
      <c r="AF1306" s="59">
        <v>0.36200795349793924</v>
      </c>
    </row>
    <row r="1307" spans="1:32" x14ac:dyDescent="0.2">
      <c r="A1307" s="60" t="s">
        <v>6111</v>
      </c>
      <c r="B1307" s="44" t="s">
        <v>6115</v>
      </c>
      <c r="C1307" s="44"/>
      <c r="D1307" s="39">
        <v>1292</v>
      </c>
      <c r="E1307" s="44" t="s">
        <v>4878</v>
      </c>
      <c r="F1307" s="44" t="s">
        <v>4879</v>
      </c>
      <c r="G1307" s="39" t="s">
        <v>6115</v>
      </c>
      <c r="H1307" s="64">
        <v>40451</v>
      </c>
      <c r="I1307" s="44" t="s">
        <v>6129</v>
      </c>
      <c r="J1307" s="58">
        <v>128</v>
      </c>
      <c r="K1307" s="44" t="s">
        <v>6111</v>
      </c>
      <c r="L1307" s="39" t="s">
        <v>6116</v>
      </c>
      <c r="M1307" s="67">
        <v>0</v>
      </c>
      <c r="N1307" s="67">
        <v>0</v>
      </c>
      <c r="O1307" s="46">
        <v>777459</v>
      </c>
      <c r="P1307" s="45">
        <v>777459</v>
      </c>
      <c r="Q1307" s="45">
        <v>526437</v>
      </c>
      <c r="R1307" s="45">
        <v>43869.75</v>
      </c>
      <c r="S1307" s="45">
        <v>263218.5</v>
      </c>
      <c r="T1307" s="45">
        <v>317287</v>
      </c>
      <c r="U1307" s="46">
        <v>514240.5</v>
      </c>
      <c r="V1307" s="38">
        <v>220307.84117746769</v>
      </c>
      <c r="W1307" s="46">
        <v>220307.84117746769</v>
      </c>
      <c r="X1307" s="38"/>
      <c r="Y1307" s="38">
        <f t="shared" si="20"/>
        <v>255471.6056147324</v>
      </c>
      <c r="Z1307" s="38">
        <v>255471.6056147324</v>
      </c>
      <c r="AA1307" s="38">
        <v>0</v>
      </c>
      <c r="AB1307" s="38">
        <v>255471.6056147324</v>
      </c>
      <c r="AC1307" s="38" t="s">
        <v>6123</v>
      </c>
      <c r="AD1307" s="59">
        <v>0.80517514305575832</v>
      </c>
      <c r="AE1307" s="59">
        <v>0.32859817124084023</v>
      </c>
      <c r="AF1307" s="59">
        <v>0.49679402072519063</v>
      </c>
    </row>
    <row r="1308" spans="1:32" x14ac:dyDescent="0.2">
      <c r="A1308" s="60" t="s">
        <v>6111</v>
      </c>
      <c r="B1308" s="44" t="s">
        <v>6115</v>
      </c>
      <c r="C1308" s="44"/>
      <c r="D1308" s="39">
        <v>1293</v>
      </c>
      <c r="E1308" s="44" t="s">
        <v>5015</v>
      </c>
      <c r="F1308" s="44" t="s">
        <v>5016</v>
      </c>
      <c r="G1308" s="39" t="s">
        <v>6115</v>
      </c>
      <c r="H1308" s="64">
        <v>40451</v>
      </c>
      <c r="I1308" s="44" t="s">
        <v>6129</v>
      </c>
      <c r="J1308" s="58">
        <v>128</v>
      </c>
      <c r="K1308" s="44" t="s">
        <v>6111</v>
      </c>
      <c r="L1308" s="39" t="s">
        <v>6116</v>
      </c>
      <c r="M1308" s="67">
        <v>0</v>
      </c>
      <c r="N1308" s="67">
        <v>0</v>
      </c>
      <c r="O1308" s="46">
        <v>721519</v>
      </c>
      <c r="P1308" s="45">
        <v>721519</v>
      </c>
      <c r="Q1308" s="45">
        <v>594288</v>
      </c>
      <c r="R1308" s="45">
        <v>49524</v>
      </c>
      <c r="S1308" s="45">
        <v>297144</v>
      </c>
      <c r="T1308" s="45">
        <v>341386</v>
      </c>
      <c r="U1308" s="46">
        <v>424375</v>
      </c>
      <c r="V1308" s="38">
        <v>181808.20083149394</v>
      </c>
      <c r="W1308" s="46">
        <v>181808.20083149394</v>
      </c>
      <c r="X1308" s="38"/>
      <c r="Y1308" s="38">
        <f t="shared" si="20"/>
        <v>210826.96254525278</v>
      </c>
      <c r="Z1308" s="38">
        <v>210826.96254525278</v>
      </c>
      <c r="AA1308" s="38">
        <v>0</v>
      </c>
      <c r="AB1308" s="38">
        <v>210826.96254525278</v>
      </c>
      <c r="AC1308" s="38" t="s">
        <v>6123</v>
      </c>
      <c r="AD1308" s="59">
        <v>0.61756182897146572</v>
      </c>
      <c r="AE1308" s="59">
        <v>0.29219876752414392</v>
      </c>
      <c r="AF1308" s="59">
        <v>0.49679402072519063</v>
      </c>
    </row>
    <row r="1309" spans="1:32" x14ac:dyDescent="0.2">
      <c r="A1309" s="60" t="s">
        <v>6111</v>
      </c>
      <c r="B1309" s="44" t="s">
        <v>6115</v>
      </c>
      <c r="C1309" s="44"/>
      <c r="D1309" s="39">
        <v>1294</v>
      </c>
      <c r="E1309" s="44" t="s">
        <v>5882</v>
      </c>
      <c r="F1309" s="44" t="s">
        <v>5883</v>
      </c>
      <c r="G1309" s="39" t="s">
        <v>6115</v>
      </c>
      <c r="H1309" s="64">
        <v>40633</v>
      </c>
      <c r="I1309" s="44" t="s">
        <v>6129</v>
      </c>
      <c r="J1309" s="58">
        <v>128</v>
      </c>
      <c r="K1309" s="44" t="s">
        <v>6111</v>
      </c>
      <c r="L1309" s="39" t="s">
        <v>6116</v>
      </c>
      <c r="M1309" s="67">
        <v>0</v>
      </c>
      <c r="N1309" s="67">
        <v>0</v>
      </c>
      <c r="O1309" s="46">
        <v>520786</v>
      </c>
      <c r="P1309" s="45">
        <v>520786</v>
      </c>
      <c r="Q1309" s="45">
        <v>567740</v>
      </c>
      <c r="R1309" s="45">
        <v>47311.666666666664</v>
      </c>
      <c r="S1309" s="45">
        <v>283870</v>
      </c>
      <c r="T1309" s="45">
        <v>233255</v>
      </c>
      <c r="U1309" s="46">
        <v>236916</v>
      </c>
      <c r="V1309" s="38">
        <v>101498.13657306443</v>
      </c>
      <c r="W1309" s="46">
        <v>101498.13657306443</v>
      </c>
      <c r="X1309" s="38"/>
      <c r="Y1309" s="38">
        <f t="shared" si="20"/>
        <v>117698.45221412927</v>
      </c>
      <c r="Z1309" s="38">
        <v>117698.45221412927</v>
      </c>
      <c r="AA1309" s="38">
        <v>0</v>
      </c>
      <c r="AB1309" s="38">
        <v>117698.45221412927</v>
      </c>
      <c r="AC1309" s="38" t="s">
        <v>6123</v>
      </c>
      <c r="AD1309" s="59">
        <v>0.50459133658069177</v>
      </c>
      <c r="AE1309" s="59">
        <v>0.22600156727356202</v>
      </c>
      <c r="AF1309" s="59">
        <v>0.49679402072519063</v>
      </c>
    </row>
    <row r="1310" spans="1:32" x14ac:dyDescent="0.2">
      <c r="A1310" s="60" t="s">
        <v>6111</v>
      </c>
      <c r="B1310" s="44" t="s">
        <v>6115</v>
      </c>
      <c r="C1310" s="44"/>
      <c r="D1310" s="39">
        <v>1295</v>
      </c>
      <c r="E1310" s="44" t="s">
        <v>2657</v>
      </c>
      <c r="F1310" s="44" t="s">
        <v>2658</v>
      </c>
      <c r="G1310" s="39" t="s">
        <v>6115</v>
      </c>
      <c r="H1310" s="64">
        <v>40543</v>
      </c>
      <c r="I1310" s="44" t="s">
        <v>6129</v>
      </c>
      <c r="J1310" s="58">
        <v>127</v>
      </c>
      <c r="K1310" s="44" t="s">
        <v>6111</v>
      </c>
      <c r="L1310" s="39" t="s">
        <v>6123</v>
      </c>
      <c r="M1310" s="67">
        <v>850000</v>
      </c>
      <c r="N1310" s="67">
        <v>0</v>
      </c>
      <c r="O1310" s="46">
        <v>1485031</v>
      </c>
      <c r="P1310" s="45">
        <v>1485031</v>
      </c>
      <c r="Q1310" s="45">
        <v>608707</v>
      </c>
      <c r="R1310" s="45">
        <v>50725.583333333336</v>
      </c>
      <c r="S1310" s="45">
        <v>304353.5</v>
      </c>
      <c r="T1310" s="45">
        <v>198355</v>
      </c>
      <c r="U1310" s="46">
        <v>1180677.5</v>
      </c>
      <c r="V1310" s="38">
        <v>505818.79714221193</v>
      </c>
      <c r="W1310" s="46">
        <v>198355</v>
      </c>
      <c r="X1310" s="38"/>
      <c r="Y1310" s="38">
        <f t="shared" si="20"/>
        <v>586553.52240476629</v>
      </c>
      <c r="Z1310" s="38">
        <v>198355</v>
      </c>
      <c r="AA1310" s="38">
        <v>0</v>
      </c>
      <c r="AB1310" s="38">
        <v>198355</v>
      </c>
      <c r="AC1310" s="38" t="s">
        <v>6123</v>
      </c>
      <c r="AD1310" s="59">
        <v>1</v>
      </c>
      <c r="AE1310" s="59">
        <v>0.13356960225072742</v>
      </c>
      <c r="AF1310" s="59">
        <v>0.16800099942617691</v>
      </c>
    </row>
    <row r="1311" spans="1:32" x14ac:dyDescent="0.2">
      <c r="A1311" s="60" t="s">
        <v>6111</v>
      </c>
      <c r="B1311" s="44" t="s">
        <v>6115</v>
      </c>
      <c r="C1311" s="44"/>
      <c r="D1311" s="39">
        <v>1296</v>
      </c>
      <c r="E1311" s="44" t="s">
        <v>4176</v>
      </c>
      <c r="F1311" s="44" t="s">
        <v>4177</v>
      </c>
      <c r="G1311" s="39" t="s">
        <v>6115</v>
      </c>
      <c r="H1311" s="64">
        <v>40543</v>
      </c>
      <c r="I1311" s="44" t="s">
        <v>6130</v>
      </c>
      <c r="J1311" s="58">
        <v>127</v>
      </c>
      <c r="K1311" s="44" t="s">
        <v>6111</v>
      </c>
      <c r="L1311" s="39" t="s">
        <v>6116</v>
      </c>
      <c r="M1311" s="67">
        <v>0</v>
      </c>
      <c r="N1311" s="67">
        <v>0</v>
      </c>
      <c r="O1311" s="46">
        <v>626727</v>
      </c>
      <c r="P1311" s="45">
        <v>626727</v>
      </c>
      <c r="Q1311" s="45">
        <v>764720</v>
      </c>
      <c r="R1311" s="45">
        <v>63726.666666666664</v>
      </c>
      <c r="S1311" s="45">
        <v>382360</v>
      </c>
      <c r="T1311" s="45">
        <v>283700</v>
      </c>
      <c r="U1311" s="46">
        <v>244367</v>
      </c>
      <c r="V1311" s="38">
        <v>104690.24945529232</v>
      </c>
      <c r="W1311" s="46">
        <v>104690.24945529232</v>
      </c>
      <c r="X1311" s="38"/>
      <c r="Y1311" s="38">
        <f t="shared" si="20"/>
        <v>121400.06446255266</v>
      </c>
      <c r="Z1311" s="38">
        <v>121400.06446255266</v>
      </c>
      <c r="AA1311" s="38">
        <v>0</v>
      </c>
      <c r="AB1311" s="38">
        <v>121400.06446255266</v>
      </c>
      <c r="AC1311" s="38" t="s">
        <v>6123</v>
      </c>
      <c r="AD1311" s="59">
        <v>0.42791704075626597</v>
      </c>
      <c r="AE1311" s="59">
        <v>0.19370485787679909</v>
      </c>
      <c r="AF1311" s="59">
        <v>0.49679402072519063</v>
      </c>
    </row>
    <row r="1312" spans="1:32" x14ac:dyDescent="0.2">
      <c r="A1312" s="60" t="s">
        <v>6111</v>
      </c>
      <c r="B1312" s="44" t="s">
        <v>6115</v>
      </c>
      <c r="C1312" s="44"/>
      <c r="D1312" s="39">
        <v>1297</v>
      </c>
      <c r="E1312" s="44" t="s">
        <v>5705</v>
      </c>
      <c r="F1312" s="44" t="s">
        <v>5706</v>
      </c>
      <c r="G1312" s="39" t="s">
        <v>6115</v>
      </c>
      <c r="H1312" s="64">
        <v>40543</v>
      </c>
      <c r="I1312" s="44" t="s">
        <v>6129</v>
      </c>
      <c r="J1312" s="58">
        <v>127</v>
      </c>
      <c r="K1312" s="44" t="s">
        <v>6111</v>
      </c>
      <c r="L1312" s="39" t="s">
        <v>6123</v>
      </c>
      <c r="M1312" s="67">
        <v>62781</v>
      </c>
      <c r="N1312" s="67">
        <v>0</v>
      </c>
      <c r="O1312" s="46">
        <v>930270</v>
      </c>
      <c r="P1312" s="45">
        <v>930270</v>
      </c>
      <c r="Q1312" s="45">
        <v>671039</v>
      </c>
      <c r="R1312" s="45">
        <v>55919.916666666664</v>
      </c>
      <c r="S1312" s="45">
        <v>335519.5</v>
      </c>
      <c r="T1312" s="45">
        <v>270750</v>
      </c>
      <c r="U1312" s="46">
        <v>594750.5</v>
      </c>
      <c r="V1312" s="38">
        <v>254799.45413521398</v>
      </c>
      <c r="W1312" s="46">
        <v>254799.45413521398</v>
      </c>
      <c r="X1312" s="38"/>
      <c r="Y1312" s="38">
        <f t="shared" si="20"/>
        <v>295468.4922233175</v>
      </c>
      <c r="Z1312" s="38">
        <v>270750</v>
      </c>
      <c r="AA1312" s="38">
        <v>0</v>
      </c>
      <c r="AB1312" s="38">
        <v>270750</v>
      </c>
      <c r="AC1312" s="38" t="s">
        <v>6123</v>
      </c>
      <c r="AD1312" s="59">
        <v>1</v>
      </c>
      <c r="AE1312" s="59">
        <v>0.29104453545744785</v>
      </c>
      <c r="AF1312" s="59">
        <v>0.45523290858940008</v>
      </c>
    </row>
    <row r="1313" spans="1:32" x14ac:dyDescent="0.2">
      <c r="A1313" s="60" t="s">
        <v>6111</v>
      </c>
      <c r="B1313" s="44" t="s">
        <v>6115</v>
      </c>
      <c r="C1313" s="44"/>
      <c r="D1313" s="39">
        <v>1298</v>
      </c>
      <c r="E1313" s="44" t="s">
        <v>104</v>
      </c>
      <c r="F1313" s="44" t="s">
        <v>105</v>
      </c>
      <c r="G1313" s="39" t="s">
        <v>6115</v>
      </c>
      <c r="H1313" s="64">
        <v>40359</v>
      </c>
      <c r="I1313" s="44" t="s">
        <v>6129</v>
      </c>
      <c r="J1313" s="58">
        <v>126</v>
      </c>
      <c r="K1313" s="44" t="s">
        <v>6111</v>
      </c>
      <c r="L1313" s="39" t="s">
        <v>6116</v>
      </c>
      <c r="M1313" s="67">
        <v>0</v>
      </c>
      <c r="N1313" s="67">
        <v>0</v>
      </c>
      <c r="O1313" s="46">
        <v>271520</v>
      </c>
      <c r="P1313" s="45">
        <v>271520</v>
      </c>
      <c r="Q1313" s="45">
        <v>741600</v>
      </c>
      <c r="R1313" s="45">
        <v>61800</v>
      </c>
      <c r="S1313" s="45">
        <v>370800</v>
      </c>
      <c r="T1313" s="45">
        <v>462863</v>
      </c>
      <c r="U1313" s="46">
        <v>0</v>
      </c>
      <c r="V1313" s="38">
        <v>0</v>
      </c>
      <c r="W1313" s="46">
        <v>0</v>
      </c>
      <c r="X1313" s="38"/>
      <c r="Y1313" s="38">
        <f t="shared" si="20"/>
        <v>0</v>
      </c>
      <c r="Z1313" s="38">
        <v>0</v>
      </c>
      <c r="AA1313" s="38">
        <v>0</v>
      </c>
      <c r="AB1313" s="38">
        <v>0</v>
      </c>
      <c r="AC1313" s="38" t="s">
        <v>6116</v>
      </c>
      <c r="AD1313" s="59">
        <v>0</v>
      </c>
      <c r="AE1313" s="59">
        <v>0</v>
      </c>
      <c r="AF1313" s="59" t="s">
        <v>6138</v>
      </c>
    </row>
    <row r="1314" spans="1:32" x14ac:dyDescent="0.2">
      <c r="A1314" s="60" t="s">
        <v>6111</v>
      </c>
      <c r="B1314" s="44" t="s">
        <v>6115</v>
      </c>
      <c r="C1314" s="44"/>
      <c r="D1314" s="39">
        <v>1299</v>
      </c>
      <c r="E1314" s="44" t="s">
        <v>830</v>
      </c>
      <c r="F1314" s="44" t="s">
        <v>831</v>
      </c>
      <c r="G1314" s="39" t="s">
        <v>6115</v>
      </c>
      <c r="H1314" s="64">
        <v>40633</v>
      </c>
      <c r="I1314" s="44" t="s">
        <v>6130</v>
      </c>
      <c r="J1314" s="58">
        <v>126</v>
      </c>
      <c r="K1314" s="44" t="s">
        <v>6111</v>
      </c>
      <c r="L1314" s="39" t="s">
        <v>6116</v>
      </c>
      <c r="M1314" s="67">
        <v>0</v>
      </c>
      <c r="N1314" s="67">
        <v>0</v>
      </c>
      <c r="O1314" s="46">
        <v>1245449</v>
      </c>
      <c r="P1314" s="45">
        <v>1245449</v>
      </c>
      <c r="Q1314" s="45">
        <v>741929</v>
      </c>
      <c r="R1314" s="45">
        <v>61827.416666666664</v>
      </c>
      <c r="S1314" s="45">
        <v>370964.5</v>
      </c>
      <c r="T1314" s="45">
        <v>449125</v>
      </c>
      <c r="U1314" s="46">
        <v>874484.5</v>
      </c>
      <c r="V1314" s="38">
        <v>374641.42232701869</v>
      </c>
      <c r="W1314" s="46">
        <v>374641.42232701869</v>
      </c>
      <c r="X1314" s="38"/>
      <c r="Y1314" s="38">
        <f t="shared" si="20"/>
        <v>434438.67081685795</v>
      </c>
      <c r="Z1314" s="38">
        <v>434438.67081685795</v>
      </c>
      <c r="AA1314" s="38">
        <v>0</v>
      </c>
      <c r="AB1314" s="38">
        <v>434438.67081685795</v>
      </c>
      <c r="AC1314" s="38" t="s">
        <v>6123</v>
      </c>
      <c r="AD1314" s="59">
        <v>0.96730012984549507</v>
      </c>
      <c r="AE1314" s="59">
        <v>0.34882092387312363</v>
      </c>
      <c r="AF1314" s="59">
        <v>0.49679402072519063</v>
      </c>
    </row>
    <row r="1315" spans="1:32" x14ac:dyDescent="0.2">
      <c r="A1315" s="60" t="s">
        <v>6111</v>
      </c>
      <c r="B1315" s="44" t="s">
        <v>6115</v>
      </c>
      <c r="C1315" s="44"/>
      <c r="D1315" s="39">
        <v>1300</v>
      </c>
      <c r="E1315" s="44" t="s">
        <v>913</v>
      </c>
      <c r="F1315" s="44" t="s">
        <v>914</v>
      </c>
      <c r="G1315" s="39" t="s">
        <v>6115</v>
      </c>
      <c r="H1315" s="64">
        <v>40543</v>
      </c>
      <c r="I1315" s="44" t="s">
        <v>6129</v>
      </c>
      <c r="J1315" s="58">
        <v>126</v>
      </c>
      <c r="K1315" s="44" t="s">
        <v>6111</v>
      </c>
      <c r="L1315" s="39" t="s">
        <v>6116</v>
      </c>
      <c r="M1315" s="67">
        <v>0</v>
      </c>
      <c r="N1315" s="67">
        <v>0</v>
      </c>
      <c r="O1315" s="46">
        <v>254577</v>
      </c>
      <c r="P1315" s="45">
        <v>254577</v>
      </c>
      <c r="Q1315" s="45">
        <v>811626</v>
      </c>
      <c r="R1315" s="45">
        <v>67635.5</v>
      </c>
      <c r="S1315" s="45">
        <v>405813</v>
      </c>
      <c r="T1315" s="45">
        <v>750230</v>
      </c>
      <c r="U1315" s="46">
        <v>0</v>
      </c>
      <c r="V1315" s="38">
        <v>0</v>
      </c>
      <c r="W1315" s="46">
        <v>0</v>
      </c>
      <c r="X1315" s="38"/>
      <c r="Y1315" s="38">
        <f t="shared" si="20"/>
        <v>0</v>
      </c>
      <c r="Z1315" s="38">
        <v>0</v>
      </c>
      <c r="AA1315" s="38">
        <v>0</v>
      </c>
      <c r="AB1315" s="38">
        <v>0</v>
      </c>
      <c r="AC1315" s="38" t="s">
        <v>6116</v>
      </c>
      <c r="AD1315" s="59">
        <v>0</v>
      </c>
      <c r="AE1315" s="59">
        <v>0</v>
      </c>
      <c r="AF1315" s="59" t="s">
        <v>6138</v>
      </c>
    </row>
    <row r="1316" spans="1:32" x14ac:dyDescent="0.2">
      <c r="A1316" s="60" t="s">
        <v>6111</v>
      </c>
      <c r="B1316" s="44" t="s">
        <v>6115</v>
      </c>
      <c r="C1316" s="44"/>
      <c r="D1316" s="39">
        <v>1301</v>
      </c>
      <c r="E1316" s="44" t="s">
        <v>1487</v>
      </c>
      <c r="F1316" s="44" t="s">
        <v>1488</v>
      </c>
      <c r="G1316" s="39" t="s">
        <v>6115</v>
      </c>
      <c r="H1316" s="64">
        <v>40633</v>
      </c>
      <c r="I1316" s="44" t="s">
        <v>6130</v>
      </c>
      <c r="J1316" s="58">
        <v>126</v>
      </c>
      <c r="K1316" s="44" t="s">
        <v>6111</v>
      </c>
      <c r="L1316" s="39" t="s">
        <v>6116</v>
      </c>
      <c r="M1316" s="67">
        <v>0</v>
      </c>
      <c r="N1316" s="67">
        <v>0</v>
      </c>
      <c r="O1316" s="46">
        <v>417517</v>
      </c>
      <c r="P1316" s="45">
        <v>417517</v>
      </c>
      <c r="Q1316" s="45">
        <v>584935</v>
      </c>
      <c r="R1316" s="45">
        <v>48744.583333333336</v>
      </c>
      <c r="S1316" s="45">
        <v>292467.5</v>
      </c>
      <c r="T1316" s="45">
        <v>320348</v>
      </c>
      <c r="U1316" s="46">
        <v>125049.5</v>
      </c>
      <c r="V1316" s="38">
        <v>53572.959316354405</v>
      </c>
      <c r="W1316" s="46">
        <v>53572.959316354405</v>
      </c>
      <c r="X1316" s="38"/>
      <c r="Y1316" s="38">
        <f t="shared" si="20"/>
        <v>62123.843894674726</v>
      </c>
      <c r="Z1316" s="38">
        <v>62123.843894674726</v>
      </c>
      <c r="AA1316" s="38">
        <v>0</v>
      </c>
      <c r="AB1316" s="38">
        <v>62123.843894674726</v>
      </c>
      <c r="AC1316" s="38" t="s">
        <v>6123</v>
      </c>
      <c r="AD1316" s="59">
        <v>0.19392611751805763</v>
      </c>
      <c r="AE1316" s="59">
        <v>0.14879356743479841</v>
      </c>
      <c r="AF1316" s="59">
        <v>0.49679402072519063</v>
      </c>
    </row>
    <row r="1317" spans="1:32" x14ac:dyDescent="0.2">
      <c r="A1317" s="35" t="s">
        <v>6111</v>
      </c>
      <c r="B1317" s="26" t="s">
        <v>6173</v>
      </c>
      <c r="C1317" s="26" t="s">
        <v>6174</v>
      </c>
      <c r="D1317" s="25">
        <v>1302</v>
      </c>
      <c r="E1317" s="26" t="s">
        <v>2220</v>
      </c>
      <c r="F1317" s="26" t="s">
        <v>2221</v>
      </c>
      <c r="G1317" s="25" t="s">
        <v>6115</v>
      </c>
      <c r="H1317" s="63">
        <v>40268</v>
      </c>
      <c r="I1317" s="26" t="s">
        <v>6130</v>
      </c>
      <c r="J1317" s="57">
        <v>126</v>
      </c>
      <c r="K1317" s="26" t="s">
        <v>6111</v>
      </c>
      <c r="L1317" s="25" t="s">
        <v>6123</v>
      </c>
      <c r="M1317" s="110">
        <v>3170958</v>
      </c>
      <c r="N1317" s="110">
        <v>3170958</v>
      </c>
      <c r="O1317" s="40">
        <v>2973122</v>
      </c>
      <c r="P1317" s="27">
        <v>-197836</v>
      </c>
      <c r="Q1317" s="27">
        <v>0</v>
      </c>
      <c r="R1317" s="27">
        <v>0</v>
      </c>
      <c r="S1317" s="27">
        <v>0</v>
      </c>
      <c r="T1317" s="27">
        <v>397967</v>
      </c>
      <c r="U1317" s="27">
        <v>0</v>
      </c>
      <c r="V1317" s="40">
        <v>136283.30563612597</v>
      </c>
      <c r="W1317" s="40">
        <v>136283.30563612597</v>
      </c>
      <c r="X1317" s="28"/>
      <c r="Y1317" s="38">
        <v>0</v>
      </c>
      <c r="Z1317" s="28">
        <v>136283.30563612597</v>
      </c>
      <c r="AA1317" s="28">
        <v>136283.30563612597</v>
      </c>
      <c r="AB1317" s="28">
        <v>0</v>
      </c>
      <c r="AC1317" s="28" t="s">
        <v>6123</v>
      </c>
      <c r="AD1317" s="37">
        <v>0</v>
      </c>
      <c r="AE1317" s="37">
        <v>0</v>
      </c>
      <c r="AF1317" s="37" t="s">
        <v>6138</v>
      </c>
    </row>
    <row r="1318" spans="1:32" x14ac:dyDescent="0.2">
      <c r="A1318" s="60" t="s">
        <v>6111</v>
      </c>
      <c r="B1318" s="44" t="s">
        <v>6115</v>
      </c>
      <c r="C1318" s="44"/>
      <c r="D1318" s="39">
        <v>1303</v>
      </c>
      <c r="E1318" s="44" t="s">
        <v>5778</v>
      </c>
      <c r="F1318" s="44" t="s">
        <v>5779</v>
      </c>
      <c r="G1318" s="39" t="s">
        <v>6115</v>
      </c>
      <c r="H1318" s="64">
        <v>40359</v>
      </c>
      <c r="I1318" s="44" t="s">
        <v>6129</v>
      </c>
      <c r="J1318" s="58">
        <v>126</v>
      </c>
      <c r="K1318" s="44" t="s">
        <v>6111</v>
      </c>
      <c r="L1318" s="39" t="s">
        <v>6116</v>
      </c>
      <c r="M1318" s="67">
        <v>0</v>
      </c>
      <c r="N1318" s="67">
        <v>0</v>
      </c>
      <c r="O1318" s="46">
        <v>767913</v>
      </c>
      <c r="P1318" s="45">
        <v>767913</v>
      </c>
      <c r="Q1318" s="45">
        <v>514183</v>
      </c>
      <c r="R1318" s="45">
        <v>42848.583333333336</v>
      </c>
      <c r="S1318" s="45">
        <v>257091.5</v>
      </c>
      <c r="T1318" s="45">
        <v>105961</v>
      </c>
      <c r="U1318" s="46">
        <v>510821.5</v>
      </c>
      <c r="V1318" s="38">
        <v>218843.09363427389</v>
      </c>
      <c r="W1318" s="46">
        <v>105961</v>
      </c>
      <c r="X1318" s="38"/>
      <c r="Y1318" s="38">
        <f t="shared" ref="Y1318:Y1380" si="21">V1318*(1+$X$14)</f>
        <v>253773.06685787297</v>
      </c>
      <c r="Z1318" s="38">
        <v>105961</v>
      </c>
      <c r="AA1318" s="38">
        <v>0</v>
      </c>
      <c r="AB1318" s="38">
        <v>105961</v>
      </c>
      <c r="AC1318" s="38" t="s">
        <v>6123</v>
      </c>
      <c r="AD1318" s="59">
        <v>1</v>
      </c>
      <c r="AE1318" s="59">
        <v>0.13798568327401672</v>
      </c>
      <c r="AF1318" s="59">
        <v>0.2074325375889621</v>
      </c>
    </row>
    <row r="1319" spans="1:32" x14ac:dyDescent="0.2">
      <c r="A1319" s="60" t="s">
        <v>6111</v>
      </c>
      <c r="B1319" s="44" t="s">
        <v>6115</v>
      </c>
      <c r="C1319" s="44"/>
      <c r="D1319" s="39">
        <v>1304</v>
      </c>
      <c r="E1319" s="44" t="s">
        <v>144</v>
      </c>
      <c r="F1319" s="44" t="s">
        <v>145</v>
      </c>
      <c r="G1319" s="39" t="s">
        <v>6115</v>
      </c>
      <c r="H1319" s="64">
        <v>40359</v>
      </c>
      <c r="I1319" s="44" t="s">
        <v>6129</v>
      </c>
      <c r="J1319" s="58">
        <v>125</v>
      </c>
      <c r="K1319" s="44" t="s">
        <v>6111</v>
      </c>
      <c r="L1319" s="39" t="s">
        <v>6116</v>
      </c>
      <c r="M1319" s="67">
        <v>0</v>
      </c>
      <c r="N1319" s="67">
        <v>0</v>
      </c>
      <c r="O1319" s="46">
        <v>729976</v>
      </c>
      <c r="P1319" s="45">
        <v>729976</v>
      </c>
      <c r="Q1319" s="45">
        <v>599960</v>
      </c>
      <c r="R1319" s="45">
        <v>49996.666666666664</v>
      </c>
      <c r="S1319" s="45">
        <v>299980</v>
      </c>
      <c r="T1319" s="45">
        <v>402605</v>
      </c>
      <c r="U1319" s="46">
        <v>429996</v>
      </c>
      <c r="V1319" s="38">
        <v>184216.31605240429</v>
      </c>
      <c r="W1319" s="46">
        <v>184216.31605240429</v>
      </c>
      <c r="X1319" s="38"/>
      <c r="Y1319" s="38">
        <f t="shared" si="21"/>
        <v>213619.44173574907</v>
      </c>
      <c r="Z1319" s="38">
        <v>213619.44173574907</v>
      </c>
      <c r="AA1319" s="38">
        <v>0</v>
      </c>
      <c r="AB1319" s="38">
        <v>213619.44173574907</v>
      </c>
      <c r="AC1319" s="38" t="s">
        <v>6123</v>
      </c>
      <c r="AD1319" s="59">
        <v>0.53059311666707831</v>
      </c>
      <c r="AE1319" s="59">
        <v>0.29263899324874937</v>
      </c>
      <c r="AF1319" s="59">
        <v>0.49679402072519063</v>
      </c>
    </row>
    <row r="1320" spans="1:32" x14ac:dyDescent="0.2">
      <c r="A1320" s="60" t="s">
        <v>6111</v>
      </c>
      <c r="B1320" s="44" t="s">
        <v>6115</v>
      </c>
      <c r="C1320" s="44"/>
      <c r="D1320" s="39">
        <v>1305</v>
      </c>
      <c r="E1320" s="44" t="s">
        <v>618</v>
      </c>
      <c r="F1320" s="44" t="s">
        <v>619</v>
      </c>
      <c r="G1320" s="39" t="s">
        <v>6115</v>
      </c>
      <c r="H1320" s="64">
        <v>40359</v>
      </c>
      <c r="I1320" s="44" t="s">
        <v>6129</v>
      </c>
      <c r="J1320" s="58">
        <v>125</v>
      </c>
      <c r="K1320" s="44" t="s">
        <v>6111</v>
      </c>
      <c r="L1320" s="39" t="s">
        <v>6116</v>
      </c>
      <c r="M1320" s="67">
        <v>0</v>
      </c>
      <c r="N1320" s="67">
        <v>0</v>
      </c>
      <c r="O1320" s="46">
        <v>945732</v>
      </c>
      <c r="P1320" s="45">
        <v>945732</v>
      </c>
      <c r="Q1320" s="45">
        <v>1043215</v>
      </c>
      <c r="R1320" s="45">
        <v>86934.583333333328</v>
      </c>
      <c r="S1320" s="45">
        <v>521607.5</v>
      </c>
      <c r="T1320" s="45">
        <v>455560</v>
      </c>
      <c r="U1320" s="46">
        <v>424124.5</v>
      </c>
      <c r="V1320" s="38">
        <v>181700.88311883819</v>
      </c>
      <c r="W1320" s="46">
        <v>181700.88311883819</v>
      </c>
      <c r="X1320" s="38"/>
      <c r="Y1320" s="38">
        <f t="shared" si="21"/>
        <v>210702.51564306114</v>
      </c>
      <c r="Z1320" s="38">
        <v>210702.51564306114</v>
      </c>
      <c r="AA1320" s="38">
        <v>0</v>
      </c>
      <c r="AB1320" s="38">
        <v>210702.51564306114</v>
      </c>
      <c r="AC1320" s="38" t="s">
        <v>6123</v>
      </c>
      <c r="AD1320" s="59">
        <v>0.46251320494130549</v>
      </c>
      <c r="AE1320" s="59">
        <v>0.22279304881621975</v>
      </c>
      <c r="AF1320" s="59">
        <v>0.49679402072519069</v>
      </c>
    </row>
    <row r="1321" spans="1:32" x14ac:dyDescent="0.2">
      <c r="A1321" s="60" t="s">
        <v>6111</v>
      </c>
      <c r="B1321" s="44" t="s">
        <v>6115</v>
      </c>
      <c r="C1321" s="44"/>
      <c r="D1321" s="39">
        <v>1306</v>
      </c>
      <c r="E1321" s="44" t="s">
        <v>1383</v>
      </c>
      <c r="F1321" s="44" t="s">
        <v>1384</v>
      </c>
      <c r="G1321" s="39" t="s">
        <v>6115</v>
      </c>
      <c r="H1321" s="64">
        <v>40543</v>
      </c>
      <c r="I1321" s="44" t="s">
        <v>6129</v>
      </c>
      <c r="J1321" s="58">
        <v>125</v>
      </c>
      <c r="K1321" s="44" t="s">
        <v>6111</v>
      </c>
      <c r="L1321" s="39" t="s">
        <v>6116</v>
      </c>
      <c r="M1321" s="67">
        <v>0</v>
      </c>
      <c r="N1321" s="67">
        <v>0</v>
      </c>
      <c r="O1321" s="46">
        <v>584124</v>
      </c>
      <c r="P1321" s="45">
        <v>584124</v>
      </c>
      <c r="Q1321" s="45">
        <v>515432</v>
      </c>
      <c r="R1321" s="45">
        <v>42952.666666666664</v>
      </c>
      <c r="S1321" s="45">
        <v>257716</v>
      </c>
      <c r="T1321" s="45">
        <v>329762</v>
      </c>
      <c r="U1321" s="46">
        <v>326408</v>
      </c>
      <c r="V1321" s="38">
        <v>139837.76428160537</v>
      </c>
      <c r="W1321" s="46">
        <v>139837.76428160537</v>
      </c>
      <c r="X1321" s="38"/>
      <c r="Y1321" s="38">
        <f t="shared" si="21"/>
        <v>162157.54271686805</v>
      </c>
      <c r="Z1321" s="38">
        <v>162157.54271686805</v>
      </c>
      <c r="AA1321" s="38">
        <v>0</v>
      </c>
      <c r="AB1321" s="38">
        <v>162157.54271686805</v>
      </c>
      <c r="AC1321" s="38" t="s">
        <v>6123</v>
      </c>
      <c r="AD1321" s="59">
        <v>0.49174114275407127</v>
      </c>
      <c r="AE1321" s="59">
        <v>0.27760808101853041</v>
      </c>
      <c r="AF1321" s="59">
        <v>0.49679402072519069</v>
      </c>
    </row>
    <row r="1322" spans="1:32" x14ac:dyDescent="0.2">
      <c r="A1322" s="60" t="s">
        <v>6111</v>
      </c>
      <c r="B1322" s="44" t="s">
        <v>6115</v>
      </c>
      <c r="C1322" s="44"/>
      <c r="D1322" s="39">
        <v>1307</v>
      </c>
      <c r="E1322" s="44" t="s">
        <v>2595</v>
      </c>
      <c r="F1322" s="44" t="s">
        <v>2596</v>
      </c>
      <c r="G1322" s="39" t="s">
        <v>6115</v>
      </c>
      <c r="H1322" s="64">
        <v>40543</v>
      </c>
      <c r="I1322" s="44" t="s">
        <v>6129</v>
      </c>
      <c r="J1322" s="58">
        <v>125</v>
      </c>
      <c r="K1322" s="44" t="s">
        <v>6111</v>
      </c>
      <c r="L1322" s="39" t="s">
        <v>6116</v>
      </c>
      <c r="M1322" s="67">
        <v>0</v>
      </c>
      <c r="N1322" s="67">
        <v>0</v>
      </c>
      <c r="O1322" s="46">
        <v>535289</v>
      </c>
      <c r="P1322" s="45">
        <v>535289</v>
      </c>
      <c r="Q1322" s="45">
        <v>576590</v>
      </c>
      <c r="R1322" s="45">
        <v>48049.166666666664</v>
      </c>
      <c r="S1322" s="45">
        <v>288295</v>
      </c>
      <c r="T1322" s="45">
        <v>185720</v>
      </c>
      <c r="U1322" s="46">
        <v>246994</v>
      </c>
      <c r="V1322" s="38">
        <v>105815.69309260444</v>
      </c>
      <c r="W1322" s="46">
        <v>105815.69309260444</v>
      </c>
      <c r="X1322" s="38"/>
      <c r="Y1322" s="38">
        <f t="shared" si="21"/>
        <v>122705.14235499773</v>
      </c>
      <c r="Z1322" s="38">
        <v>122705.14235499773</v>
      </c>
      <c r="AA1322" s="38">
        <v>0</v>
      </c>
      <c r="AB1322" s="38">
        <v>122705.14235499773</v>
      </c>
      <c r="AC1322" s="38" t="s">
        <v>6123</v>
      </c>
      <c r="AD1322" s="59">
        <v>0.66069966807558544</v>
      </c>
      <c r="AE1322" s="59">
        <v>0.2292315783716791</v>
      </c>
      <c r="AF1322" s="59">
        <v>0.49679402072519063</v>
      </c>
    </row>
    <row r="1323" spans="1:32" x14ac:dyDescent="0.2">
      <c r="A1323" s="60" t="s">
        <v>6111</v>
      </c>
      <c r="B1323" s="44" t="s">
        <v>6115</v>
      </c>
      <c r="C1323" s="44"/>
      <c r="D1323" s="39">
        <v>1308</v>
      </c>
      <c r="E1323" s="44" t="s">
        <v>3775</v>
      </c>
      <c r="F1323" s="44" t="s">
        <v>3776</v>
      </c>
      <c r="G1323" s="39" t="s">
        <v>6115</v>
      </c>
      <c r="H1323" s="64">
        <v>40359</v>
      </c>
      <c r="I1323" s="44" t="s">
        <v>6129</v>
      </c>
      <c r="J1323" s="58">
        <v>125</v>
      </c>
      <c r="K1323" s="44" t="s">
        <v>6111</v>
      </c>
      <c r="L1323" s="39" t="s">
        <v>6116</v>
      </c>
      <c r="M1323" s="67">
        <v>0</v>
      </c>
      <c r="N1323" s="67">
        <v>0</v>
      </c>
      <c r="O1323" s="46">
        <v>412626</v>
      </c>
      <c r="P1323" s="45">
        <v>412626</v>
      </c>
      <c r="Q1323" s="45">
        <v>952597</v>
      </c>
      <c r="R1323" s="45">
        <v>79383.083333333328</v>
      </c>
      <c r="S1323" s="45">
        <v>476298.5</v>
      </c>
      <c r="T1323" s="45">
        <v>460333</v>
      </c>
      <c r="U1323" s="46">
        <v>0</v>
      </c>
      <c r="V1323" s="38">
        <v>0</v>
      </c>
      <c r="W1323" s="46">
        <v>0</v>
      </c>
      <c r="X1323" s="38"/>
      <c r="Y1323" s="38">
        <f t="shared" si="21"/>
        <v>0</v>
      </c>
      <c r="Z1323" s="38">
        <v>0</v>
      </c>
      <c r="AA1323" s="38">
        <v>0</v>
      </c>
      <c r="AB1323" s="38">
        <v>0</v>
      </c>
      <c r="AC1323" s="38" t="s">
        <v>6116</v>
      </c>
      <c r="AD1323" s="59">
        <v>0</v>
      </c>
      <c r="AE1323" s="59">
        <v>0</v>
      </c>
      <c r="AF1323" s="59" t="s">
        <v>6138</v>
      </c>
    </row>
    <row r="1324" spans="1:32" x14ac:dyDescent="0.2">
      <c r="A1324" s="60" t="s">
        <v>6111</v>
      </c>
      <c r="B1324" s="44" t="s">
        <v>6115</v>
      </c>
      <c r="C1324" s="44"/>
      <c r="D1324" s="39">
        <v>1309</v>
      </c>
      <c r="E1324" s="44" t="s">
        <v>4870</v>
      </c>
      <c r="F1324" s="44" t="s">
        <v>4871</v>
      </c>
      <c r="G1324" s="39" t="s">
        <v>6115</v>
      </c>
      <c r="H1324" s="64">
        <v>40451</v>
      </c>
      <c r="I1324" s="44" t="s">
        <v>6129</v>
      </c>
      <c r="J1324" s="58">
        <v>125</v>
      </c>
      <c r="K1324" s="44" t="s">
        <v>6111</v>
      </c>
      <c r="L1324" s="39" t="s">
        <v>6116</v>
      </c>
      <c r="M1324" s="67">
        <v>0</v>
      </c>
      <c r="N1324" s="67">
        <v>0</v>
      </c>
      <c r="O1324" s="46">
        <v>735765</v>
      </c>
      <c r="P1324" s="45">
        <v>735765</v>
      </c>
      <c r="Q1324" s="45">
        <v>725504</v>
      </c>
      <c r="R1324" s="45">
        <v>60458.666666666664</v>
      </c>
      <c r="S1324" s="45">
        <v>362752</v>
      </c>
      <c r="T1324" s="45">
        <v>412904</v>
      </c>
      <c r="U1324" s="46">
        <v>373013</v>
      </c>
      <c r="V1324" s="38">
        <v>159803.99980384813</v>
      </c>
      <c r="W1324" s="46">
        <v>159803.99980384813</v>
      </c>
      <c r="X1324" s="38"/>
      <c r="Y1324" s="38">
        <f t="shared" si="21"/>
        <v>185310.62805276553</v>
      </c>
      <c r="Z1324" s="38">
        <v>185310.62805276553</v>
      </c>
      <c r="AA1324" s="38">
        <v>0</v>
      </c>
      <c r="AB1324" s="38">
        <v>185310.62805276553</v>
      </c>
      <c r="AC1324" s="38" t="s">
        <v>6123</v>
      </c>
      <c r="AD1324" s="59">
        <v>0.44879833581841189</v>
      </c>
      <c r="AE1324" s="59">
        <v>0.25186116226344762</v>
      </c>
      <c r="AF1324" s="59">
        <v>0.49679402072519063</v>
      </c>
    </row>
    <row r="1325" spans="1:32" x14ac:dyDescent="0.2">
      <c r="A1325" s="60" t="s">
        <v>6111</v>
      </c>
      <c r="B1325" s="44" t="s">
        <v>6115</v>
      </c>
      <c r="C1325" s="44"/>
      <c r="D1325" s="39">
        <v>1310</v>
      </c>
      <c r="E1325" s="44" t="s">
        <v>4985</v>
      </c>
      <c r="F1325" s="44" t="s">
        <v>4986</v>
      </c>
      <c r="G1325" s="39" t="s">
        <v>6115</v>
      </c>
      <c r="H1325" s="64">
        <v>40543</v>
      </c>
      <c r="I1325" s="44" t="s">
        <v>6129</v>
      </c>
      <c r="J1325" s="58">
        <v>125</v>
      </c>
      <c r="K1325" s="44" t="s">
        <v>6111</v>
      </c>
      <c r="L1325" s="39" t="s">
        <v>6116</v>
      </c>
      <c r="M1325" s="67">
        <v>0</v>
      </c>
      <c r="N1325" s="67">
        <v>0</v>
      </c>
      <c r="O1325" s="46">
        <v>299957</v>
      </c>
      <c r="P1325" s="45">
        <v>299957</v>
      </c>
      <c r="Q1325" s="45">
        <v>574621</v>
      </c>
      <c r="R1325" s="45">
        <v>47885.083333333336</v>
      </c>
      <c r="S1325" s="45">
        <v>287310.5</v>
      </c>
      <c r="T1325" s="45">
        <v>412812</v>
      </c>
      <c r="U1325" s="46">
        <v>12646.5</v>
      </c>
      <c r="V1325" s="38">
        <v>5417.9379365313416</v>
      </c>
      <c r="W1325" s="46">
        <v>5417.9379365313416</v>
      </c>
      <c r="X1325" s="38"/>
      <c r="Y1325" s="38">
        <f t="shared" si="21"/>
        <v>6282.7055831011239</v>
      </c>
      <c r="Z1325" s="38">
        <v>6282.7055831011239</v>
      </c>
      <c r="AA1325" s="38">
        <v>0</v>
      </c>
      <c r="AB1325" s="38">
        <v>6282.7055831011239</v>
      </c>
      <c r="AC1325" s="38" t="s">
        <v>6123</v>
      </c>
      <c r="AD1325" s="59">
        <v>1.5219290095978616E-2</v>
      </c>
      <c r="AE1325" s="59">
        <v>2.0945354111093002E-2</v>
      </c>
      <c r="AF1325" s="59">
        <v>0.49679402072519069</v>
      </c>
    </row>
    <row r="1326" spans="1:32" x14ac:dyDescent="0.2">
      <c r="A1326" s="60" t="s">
        <v>6111</v>
      </c>
      <c r="B1326" s="44" t="s">
        <v>6115</v>
      </c>
      <c r="C1326" s="44"/>
      <c r="D1326" s="39">
        <v>1311</v>
      </c>
      <c r="E1326" s="44" t="s">
        <v>5707</v>
      </c>
      <c r="F1326" s="44" t="s">
        <v>5708</v>
      </c>
      <c r="G1326" s="39" t="s">
        <v>6115</v>
      </c>
      <c r="H1326" s="64">
        <v>40359</v>
      </c>
      <c r="I1326" s="44" t="s">
        <v>6129</v>
      </c>
      <c r="J1326" s="58">
        <v>125</v>
      </c>
      <c r="K1326" s="44" t="s">
        <v>6111</v>
      </c>
      <c r="L1326" s="39" t="s">
        <v>6116</v>
      </c>
      <c r="M1326" s="67">
        <v>0</v>
      </c>
      <c r="N1326" s="67">
        <v>0</v>
      </c>
      <c r="O1326" s="46">
        <v>622232</v>
      </c>
      <c r="P1326" s="45">
        <v>622232</v>
      </c>
      <c r="Q1326" s="45">
        <v>703662</v>
      </c>
      <c r="R1326" s="45">
        <v>58638.5</v>
      </c>
      <c r="S1326" s="45">
        <v>351831</v>
      </c>
      <c r="T1326" s="45">
        <v>376471</v>
      </c>
      <c r="U1326" s="46">
        <v>270401</v>
      </c>
      <c r="V1326" s="38">
        <v>115843.58011908522</v>
      </c>
      <c r="W1326" s="46">
        <v>115843.58011908522</v>
      </c>
      <c r="X1326" s="38"/>
      <c r="Y1326" s="38">
        <f t="shared" si="21"/>
        <v>134333.59999811227</v>
      </c>
      <c r="Z1326" s="38">
        <v>134333.59999811227</v>
      </c>
      <c r="AA1326" s="38">
        <v>0</v>
      </c>
      <c r="AB1326" s="38">
        <v>134333.59999811227</v>
      </c>
      <c r="AC1326" s="38" t="s">
        <v>6123</v>
      </c>
      <c r="AD1326" s="59">
        <v>0.35682323471957272</v>
      </c>
      <c r="AE1326" s="59">
        <v>0.21588989315578799</v>
      </c>
      <c r="AF1326" s="59">
        <v>0.49679402072519063</v>
      </c>
    </row>
    <row r="1327" spans="1:32" x14ac:dyDescent="0.2">
      <c r="A1327" s="60" t="s">
        <v>6111</v>
      </c>
      <c r="B1327" s="44" t="s">
        <v>6115</v>
      </c>
      <c r="C1327" s="44"/>
      <c r="D1327" s="39">
        <v>1312</v>
      </c>
      <c r="E1327" s="44" t="s">
        <v>435</v>
      </c>
      <c r="F1327" s="44" t="s">
        <v>436</v>
      </c>
      <c r="G1327" s="39" t="s">
        <v>6115</v>
      </c>
      <c r="H1327" s="64">
        <v>40451</v>
      </c>
      <c r="I1327" s="44" t="s">
        <v>6129</v>
      </c>
      <c r="J1327" s="58">
        <v>124</v>
      </c>
      <c r="K1327" s="44" t="s">
        <v>6111</v>
      </c>
      <c r="L1327" s="39" t="s">
        <v>6116</v>
      </c>
      <c r="M1327" s="67">
        <v>0</v>
      </c>
      <c r="N1327" s="67">
        <v>0</v>
      </c>
      <c r="O1327" s="46">
        <v>276556</v>
      </c>
      <c r="P1327" s="45">
        <v>276556</v>
      </c>
      <c r="Q1327" s="45">
        <v>498021</v>
      </c>
      <c r="R1327" s="45">
        <v>41501.75</v>
      </c>
      <c r="S1327" s="45">
        <v>249010.5</v>
      </c>
      <c r="T1327" s="45">
        <v>282960</v>
      </c>
      <c r="U1327" s="46">
        <v>27545.5</v>
      </c>
      <c r="V1327" s="38">
        <v>11800.878458919391</v>
      </c>
      <c r="W1327" s="46">
        <v>11800.878458919391</v>
      </c>
      <c r="X1327" s="38"/>
      <c r="Y1327" s="38">
        <f t="shared" si="21"/>
        <v>13684.43969788574</v>
      </c>
      <c r="Z1327" s="38">
        <v>13684.43969788574</v>
      </c>
      <c r="AA1327" s="38">
        <v>0</v>
      </c>
      <c r="AB1327" s="38">
        <v>13684.43969788574</v>
      </c>
      <c r="AC1327" s="38" t="s">
        <v>6123</v>
      </c>
      <c r="AD1327" s="59">
        <v>4.8361746175734167E-2</v>
      </c>
      <c r="AE1327" s="59">
        <v>4.9481622882474943E-2</v>
      </c>
      <c r="AF1327" s="59">
        <v>0.49679402072519069</v>
      </c>
    </row>
    <row r="1328" spans="1:32" x14ac:dyDescent="0.2">
      <c r="A1328" s="60" t="s">
        <v>6111</v>
      </c>
      <c r="B1328" s="44" t="s">
        <v>6115</v>
      </c>
      <c r="C1328" s="44"/>
      <c r="D1328" s="39">
        <v>1313</v>
      </c>
      <c r="E1328" s="44" t="s">
        <v>756</v>
      </c>
      <c r="F1328" s="44" t="s">
        <v>757</v>
      </c>
      <c r="G1328" s="39" t="s">
        <v>6115</v>
      </c>
      <c r="H1328" s="64">
        <v>40359</v>
      </c>
      <c r="I1328" s="44" t="s">
        <v>6129</v>
      </c>
      <c r="J1328" s="58">
        <v>124</v>
      </c>
      <c r="K1328" s="44" t="s">
        <v>6111</v>
      </c>
      <c r="L1328" s="39" t="s">
        <v>6116</v>
      </c>
      <c r="M1328" s="67">
        <v>0</v>
      </c>
      <c r="N1328" s="67">
        <v>0</v>
      </c>
      <c r="O1328" s="46">
        <v>171048</v>
      </c>
      <c r="P1328" s="45">
        <v>171048</v>
      </c>
      <c r="Q1328" s="45">
        <v>1009784</v>
      </c>
      <c r="R1328" s="45">
        <v>84148.666666666672</v>
      </c>
      <c r="S1328" s="45">
        <v>504892</v>
      </c>
      <c r="T1328" s="45">
        <v>381928</v>
      </c>
      <c r="U1328" s="46">
        <v>0</v>
      </c>
      <c r="V1328" s="38">
        <v>0</v>
      </c>
      <c r="W1328" s="46">
        <v>0</v>
      </c>
      <c r="X1328" s="38"/>
      <c r="Y1328" s="38">
        <f t="shared" si="21"/>
        <v>0</v>
      </c>
      <c r="Z1328" s="38">
        <v>0</v>
      </c>
      <c r="AA1328" s="38">
        <v>0</v>
      </c>
      <c r="AB1328" s="38">
        <v>0</v>
      </c>
      <c r="AC1328" s="38" t="s">
        <v>6116</v>
      </c>
      <c r="AD1328" s="59">
        <v>0</v>
      </c>
      <c r="AE1328" s="59">
        <v>0</v>
      </c>
      <c r="AF1328" s="59" t="s">
        <v>6138</v>
      </c>
    </row>
    <row r="1329" spans="1:32" ht="15" x14ac:dyDescent="0.25">
      <c r="A1329" s="35" t="s">
        <v>6111</v>
      </c>
      <c r="B1329" s="26" t="s">
        <v>6173</v>
      </c>
      <c r="C1329" s="26" t="s">
        <v>6220</v>
      </c>
      <c r="D1329" s="137">
        <v>1314</v>
      </c>
      <c r="E1329" s="138" t="s">
        <v>875</v>
      </c>
      <c r="F1329" s="138" t="s">
        <v>876</v>
      </c>
      <c r="G1329" s="137" t="s">
        <v>6115</v>
      </c>
      <c r="H1329" s="139">
        <v>40633</v>
      </c>
      <c r="I1329" s="138" t="s">
        <v>6129</v>
      </c>
      <c r="J1329" s="140">
        <v>124</v>
      </c>
      <c r="K1329" s="138" t="s">
        <v>6111</v>
      </c>
      <c r="L1329" s="137" t="s">
        <v>6116</v>
      </c>
      <c r="M1329" s="141">
        <v>0</v>
      </c>
      <c r="N1329" s="141">
        <v>0</v>
      </c>
      <c r="O1329" s="142">
        <v>81323</v>
      </c>
      <c r="P1329" s="143">
        <v>81323</v>
      </c>
      <c r="Q1329" s="143">
        <v>611426</v>
      </c>
      <c r="R1329" s="143">
        <v>50952.166666666664</v>
      </c>
      <c r="S1329" s="143">
        <v>305713</v>
      </c>
      <c r="T1329" s="143">
        <v>497296</v>
      </c>
      <c r="U1329" s="143">
        <v>0</v>
      </c>
      <c r="V1329" s="142">
        <v>0</v>
      </c>
      <c r="W1329" s="142">
        <v>0</v>
      </c>
      <c r="X1329" s="144"/>
      <c r="Y1329" s="38">
        <f t="shared" si="21"/>
        <v>0</v>
      </c>
      <c r="Z1329" s="144">
        <v>0</v>
      </c>
      <c r="AA1329" s="144">
        <v>0</v>
      </c>
      <c r="AB1329" s="144">
        <v>0</v>
      </c>
      <c r="AC1329" s="144" t="s">
        <v>6116</v>
      </c>
      <c r="AD1329" s="145">
        <v>0</v>
      </c>
      <c r="AE1329" s="145">
        <v>0</v>
      </c>
      <c r="AF1329" s="145" t="s">
        <v>6138</v>
      </c>
    </row>
    <row r="1330" spans="1:32" x14ac:dyDescent="0.2">
      <c r="A1330" s="60" t="s">
        <v>6111</v>
      </c>
      <c r="B1330" s="44" t="s">
        <v>6115</v>
      </c>
      <c r="C1330" s="44"/>
      <c r="D1330" s="39">
        <v>1315</v>
      </c>
      <c r="E1330" s="44" t="s">
        <v>1939</v>
      </c>
      <c r="F1330" s="44" t="s">
        <v>1940</v>
      </c>
      <c r="G1330" s="39" t="s">
        <v>6115</v>
      </c>
      <c r="H1330" s="64">
        <v>40633</v>
      </c>
      <c r="I1330" s="44" t="s">
        <v>6130</v>
      </c>
      <c r="J1330" s="58">
        <v>124</v>
      </c>
      <c r="K1330" s="44" t="s">
        <v>6111</v>
      </c>
      <c r="L1330" s="39" t="s">
        <v>6116</v>
      </c>
      <c r="M1330" s="67">
        <v>0</v>
      </c>
      <c r="N1330" s="67">
        <v>0</v>
      </c>
      <c r="O1330" s="46">
        <v>300044</v>
      </c>
      <c r="P1330" s="45">
        <v>300044</v>
      </c>
      <c r="Q1330" s="45">
        <v>570630</v>
      </c>
      <c r="R1330" s="45">
        <v>47552.5</v>
      </c>
      <c r="S1330" s="45">
        <v>285315</v>
      </c>
      <c r="T1330" s="45">
        <v>245831</v>
      </c>
      <c r="U1330" s="46">
        <v>14729</v>
      </c>
      <c r="V1330" s="38">
        <v>6310.1101385498068</v>
      </c>
      <c r="W1330" s="46">
        <v>6310.1101385498068</v>
      </c>
      <c r="X1330" s="38"/>
      <c r="Y1330" s="38">
        <f t="shared" si="21"/>
        <v>7317.2791312613335</v>
      </c>
      <c r="Z1330" s="38">
        <v>7317.2791312613335</v>
      </c>
      <c r="AA1330" s="38">
        <v>0</v>
      </c>
      <c r="AB1330" s="38">
        <v>7317.2791312613335</v>
      </c>
      <c r="AC1330" s="38" t="s">
        <v>6123</v>
      </c>
      <c r="AD1330" s="59">
        <v>2.976548576567371E-2</v>
      </c>
      <c r="AE1330" s="59">
        <v>2.4387353625672681E-2</v>
      </c>
      <c r="AF1330" s="59">
        <v>0.49679402072519069</v>
      </c>
    </row>
    <row r="1331" spans="1:32" x14ac:dyDescent="0.2">
      <c r="A1331" s="60" t="s">
        <v>6111</v>
      </c>
      <c r="B1331" s="44" t="s">
        <v>6115</v>
      </c>
      <c r="C1331" s="44"/>
      <c r="D1331" s="39">
        <v>1316</v>
      </c>
      <c r="E1331" s="44" t="s">
        <v>2121</v>
      </c>
      <c r="F1331" s="44" t="s">
        <v>2122</v>
      </c>
      <c r="G1331" s="39" t="s">
        <v>6115</v>
      </c>
      <c r="H1331" s="64">
        <v>40633</v>
      </c>
      <c r="I1331" s="44" t="s">
        <v>6130</v>
      </c>
      <c r="J1331" s="58">
        <v>124</v>
      </c>
      <c r="K1331" s="44" t="s">
        <v>6111</v>
      </c>
      <c r="L1331" s="39" t="s">
        <v>6116</v>
      </c>
      <c r="M1331" s="67">
        <v>0</v>
      </c>
      <c r="N1331" s="67">
        <v>0</v>
      </c>
      <c r="O1331" s="46">
        <v>706310</v>
      </c>
      <c r="P1331" s="45">
        <v>706310</v>
      </c>
      <c r="Q1331" s="45">
        <v>603265</v>
      </c>
      <c r="R1331" s="45">
        <v>50272.083333333336</v>
      </c>
      <c r="S1331" s="45">
        <v>301632.5</v>
      </c>
      <c r="T1331" s="45">
        <v>241904</v>
      </c>
      <c r="U1331" s="46">
        <v>404677.5</v>
      </c>
      <c r="V1331" s="38">
        <v>173369.51562176587</v>
      </c>
      <c r="W1331" s="46">
        <v>173369.51562176587</v>
      </c>
      <c r="X1331" s="38"/>
      <c r="Y1331" s="38">
        <f t="shared" si="21"/>
        <v>201041.36232201834</v>
      </c>
      <c r="Z1331" s="38">
        <v>201041.36232201834</v>
      </c>
      <c r="AA1331" s="38">
        <v>0</v>
      </c>
      <c r="AB1331" s="38">
        <v>201041.36232201834</v>
      </c>
      <c r="AC1331" s="38" t="s">
        <v>6123</v>
      </c>
      <c r="AD1331" s="59">
        <v>0.83107911535988799</v>
      </c>
      <c r="AE1331" s="59">
        <v>0.28463615455255953</v>
      </c>
      <c r="AF1331" s="59">
        <v>0.49679402072519063</v>
      </c>
    </row>
    <row r="1332" spans="1:32" x14ac:dyDescent="0.2">
      <c r="A1332" s="60" t="s">
        <v>6111</v>
      </c>
      <c r="B1332" s="44" t="s">
        <v>6171</v>
      </c>
      <c r="C1332" s="44" t="s">
        <v>6172</v>
      </c>
      <c r="D1332" s="39">
        <v>1317</v>
      </c>
      <c r="E1332" s="44" t="s">
        <v>3781</v>
      </c>
      <c r="F1332" s="44" t="s">
        <v>3782</v>
      </c>
      <c r="G1332" s="39" t="s">
        <v>6115</v>
      </c>
      <c r="H1332" s="64">
        <v>40633</v>
      </c>
      <c r="I1332" s="44" t="s">
        <v>6129</v>
      </c>
      <c r="J1332" s="58">
        <v>124</v>
      </c>
      <c r="K1332" s="44" t="s">
        <v>6111</v>
      </c>
      <c r="L1332" s="39" t="s">
        <v>6116</v>
      </c>
      <c r="M1332" s="67">
        <v>0</v>
      </c>
      <c r="N1332" s="67">
        <v>0</v>
      </c>
      <c r="O1332" s="46">
        <v>419765</v>
      </c>
      <c r="P1332" s="45">
        <v>419765</v>
      </c>
      <c r="Q1332" s="45">
        <v>969665</v>
      </c>
      <c r="R1332" s="45">
        <v>80805.416666666672</v>
      </c>
      <c r="S1332" s="45">
        <v>484832.5</v>
      </c>
      <c r="T1332" s="45">
        <v>405341</v>
      </c>
      <c r="U1332" s="46">
        <v>0</v>
      </c>
      <c r="V1332" s="38">
        <v>0</v>
      </c>
      <c r="W1332" s="46">
        <v>0</v>
      </c>
      <c r="X1332" s="38"/>
      <c r="Y1332" s="38">
        <f t="shared" si="21"/>
        <v>0</v>
      </c>
      <c r="Z1332" s="38">
        <v>0</v>
      </c>
      <c r="AA1332" s="38">
        <v>0</v>
      </c>
      <c r="AB1332" s="38">
        <v>0</v>
      </c>
      <c r="AC1332" s="38" t="s">
        <v>6116</v>
      </c>
      <c r="AD1332" s="59">
        <v>0</v>
      </c>
      <c r="AE1332" s="59">
        <v>0</v>
      </c>
      <c r="AF1332" s="59" t="s">
        <v>6138</v>
      </c>
    </row>
    <row r="1333" spans="1:32" x14ac:dyDescent="0.2">
      <c r="A1333" s="60" t="s">
        <v>6111</v>
      </c>
      <c r="B1333" s="44" t="s">
        <v>6115</v>
      </c>
      <c r="C1333" s="44"/>
      <c r="D1333" s="39">
        <v>1318</v>
      </c>
      <c r="E1333" s="44" t="s">
        <v>4766</v>
      </c>
      <c r="F1333" s="44" t="s">
        <v>4767</v>
      </c>
      <c r="G1333" s="39" t="s">
        <v>6115</v>
      </c>
      <c r="H1333" s="64">
        <v>40359</v>
      </c>
      <c r="I1333" s="44" t="s">
        <v>6129</v>
      </c>
      <c r="J1333" s="58">
        <v>124</v>
      </c>
      <c r="K1333" s="44" t="s">
        <v>6111</v>
      </c>
      <c r="L1333" s="39" t="s">
        <v>6116</v>
      </c>
      <c r="M1333" s="67">
        <v>0</v>
      </c>
      <c r="N1333" s="67">
        <v>0</v>
      </c>
      <c r="O1333" s="46">
        <v>287256</v>
      </c>
      <c r="P1333" s="45">
        <v>287256</v>
      </c>
      <c r="Q1333" s="45">
        <v>562949</v>
      </c>
      <c r="R1333" s="45">
        <v>46912.416666666664</v>
      </c>
      <c r="S1333" s="45">
        <v>281474.5</v>
      </c>
      <c r="T1333" s="45">
        <v>315420</v>
      </c>
      <c r="U1333" s="46">
        <v>5781.5</v>
      </c>
      <c r="V1333" s="38">
        <v>2476.8756715340965</v>
      </c>
      <c r="W1333" s="46">
        <v>2476.8756715340965</v>
      </c>
      <c r="X1333" s="38"/>
      <c r="Y1333" s="38">
        <f t="shared" si="21"/>
        <v>2872.2146308226897</v>
      </c>
      <c r="Z1333" s="38">
        <v>2872.2146308226897</v>
      </c>
      <c r="AA1333" s="38">
        <v>0</v>
      </c>
      <c r="AB1333" s="38">
        <v>2872.2146308226897</v>
      </c>
      <c r="AC1333" s="38" t="s">
        <v>6123</v>
      </c>
      <c r="AD1333" s="59">
        <v>9.1060003513495965E-3</v>
      </c>
      <c r="AE1333" s="59">
        <v>9.9987976955144189E-3</v>
      </c>
      <c r="AF1333" s="59">
        <v>0.49679402072519063</v>
      </c>
    </row>
    <row r="1334" spans="1:32" x14ac:dyDescent="0.2">
      <c r="A1334" s="60" t="s">
        <v>6111</v>
      </c>
      <c r="B1334" s="44" t="s">
        <v>6115</v>
      </c>
      <c r="C1334" s="44"/>
      <c r="D1334" s="39">
        <v>1319</v>
      </c>
      <c r="E1334" s="44" t="s">
        <v>5269</v>
      </c>
      <c r="F1334" s="44" t="s">
        <v>5270</v>
      </c>
      <c r="G1334" s="39" t="s">
        <v>6115</v>
      </c>
      <c r="H1334" s="64">
        <v>40451</v>
      </c>
      <c r="I1334" s="44" t="s">
        <v>6129</v>
      </c>
      <c r="J1334" s="58">
        <v>124</v>
      </c>
      <c r="K1334" s="44" t="s">
        <v>6111</v>
      </c>
      <c r="L1334" s="39" t="s">
        <v>6116</v>
      </c>
      <c r="M1334" s="67">
        <v>0</v>
      </c>
      <c r="N1334" s="67">
        <v>0</v>
      </c>
      <c r="O1334" s="46">
        <v>643804</v>
      </c>
      <c r="P1334" s="45">
        <v>643804</v>
      </c>
      <c r="Q1334" s="45">
        <v>501566</v>
      </c>
      <c r="R1334" s="45">
        <v>41797.166666666664</v>
      </c>
      <c r="S1334" s="45">
        <v>250783</v>
      </c>
      <c r="T1334" s="45">
        <v>257985</v>
      </c>
      <c r="U1334" s="46">
        <v>393021</v>
      </c>
      <c r="V1334" s="38">
        <v>168375.70756758665</v>
      </c>
      <c r="W1334" s="46">
        <v>168375.70756758665</v>
      </c>
      <c r="X1334" s="38"/>
      <c r="Y1334" s="38">
        <f t="shared" si="21"/>
        <v>195250.48281943516</v>
      </c>
      <c r="Z1334" s="38">
        <v>195250.48281943516</v>
      </c>
      <c r="AA1334" s="38">
        <v>0</v>
      </c>
      <c r="AB1334" s="38">
        <v>195250.48281943516</v>
      </c>
      <c r="AC1334" s="38" t="s">
        <v>6123</v>
      </c>
      <c r="AD1334" s="59">
        <v>0.75682881880510555</v>
      </c>
      <c r="AE1334" s="59">
        <v>0.30327628101011356</v>
      </c>
      <c r="AF1334" s="59">
        <v>0.49679402072519063</v>
      </c>
    </row>
    <row r="1335" spans="1:32" x14ac:dyDescent="0.2">
      <c r="A1335" s="60" t="s">
        <v>6111</v>
      </c>
      <c r="B1335" s="44" t="s">
        <v>6115</v>
      </c>
      <c r="C1335" s="44"/>
      <c r="D1335" s="39">
        <v>1320</v>
      </c>
      <c r="E1335" s="44" t="s">
        <v>166</v>
      </c>
      <c r="F1335" s="44" t="s">
        <v>167</v>
      </c>
      <c r="G1335" s="39" t="s">
        <v>6115</v>
      </c>
      <c r="H1335" s="64">
        <v>40359</v>
      </c>
      <c r="I1335" s="44" t="s">
        <v>6129</v>
      </c>
      <c r="J1335" s="58">
        <v>123</v>
      </c>
      <c r="K1335" s="44" t="s">
        <v>6111</v>
      </c>
      <c r="L1335" s="39" t="s">
        <v>6116</v>
      </c>
      <c r="M1335" s="67">
        <v>0</v>
      </c>
      <c r="N1335" s="67">
        <v>0</v>
      </c>
      <c r="O1335" s="46">
        <v>813720</v>
      </c>
      <c r="P1335" s="45">
        <v>813720</v>
      </c>
      <c r="Q1335" s="45">
        <v>581870</v>
      </c>
      <c r="R1335" s="45">
        <v>48489.166666666664</v>
      </c>
      <c r="S1335" s="45">
        <v>290935</v>
      </c>
      <c r="T1335" s="45">
        <v>354645</v>
      </c>
      <c r="U1335" s="46">
        <v>522785</v>
      </c>
      <c r="V1335" s="38">
        <v>223968.42479338453</v>
      </c>
      <c r="W1335" s="46">
        <v>223968.42479338453</v>
      </c>
      <c r="X1335" s="38"/>
      <c r="Y1335" s="38">
        <f t="shared" si="21"/>
        <v>259716.46212481879</v>
      </c>
      <c r="Z1335" s="38">
        <v>259716.46212481879</v>
      </c>
      <c r="AA1335" s="38">
        <v>0</v>
      </c>
      <c r="AB1335" s="38">
        <v>259716.46212481879</v>
      </c>
      <c r="AC1335" s="38" t="s">
        <v>6123</v>
      </c>
      <c r="AD1335" s="59">
        <v>0.7323279959531892</v>
      </c>
      <c r="AE1335" s="59">
        <v>0.31917178160155679</v>
      </c>
      <c r="AF1335" s="59">
        <v>0.49679402072519063</v>
      </c>
    </row>
    <row r="1336" spans="1:32" x14ac:dyDescent="0.2">
      <c r="A1336" s="60" t="s">
        <v>6111</v>
      </c>
      <c r="B1336" s="44" t="s">
        <v>6115</v>
      </c>
      <c r="C1336" s="44"/>
      <c r="D1336" s="39">
        <v>1321</v>
      </c>
      <c r="E1336" s="44" t="s">
        <v>2106</v>
      </c>
      <c r="F1336" s="44" t="s">
        <v>2107</v>
      </c>
      <c r="G1336" s="39" t="s">
        <v>6115</v>
      </c>
      <c r="H1336" s="64">
        <v>40359</v>
      </c>
      <c r="I1336" s="44" t="s">
        <v>6129</v>
      </c>
      <c r="J1336" s="58">
        <v>123</v>
      </c>
      <c r="K1336" s="44" t="s">
        <v>6111</v>
      </c>
      <c r="L1336" s="39" t="s">
        <v>6116</v>
      </c>
      <c r="M1336" s="67">
        <v>0</v>
      </c>
      <c r="N1336" s="67">
        <v>0</v>
      </c>
      <c r="O1336" s="46">
        <v>566546</v>
      </c>
      <c r="P1336" s="45">
        <v>566546</v>
      </c>
      <c r="Q1336" s="45">
        <v>623777</v>
      </c>
      <c r="R1336" s="45">
        <v>51981.416666666664</v>
      </c>
      <c r="S1336" s="45">
        <v>311888.5</v>
      </c>
      <c r="T1336" s="45">
        <v>404101</v>
      </c>
      <c r="U1336" s="46">
        <v>254657.5</v>
      </c>
      <c r="V1336" s="38">
        <v>109098.84395463014</v>
      </c>
      <c r="W1336" s="46">
        <v>109098.84395463014</v>
      </c>
      <c r="X1336" s="38"/>
      <c r="Y1336" s="38">
        <f t="shared" si="21"/>
        <v>126512.32333282522</v>
      </c>
      <c r="Z1336" s="38">
        <v>126512.32333282522</v>
      </c>
      <c r="AA1336" s="38">
        <v>0</v>
      </c>
      <c r="AB1336" s="38">
        <v>126512.32333282522</v>
      </c>
      <c r="AC1336" s="38" t="s">
        <v>6123</v>
      </c>
      <c r="AD1336" s="59">
        <v>0.31307104741840586</v>
      </c>
      <c r="AE1336" s="59">
        <v>0.22330459191808824</v>
      </c>
      <c r="AF1336" s="59">
        <v>0.49679402072519058</v>
      </c>
    </row>
    <row r="1337" spans="1:32" x14ac:dyDescent="0.2">
      <c r="A1337" s="60" t="s">
        <v>6111</v>
      </c>
      <c r="B1337" s="44" t="s">
        <v>6171</v>
      </c>
      <c r="C1337" s="44" t="s">
        <v>6172</v>
      </c>
      <c r="D1337" s="39">
        <v>1322</v>
      </c>
      <c r="E1337" s="44" t="s">
        <v>2465</v>
      </c>
      <c r="F1337" s="44" t="s">
        <v>2466</v>
      </c>
      <c r="G1337" s="39" t="s">
        <v>6115</v>
      </c>
      <c r="H1337" s="64">
        <v>40633</v>
      </c>
      <c r="I1337" s="44" t="s">
        <v>6129</v>
      </c>
      <c r="J1337" s="58">
        <v>123</v>
      </c>
      <c r="K1337" s="44" t="s">
        <v>6111</v>
      </c>
      <c r="L1337" s="39" t="s">
        <v>6116</v>
      </c>
      <c r="M1337" s="67">
        <v>0</v>
      </c>
      <c r="N1337" s="67">
        <v>0</v>
      </c>
      <c r="O1337" s="46">
        <v>414886</v>
      </c>
      <c r="P1337" s="45">
        <v>414886</v>
      </c>
      <c r="Q1337" s="45">
        <v>931298</v>
      </c>
      <c r="R1337" s="45">
        <v>77608.166666666672</v>
      </c>
      <c r="S1337" s="45">
        <v>465649</v>
      </c>
      <c r="T1337" s="45">
        <v>509930</v>
      </c>
      <c r="U1337" s="46">
        <v>0</v>
      </c>
      <c r="V1337" s="38">
        <v>0</v>
      </c>
      <c r="W1337" s="46">
        <v>0</v>
      </c>
      <c r="X1337" s="38"/>
      <c r="Y1337" s="38">
        <f t="shared" si="21"/>
        <v>0</v>
      </c>
      <c r="Z1337" s="38">
        <v>0</v>
      </c>
      <c r="AA1337" s="38">
        <v>0</v>
      </c>
      <c r="AB1337" s="38">
        <v>0</v>
      </c>
      <c r="AC1337" s="38" t="s">
        <v>6116</v>
      </c>
      <c r="AD1337" s="59">
        <v>0</v>
      </c>
      <c r="AE1337" s="59">
        <v>0</v>
      </c>
      <c r="AF1337" s="59" t="s">
        <v>6138</v>
      </c>
    </row>
    <row r="1338" spans="1:32" x14ac:dyDescent="0.2">
      <c r="A1338" s="60" t="s">
        <v>6111</v>
      </c>
      <c r="B1338" s="44" t="s">
        <v>6115</v>
      </c>
      <c r="C1338" s="44"/>
      <c r="D1338" s="39">
        <v>1323</v>
      </c>
      <c r="E1338" s="44" t="s">
        <v>2615</v>
      </c>
      <c r="F1338" s="44" t="s">
        <v>2616</v>
      </c>
      <c r="G1338" s="39" t="s">
        <v>6115</v>
      </c>
      <c r="H1338" s="64">
        <v>40633</v>
      </c>
      <c r="I1338" s="44" t="s">
        <v>6130</v>
      </c>
      <c r="J1338" s="58">
        <v>123</v>
      </c>
      <c r="K1338" s="44" t="s">
        <v>6111</v>
      </c>
      <c r="L1338" s="39" t="s">
        <v>6116</v>
      </c>
      <c r="M1338" s="67">
        <v>0</v>
      </c>
      <c r="N1338" s="67">
        <v>0</v>
      </c>
      <c r="O1338" s="46">
        <v>400242</v>
      </c>
      <c r="P1338" s="45">
        <v>400242</v>
      </c>
      <c r="Q1338" s="45">
        <v>601916</v>
      </c>
      <c r="R1338" s="45">
        <v>50159.666666666664</v>
      </c>
      <c r="S1338" s="45">
        <v>300958</v>
      </c>
      <c r="T1338" s="45">
        <v>275897</v>
      </c>
      <c r="U1338" s="46">
        <v>99284</v>
      </c>
      <c r="V1338" s="38">
        <v>42534.657817623665</v>
      </c>
      <c r="W1338" s="46">
        <v>42534.657817623665</v>
      </c>
      <c r="X1338" s="38"/>
      <c r="Y1338" s="38">
        <f t="shared" si="21"/>
        <v>49323.697553679827</v>
      </c>
      <c r="Z1338" s="38">
        <v>49323.697553679827</v>
      </c>
      <c r="AA1338" s="38">
        <v>0</v>
      </c>
      <c r="AB1338" s="38">
        <v>49323.697553679827</v>
      </c>
      <c r="AC1338" s="38" t="s">
        <v>6123</v>
      </c>
      <c r="AD1338" s="59">
        <v>0.17877576615070054</v>
      </c>
      <c r="AE1338" s="59">
        <v>0.12323468689862591</v>
      </c>
      <c r="AF1338" s="59">
        <v>0.49679402072519063</v>
      </c>
    </row>
    <row r="1339" spans="1:32" x14ac:dyDescent="0.2">
      <c r="A1339" s="60" t="s">
        <v>6111</v>
      </c>
      <c r="B1339" s="44" t="s">
        <v>6115</v>
      </c>
      <c r="C1339" s="44"/>
      <c r="D1339" s="39">
        <v>1324</v>
      </c>
      <c r="E1339" s="44" t="s">
        <v>2683</v>
      </c>
      <c r="F1339" s="44" t="s">
        <v>2684</v>
      </c>
      <c r="G1339" s="39" t="s">
        <v>6115</v>
      </c>
      <c r="H1339" s="64">
        <v>40451</v>
      </c>
      <c r="I1339" s="44" t="s">
        <v>6129</v>
      </c>
      <c r="J1339" s="58">
        <v>123</v>
      </c>
      <c r="K1339" s="44" t="s">
        <v>6111</v>
      </c>
      <c r="L1339" s="39" t="s">
        <v>6116</v>
      </c>
      <c r="M1339" s="67">
        <v>0</v>
      </c>
      <c r="N1339" s="67">
        <v>0</v>
      </c>
      <c r="O1339" s="46">
        <v>260309</v>
      </c>
      <c r="P1339" s="45">
        <v>260309</v>
      </c>
      <c r="Q1339" s="45">
        <v>622881</v>
      </c>
      <c r="R1339" s="45">
        <v>51906.75</v>
      </c>
      <c r="S1339" s="45">
        <v>311440.5</v>
      </c>
      <c r="T1339" s="45">
        <v>404817</v>
      </c>
      <c r="U1339" s="46">
        <v>0</v>
      </c>
      <c r="V1339" s="38">
        <v>0</v>
      </c>
      <c r="W1339" s="46">
        <v>0</v>
      </c>
      <c r="X1339" s="38"/>
      <c r="Y1339" s="38">
        <f t="shared" si="21"/>
        <v>0</v>
      </c>
      <c r="Z1339" s="38">
        <v>0</v>
      </c>
      <c r="AA1339" s="38">
        <v>0</v>
      </c>
      <c r="AB1339" s="38">
        <v>0</v>
      </c>
      <c r="AC1339" s="38" t="s">
        <v>6116</v>
      </c>
      <c r="AD1339" s="59">
        <v>0</v>
      </c>
      <c r="AE1339" s="59">
        <v>0</v>
      </c>
      <c r="AF1339" s="59" t="s">
        <v>6138</v>
      </c>
    </row>
    <row r="1340" spans="1:32" x14ac:dyDescent="0.2">
      <c r="A1340" s="60" t="s">
        <v>6111</v>
      </c>
      <c r="B1340" s="44" t="s">
        <v>6115</v>
      </c>
      <c r="C1340" s="44"/>
      <c r="D1340" s="39">
        <v>1325</v>
      </c>
      <c r="E1340" s="44" t="s">
        <v>4575</v>
      </c>
      <c r="F1340" s="44" t="s">
        <v>4576</v>
      </c>
      <c r="G1340" s="39" t="s">
        <v>6115</v>
      </c>
      <c r="H1340" s="64">
        <v>40451</v>
      </c>
      <c r="I1340" s="44" t="s">
        <v>6129</v>
      </c>
      <c r="J1340" s="58">
        <v>123</v>
      </c>
      <c r="K1340" s="44" t="s">
        <v>6111</v>
      </c>
      <c r="L1340" s="39" t="s">
        <v>6116</v>
      </c>
      <c r="M1340" s="67">
        <v>0</v>
      </c>
      <c r="N1340" s="67">
        <v>0</v>
      </c>
      <c r="O1340" s="46">
        <v>689440</v>
      </c>
      <c r="P1340" s="45">
        <v>689440</v>
      </c>
      <c r="Q1340" s="45">
        <v>818498</v>
      </c>
      <c r="R1340" s="45">
        <v>68208.166666666672</v>
      </c>
      <c r="S1340" s="45">
        <v>409249</v>
      </c>
      <c r="T1340" s="45">
        <v>268289</v>
      </c>
      <c r="U1340" s="46">
        <v>280191</v>
      </c>
      <c r="V1340" s="38">
        <v>120037.75340012281</v>
      </c>
      <c r="W1340" s="46">
        <v>120037.75340012281</v>
      </c>
      <c r="X1340" s="38"/>
      <c r="Y1340" s="38">
        <f t="shared" si="21"/>
        <v>139197.21346101188</v>
      </c>
      <c r="Z1340" s="38">
        <v>139197.21346101188</v>
      </c>
      <c r="AA1340" s="38">
        <v>0</v>
      </c>
      <c r="AB1340" s="38">
        <v>139197.21346101188</v>
      </c>
      <c r="AC1340" s="38" t="s">
        <v>6123</v>
      </c>
      <c r="AD1340" s="59">
        <v>0.518833099609048</v>
      </c>
      <c r="AE1340" s="59">
        <v>0.20189895199148858</v>
      </c>
      <c r="AF1340" s="59">
        <v>0.49679402072519063</v>
      </c>
    </row>
    <row r="1341" spans="1:32" x14ac:dyDescent="0.2">
      <c r="A1341" s="60" t="s">
        <v>6111</v>
      </c>
      <c r="B1341" s="44" t="s">
        <v>6115</v>
      </c>
      <c r="C1341" s="44"/>
      <c r="D1341" s="39">
        <v>1326</v>
      </c>
      <c r="E1341" s="44" t="s">
        <v>5196</v>
      </c>
      <c r="F1341" s="44" t="s">
        <v>2017</v>
      </c>
      <c r="G1341" s="39" t="s">
        <v>6115</v>
      </c>
      <c r="H1341" s="64">
        <v>40543</v>
      </c>
      <c r="I1341" s="44" t="s">
        <v>6129</v>
      </c>
      <c r="J1341" s="58">
        <v>123</v>
      </c>
      <c r="K1341" s="44" t="s">
        <v>6111</v>
      </c>
      <c r="L1341" s="39" t="s">
        <v>6116</v>
      </c>
      <c r="M1341" s="67">
        <v>0</v>
      </c>
      <c r="N1341" s="67">
        <v>0</v>
      </c>
      <c r="O1341" s="46">
        <v>128778</v>
      </c>
      <c r="P1341" s="45">
        <v>128778</v>
      </c>
      <c r="Q1341" s="45">
        <v>528347</v>
      </c>
      <c r="R1341" s="45">
        <v>44028.916666666664</v>
      </c>
      <c r="S1341" s="45">
        <v>264173.5</v>
      </c>
      <c r="T1341" s="45">
        <v>356471</v>
      </c>
      <c r="U1341" s="46">
        <v>0</v>
      </c>
      <c r="V1341" s="38">
        <v>0</v>
      </c>
      <c r="W1341" s="46">
        <v>0</v>
      </c>
      <c r="X1341" s="38"/>
      <c r="Y1341" s="38">
        <f t="shared" si="21"/>
        <v>0</v>
      </c>
      <c r="Z1341" s="38">
        <v>0</v>
      </c>
      <c r="AA1341" s="38">
        <v>0</v>
      </c>
      <c r="AB1341" s="38">
        <v>0</v>
      </c>
      <c r="AC1341" s="38" t="s">
        <v>6116</v>
      </c>
      <c r="AD1341" s="59">
        <v>0</v>
      </c>
      <c r="AE1341" s="59">
        <v>0</v>
      </c>
      <c r="AF1341" s="59" t="s">
        <v>6138</v>
      </c>
    </row>
    <row r="1342" spans="1:32" x14ac:dyDescent="0.2">
      <c r="A1342" s="60" t="s">
        <v>6111</v>
      </c>
      <c r="B1342" s="44" t="s">
        <v>6115</v>
      </c>
      <c r="C1342" s="44"/>
      <c r="D1342" s="39">
        <v>1327</v>
      </c>
      <c r="E1342" s="44" t="s">
        <v>5217</v>
      </c>
      <c r="F1342" s="44" t="s">
        <v>5218</v>
      </c>
      <c r="G1342" s="39" t="s">
        <v>6115</v>
      </c>
      <c r="H1342" s="64">
        <v>40451</v>
      </c>
      <c r="I1342" s="44" t="s">
        <v>6129</v>
      </c>
      <c r="J1342" s="58">
        <v>123</v>
      </c>
      <c r="K1342" s="44" t="s">
        <v>6111</v>
      </c>
      <c r="L1342" s="39" t="s">
        <v>6116</v>
      </c>
      <c r="M1342" s="67">
        <v>0</v>
      </c>
      <c r="N1342" s="67">
        <v>0</v>
      </c>
      <c r="O1342" s="46">
        <v>274378</v>
      </c>
      <c r="P1342" s="45">
        <v>274378</v>
      </c>
      <c r="Q1342" s="45">
        <v>535159</v>
      </c>
      <c r="R1342" s="45">
        <v>44596.583333333336</v>
      </c>
      <c r="S1342" s="45">
        <v>267579.5</v>
      </c>
      <c r="T1342" s="45">
        <v>410090</v>
      </c>
      <c r="U1342" s="46">
        <v>6798.5</v>
      </c>
      <c r="V1342" s="38">
        <v>2912.5727324958152</v>
      </c>
      <c r="W1342" s="46">
        <v>2912.5727324958152</v>
      </c>
      <c r="X1342" s="38"/>
      <c r="Y1342" s="38">
        <f t="shared" si="21"/>
        <v>3377.4541499002089</v>
      </c>
      <c r="Z1342" s="38">
        <v>3377.4541499002089</v>
      </c>
      <c r="AA1342" s="38">
        <v>0</v>
      </c>
      <c r="AB1342" s="38">
        <v>3377.4541499002089</v>
      </c>
      <c r="AC1342" s="38" t="s">
        <v>6123</v>
      </c>
      <c r="AD1342" s="59">
        <v>8.2358851713043701E-3</v>
      </c>
      <c r="AE1342" s="59">
        <v>1.2309493289914675E-2</v>
      </c>
      <c r="AF1342" s="59">
        <v>0.49679402072519069</v>
      </c>
    </row>
    <row r="1343" spans="1:32" x14ac:dyDescent="0.2">
      <c r="A1343" s="60" t="s">
        <v>6111</v>
      </c>
      <c r="B1343" s="44" t="s">
        <v>6115</v>
      </c>
      <c r="C1343" s="44"/>
      <c r="D1343" s="39">
        <v>1328</v>
      </c>
      <c r="E1343" s="44" t="s">
        <v>443</v>
      </c>
      <c r="F1343" s="44" t="s">
        <v>444</v>
      </c>
      <c r="G1343" s="39" t="s">
        <v>6115</v>
      </c>
      <c r="H1343" s="64">
        <v>40633</v>
      </c>
      <c r="I1343" s="44" t="s">
        <v>6132</v>
      </c>
      <c r="J1343" s="58">
        <v>122</v>
      </c>
      <c r="K1343" s="44" t="s">
        <v>6111</v>
      </c>
      <c r="L1343" s="39" t="s">
        <v>6116</v>
      </c>
      <c r="M1343" s="67">
        <v>0</v>
      </c>
      <c r="N1343" s="67">
        <v>0</v>
      </c>
      <c r="O1343" s="46">
        <v>1046795</v>
      </c>
      <c r="P1343" s="45">
        <v>1046795</v>
      </c>
      <c r="Q1343" s="45">
        <v>461186</v>
      </c>
      <c r="R1343" s="45">
        <v>38432.166666666664</v>
      </c>
      <c r="S1343" s="45">
        <v>230593</v>
      </c>
      <c r="T1343" s="45">
        <v>210570</v>
      </c>
      <c r="U1343" s="46">
        <v>816202</v>
      </c>
      <c r="V1343" s="38">
        <v>349672.38205612259</v>
      </c>
      <c r="W1343" s="46">
        <v>210570</v>
      </c>
      <c r="X1343" s="38"/>
      <c r="Y1343" s="38">
        <f t="shared" si="21"/>
        <v>405484.27330394206</v>
      </c>
      <c r="Z1343" s="38">
        <v>210570</v>
      </c>
      <c r="AA1343" s="38">
        <v>0</v>
      </c>
      <c r="AB1343" s="38">
        <v>210570</v>
      </c>
      <c r="AC1343" s="38" t="s">
        <v>6123</v>
      </c>
      <c r="AD1343" s="59">
        <v>1</v>
      </c>
      <c r="AE1343" s="59">
        <v>0.20115686452457263</v>
      </c>
      <c r="AF1343" s="59">
        <v>0.25798760600929671</v>
      </c>
    </row>
    <row r="1344" spans="1:32" x14ac:dyDescent="0.2">
      <c r="A1344" s="60" t="s">
        <v>6111</v>
      </c>
      <c r="B1344" s="44" t="s">
        <v>6115</v>
      </c>
      <c r="C1344" s="44"/>
      <c r="D1344" s="39">
        <v>1329</v>
      </c>
      <c r="E1344" s="44" t="s">
        <v>867</v>
      </c>
      <c r="F1344" s="44" t="s">
        <v>868</v>
      </c>
      <c r="G1344" s="39" t="s">
        <v>6115</v>
      </c>
      <c r="H1344" s="64">
        <v>40633</v>
      </c>
      <c r="I1344" s="44" t="s">
        <v>6130</v>
      </c>
      <c r="J1344" s="58">
        <v>122</v>
      </c>
      <c r="K1344" s="44" t="s">
        <v>6111</v>
      </c>
      <c r="L1344" s="39" t="s">
        <v>6116</v>
      </c>
      <c r="M1344" s="67">
        <v>0</v>
      </c>
      <c r="N1344" s="67">
        <v>0</v>
      </c>
      <c r="O1344" s="46">
        <v>184412</v>
      </c>
      <c r="P1344" s="45">
        <v>184412</v>
      </c>
      <c r="Q1344" s="45">
        <v>752796</v>
      </c>
      <c r="R1344" s="45">
        <v>62733</v>
      </c>
      <c r="S1344" s="45">
        <v>376398</v>
      </c>
      <c r="T1344" s="45">
        <v>436513</v>
      </c>
      <c r="U1344" s="46">
        <v>0</v>
      </c>
      <c r="V1344" s="38">
        <v>0</v>
      </c>
      <c r="W1344" s="46">
        <v>0</v>
      </c>
      <c r="X1344" s="38"/>
      <c r="Y1344" s="38">
        <f t="shared" si="21"/>
        <v>0</v>
      </c>
      <c r="Z1344" s="38">
        <v>0</v>
      </c>
      <c r="AA1344" s="38">
        <v>0</v>
      </c>
      <c r="AB1344" s="38">
        <v>0</v>
      </c>
      <c r="AC1344" s="38" t="s">
        <v>6116</v>
      </c>
      <c r="AD1344" s="59">
        <v>0</v>
      </c>
      <c r="AE1344" s="59">
        <v>0</v>
      </c>
      <c r="AF1344" s="59" t="s">
        <v>6138</v>
      </c>
    </row>
    <row r="1345" spans="1:32" x14ac:dyDescent="0.2">
      <c r="A1345" s="60" t="s">
        <v>6111</v>
      </c>
      <c r="B1345" s="44" t="s">
        <v>6115</v>
      </c>
      <c r="C1345" s="44"/>
      <c r="D1345" s="39">
        <v>1330</v>
      </c>
      <c r="E1345" s="44" t="s">
        <v>1186</v>
      </c>
      <c r="F1345" s="44" t="s">
        <v>1187</v>
      </c>
      <c r="G1345" s="39" t="s">
        <v>6115</v>
      </c>
      <c r="H1345" s="64">
        <v>40451</v>
      </c>
      <c r="I1345" s="44" t="s">
        <v>6129</v>
      </c>
      <c r="J1345" s="58">
        <v>122</v>
      </c>
      <c r="K1345" s="44" t="s">
        <v>6111</v>
      </c>
      <c r="L1345" s="39" t="s">
        <v>6116</v>
      </c>
      <c r="M1345" s="67">
        <v>0</v>
      </c>
      <c r="N1345" s="67">
        <v>0</v>
      </c>
      <c r="O1345" s="46">
        <v>592479</v>
      </c>
      <c r="P1345" s="45">
        <v>592479</v>
      </c>
      <c r="Q1345" s="45">
        <v>542974</v>
      </c>
      <c r="R1345" s="45">
        <v>45247.833333333336</v>
      </c>
      <c r="S1345" s="45">
        <v>271487</v>
      </c>
      <c r="T1345" s="45">
        <v>355831</v>
      </c>
      <c r="U1345" s="46">
        <v>320992</v>
      </c>
      <c r="V1345" s="38">
        <v>137517.47393532348</v>
      </c>
      <c r="W1345" s="46">
        <v>137517.47393532348</v>
      </c>
      <c r="X1345" s="38"/>
      <c r="Y1345" s="38">
        <f t="shared" si="21"/>
        <v>159466.90630062038</v>
      </c>
      <c r="Z1345" s="38">
        <v>159466.90630062038</v>
      </c>
      <c r="AA1345" s="38">
        <v>0</v>
      </c>
      <c r="AB1345" s="38">
        <v>159466.90630062038</v>
      </c>
      <c r="AC1345" s="38" t="s">
        <v>6123</v>
      </c>
      <c r="AD1345" s="59">
        <v>0.44815349505979069</v>
      </c>
      <c r="AE1345" s="59">
        <v>0.2691519974558092</v>
      </c>
      <c r="AF1345" s="59">
        <v>0.49679402072519058</v>
      </c>
    </row>
    <row r="1346" spans="1:32" x14ac:dyDescent="0.2">
      <c r="A1346" s="60" t="s">
        <v>6111</v>
      </c>
      <c r="B1346" s="44" t="s">
        <v>6115</v>
      </c>
      <c r="C1346" s="44"/>
      <c r="D1346" s="39">
        <v>1331</v>
      </c>
      <c r="E1346" s="44" t="s">
        <v>1248</v>
      </c>
      <c r="F1346" s="44" t="s">
        <v>1249</v>
      </c>
      <c r="G1346" s="39" t="s">
        <v>6115</v>
      </c>
      <c r="H1346" s="64">
        <v>40543</v>
      </c>
      <c r="I1346" s="44" t="s">
        <v>6129</v>
      </c>
      <c r="J1346" s="58">
        <v>122</v>
      </c>
      <c r="K1346" s="44" t="s">
        <v>6111</v>
      </c>
      <c r="L1346" s="39" t="s">
        <v>6116</v>
      </c>
      <c r="M1346" s="67">
        <v>0</v>
      </c>
      <c r="N1346" s="67">
        <v>0</v>
      </c>
      <c r="O1346" s="46">
        <v>335795</v>
      </c>
      <c r="P1346" s="45">
        <v>335795</v>
      </c>
      <c r="Q1346" s="45">
        <v>655776</v>
      </c>
      <c r="R1346" s="45">
        <v>54648</v>
      </c>
      <c r="S1346" s="45">
        <v>327888</v>
      </c>
      <c r="T1346" s="45">
        <v>444945</v>
      </c>
      <c r="U1346" s="46">
        <v>7907</v>
      </c>
      <c r="V1346" s="38">
        <v>3387.4696765234112</v>
      </c>
      <c r="W1346" s="46">
        <v>3387.4696765234112</v>
      </c>
      <c r="X1346" s="38"/>
      <c r="Y1346" s="38">
        <f t="shared" si="21"/>
        <v>3928.1503218740827</v>
      </c>
      <c r="Z1346" s="38">
        <v>3928.1503218740827</v>
      </c>
      <c r="AA1346" s="38">
        <v>0</v>
      </c>
      <c r="AB1346" s="38">
        <v>3928.1503218740827</v>
      </c>
      <c r="AC1346" s="38" t="s">
        <v>6123</v>
      </c>
      <c r="AD1346" s="59">
        <v>8.8283952440730493E-3</v>
      </c>
      <c r="AE1346" s="59">
        <v>1.1698060786712377E-2</v>
      </c>
      <c r="AF1346" s="59">
        <v>0.49679402072519069</v>
      </c>
    </row>
    <row r="1347" spans="1:32" x14ac:dyDescent="0.2">
      <c r="A1347" s="60" t="s">
        <v>6111</v>
      </c>
      <c r="B1347" s="44" t="s">
        <v>6115</v>
      </c>
      <c r="C1347" s="44"/>
      <c r="D1347" s="39">
        <v>1332</v>
      </c>
      <c r="E1347" s="44" t="s">
        <v>1509</v>
      </c>
      <c r="F1347" s="44" t="s">
        <v>1510</v>
      </c>
      <c r="G1347" s="39" t="s">
        <v>6115</v>
      </c>
      <c r="H1347" s="64">
        <v>40633</v>
      </c>
      <c r="I1347" s="44" t="s">
        <v>6129</v>
      </c>
      <c r="J1347" s="58">
        <v>122</v>
      </c>
      <c r="K1347" s="44" t="s">
        <v>6111</v>
      </c>
      <c r="L1347" s="39" t="s">
        <v>6116</v>
      </c>
      <c r="M1347" s="67">
        <v>0</v>
      </c>
      <c r="N1347" s="67">
        <v>0</v>
      </c>
      <c r="O1347" s="46">
        <v>1020204</v>
      </c>
      <c r="P1347" s="45">
        <v>1020204</v>
      </c>
      <c r="Q1347" s="45">
        <v>537882</v>
      </c>
      <c r="R1347" s="45">
        <v>44823.5</v>
      </c>
      <c r="S1347" s="45">
        <v>268941</v>
      </c>
      <c r="T1347" s="45">
        <v>297845</v>
      </c>
      <c r="U1347" s="46">
        <v>751263</v>
      </c>
      <c r="V1347" s="38">
        <v>321851.6038439367</v>
      </c>
      <c r="W1347" s="46">
        <v>297845</v>
      </c>
      <c r="X1347" s="38"/>
      <c r="Y1347" s="38">
        <f t="shared" si="21"/>
        <v>373222.96639206889</v>
      </c>
      <c r="Z1347" s="38">
        <v>297845</v>
      </c>
      <c r="AA1347" s="38">
        <v>0</v>
      </c>
      <c r="AB1347" s="38">
        <v>297845</v>
      </c>
      <c r="AC1347" s="38" t="s">
        <v>6123</v>
      </c>
      <c r="AD1347" s="59">
        <v>1</v>
      </c>
      <c r="AE1347" s="59">
        <v>0.29194651265825267</v>
      </c>
      <c r="AF1347" s="59">
        <v>0.396459029660718</v>
      </c>
    </row>
    <row r="1348" spans="1:32" x14ac:dyDescent="0.2">
      <c r="A1348" s="60" t="s">
        <v>6111</v>
      </c>
      <c r="B1348" s="44" t="s">
        <v>6115</v>
      </c>
      <c r="C1348" s="44"/>
      <c r="D1348" s="39">
        <v>1333</v>
      </c>
      <c r="E1348" s="44" t="s">
        <v>2188</v>
      </c>
      <c r="F1348" s="44" t="s">
        <v>2189</v>
      </c>
      <c r="G1348" s="39" t="s">
        <v>6115</v>
      </c>
      <c r="H1348" s="64">
        <v>40451</v>
      </c>
      <c r="I1348" s="44" t="s">
        <v>6129</v>
      </c>
      <c r="J1348" s="58">
        <v>122</v>
      </c>
      <c r="K1348" s="44" t="s">
        <v>6111</v>
      </c>
      <c r="L1348" s="39" t="s">
        <v>6116</v>
      </c>
      <c r="M1348" s="67">
        <v>0</v>
      </c>
      <c r="N1348" s="67">
        <v>0</v>
      </c>
      <c r="O1348" s="46">
        <v>446579</v>
      </c>
      <c r="P1348" s="45">
        <v>446579</v>
      </c>
      <c r="Q1348" s="45">
        <v>568384</v>
      </c>
      <c r="R1348" s="45">
        <v>47365.333333333336</v>
      </c>
      <c r="S1348" s="45">
        <v>284192</v>
      </c>
      <c r="T1348" s="45">
        <v>333749</v>
      </c>
      <c r="U1348" s="46">
        <v>162387</v>
      </c>
      <c r="V1348" s="38">
        <v>69568.867884356543</v>
      </c>
      <c r="W1348" s="46">
        <v>69568.867884356543</v>
      </c>
      <c r="X1348" s="38"/>
      <c r="Y1348" s="38">
        <f t="shared" si="21"/>
        <v>80672.890643501538</v>
      </c>
      <c r="Z1348" s="38">
        <v>80672.890643501538</v>
      </c>
      <c r="AA1348" s="38">
        <v>0</v>
      </c>
      <c r="AB1348" s="38">
        <v>80672.890643501538</v>
      </c>
      <c r="AC1348" s="38" t="s">
        <v>6123</v>
      </c>
      <c r="AD1348" s="59">
        <v>0.24171725051910728</v>
      </c>
      <c r="AE1348" s="59">
        <v>0.18064640442900703</v>
      </c>
      <c r="AF1348" s="59">
        <v>0.49679402072519069</v>
      </c>
    </row>
    <row r="1349" spans="1:32" x14ac:dyDescent="0.2">
      <c r="A1349" s="60" t="s">
        <v>6111</v>
      </c>
      <c r="B1349" s="44" t="s">
        <v>6115</v>
      </c>
      <c r="C1349" s="44"/>
      <c r="D1349" s="39">
        <v>1334</v>
      </c>
      <c r="E1349" s="44" t="s">
        <v>2629</v>
      </c>
      <c r="F1349" s="44" t="s">
        <v>2630</v>
      </c>
      <c r="G1349" s="39" t="s">
        <v>6115</v>
      </c>
      <c r="H1349" s="64">
        <v>40359</v>
      </c>
      <c r="I1349" s="44" t="s">
        <v>6131</v>
      </c>
      <c r="J1349" s="58">
        <v>122</v>
      </c>
      <c r="K1349" s="44" t="s">
        <v>6111</v>
      </c>
      <c r="L1349" s="39" t="s">
        <v>6123</v>
      </c>
      <c r="M1349" s="67">
        <v>146591</v>
      </c>
      <c r="N1349" s="67">
        <v>146591</v>
      </c>
      <c r="O1349" s="46">
        <v>618022</v>
      </c>
      <c r="P1349" s="45">
        <v>471431</v>
      </c>
      <c r="Q1349" s="45">
        <v>552510</v>
      </c>
      <c r="R1349" s="45">
        <v>46042.5</v>
      </c>
      <c r="S1349" s="45">
        <v>276255</v>
      </c>
      <c r="T1349" s="45">
        <v>174177</v>
      </c>
      <c r="U1349" s="46">
        <v>195176</v>
      </c>
      <c r="V1349" s="38">
        <v>83616.135270663115</v>
      </c>
      <c r="W1349" s="46">
        <v>83616.135270663115</v>
      </c>
      <c r="X1349" s="38"/>
      <c r="Y1349" s="38">
        <f t="shared" si="21"/>
        <v>96962.269789059806</v>
      </c>
      <c r="Z1349" s="38">
        <v>96962.269789059806</v>
      </c>
      <c r="AA1349" s="38">
        <v>0</v>
      </c>
      <c r="AB1349" s="38">
        <v>96962.269789059806</v>
      </c>
      <c r="AC1349" s="38" t="s">
        <v>6123</v>
      </c>
      <c r="AD1349" s="59">
        <v>0.55668813786584803</v>
      </c>
      <c r="AE1349" s="59">
        <v>0.20567648243127798</v>
      </c>
      <c r="AF1349" s="59">
        <v>0.49679402072519063</v>
      </c>
    </row>
    <row r="1350" spans="1:32" x14ac:dyDescent="0.2">
      <c r="A1350" s="60" t="s">
        <v>6111</v>
      </c>
      <c r="B1350" s="44" t="s">
        <v>6115</v>
      </c>
      <c r="C1350" s="44"/>
      <c r="D1350" s="39">
        <v>1335</v>
      </c>
      <c r="E1350" s="44" t="s">
        <v>3253</v>
      </c>
      <c r="F1350" s="44" t="s">
        <v>3254</v>
      </c>
      <c r="G1350" s="39" t="s">
        <v>6115</v>
      </c>
      <c r="H1350" s="64">
        <v>40451</v>
      </c>
      <c r="I1350" s="44" t="s">
        <v>6129</v>
      </c>
      <c r="J1350" s="58">
        <v>122</v>
      </c>
      <c r="K1350" s="44" t="s">
        <v>6111</v>
      </c>
      <c r="L1350" s="39" t="s">
        <v>6116</v>
      </c>
      <c r="M1350" s="67">
        <v>0</v>
      </c>
      <c r="N1350" s="67">
        <v>0</v>
      </c>
      <c r="O1350" s="46">
        <v>365605</v>
      </c>
      <c r="P1350" s="45">
        <v>365605</v>
      </c>
      <c r="Q1350" s="45">
        <v>474140</v>
      </c>
      <c r="R1350" s="45">
        <v>39511.666666666664</v>
      </c>
      <c r="S1350" s="45">
        <v>237070</v>
      </c>
      <c r="T1350" s="45">
        <v>267218</v>
      </c>
      <c r="U1350" s="46">
        <v>128535</v>
      </c>
      <c r="V1350" s="38">
        <v>55066.196392049656</v>
      </c>
      <c r="W1350" s="46">
        <v>55066.196392049656</v>
      </c>
      <c r="X1350" s="38"/>
      <c r="Y1350" s="38">
        <f t="shared" si="21"/>
        <v>63855.419453912378</v>
      </c>
      <c r="Z1350" s="38">
        <v>63855.419453912378</v>
      </c>
      <c r="AA1350" s="38">
        <v>0</v>
      </c>
      <c r="AB1350" s="38">
        <v>63855.419453912378</v>
      </c>
      <c r="AC1350" s="38" t="s">
        <v>6123</v>
      </c>
      <c r="AD1350" s="59">
        <v>0.23896376536727457</v>
      </c>
      <c r="AE1350" s="59">
        <v>0.1746568549497747</v>
      </c>
      <c r="AF1350" s="59">
        <v>0.49679402072519063</v>
      </c>
    </row>
    <row r="1351" spans="1:32" x14ac:dyDescent="0.2">
      <c r="A1351" s="60" t="s">
        <v>6111</v>
      </c>
      <c r="B1351" s="44" t="s">
        <v>6115</v>
      </c>
      <c r="C1351" s="44"/>
      <c r="D1351" s="39">
        <v>1336</v>
      </c>
      <c r="E1351" s="44" t="s">
        <v>4792</v>
      </c>
      <c r="F1351" s="44" t="s">
        <v>4793</v>
      </c>
      <c r="G1351" s="39" t="s">
        <v>6115</v>
      </c>
      <c r="H1351" s="64">
        <v>40359</v>
      </c>
      <c r="I1351" s="44" t="s">
        <v>6129</v>
      </c>
      <c r="J1351" s="58">
        <v>122</v>
      </c>
      <c r="K1351" s="44" t="s">
        <v>6111</v>
      </c>
      <c r="L1351" s="39" t="s">
        <v>6116</v>
      </c>
      <c r="M1351" s="67">
        <v>0</v>
      </c>
      <c r="N1351" s="67">
        <v>0</v>
      </c>
      <c r="O1351" s="46">
        <v>206380</v>
      </c>
      <c r="P1351" s="45">
        <v>206380</v>
      </c>
      <c r="Q1351" s="45">
        <v>665577</v>
      </c>
      <c r="R1351" s="45">
        <v>55464.75</v>
      </c>
      <c r="S1351" s="45">
        <v>332788.5</v>
      </c>
      <c r="T1351" s="45">
        <v>387446</v>
      </c>
      <c r="U1351" s="46">
        <v>0</v>
      </c>
      <c r="V1351" s="38">
        <v>0</v>
      </c>
      <c r="W1351" s="46">
        <v>0</v>
      </c>
      <c r="X1351" s="38"/>
      <c r="Y1351" s="38">
        <f t="shared" si="21"/>
        <v>0</v>
      </c>
      <c r="Z1351" s="38">
        <v>0</v>
      </c>
      <c r="AA1351" s="38">
        <v>0</v>
      </c>
      <c r="AB1351" s="38">
        <v>0</v>
      </c>
      <c r="AC1351" s="38" t="s">
        <v>6116</v>
      </c>
      <c r="AD1351" s="59">
        <v>0</v>
      </c>
      <c r="AE1351" s="59">
        <v>0</v>
      </c>
      <c r="AF1351" s="59" t="s">
        <v>6138</v>
      </c>
    </row>
    <row r="1352" spans="1:32" x14ac:dyDescent="0.2">
      <c r="A1352" s="60" t="s">
        <v>6111</v>
      </c>
      <c r="B1352" s="44" t="s">
        <v>6115</v>
      </c>
      <c r="C1352" s="44"/>
      <c r="D1352" s="39">
        <v>1337</v>
      </c>
      <c r="E1352" s="44" t="s">
        <v>5717</v>
      </c>
      <c r="F1352" s="44" t="s">
        <v>5718</v>
      </c>
      <c r="G1352" s="39" t="s">
        <v>6115</v>
      </c>
      <c r="H1352" s="64">
        <v>40451</v>
      </c>
      <c r="I1352" s="44" t="s">
        <v>6131</v>
      </c>
      <c r="J1352" s="58">
        <v>122</v>
      </c>
      <c r="K1352" s="44" t="s">
        <v>6111</v>
      </c>
      <c r="L1352" s="39" t="s">
        <v>6116</v>
      </c>
      <c r="M1352" s="67">
        <v>0</v>
      </c>
      <c r="N1352" s="67">
        <v>0</v>
      </c>
      <c r="O1352" s="46">
        <v>711688</v>
      </c>
      <c r="P1352" s="45">
        <v>711688</v>
      </c>
      <c r="Q1352" s="45">
        <v>589970</v>
      </c>
      <c r="R1352" s="45">
        <v>49164.166666666664</v>
      </c>
      <c r="S1352" s="45">
        <v>294985</v>
      </c>
      <c r="T1352" s="45">
        <v>166594</v>
      </c>
      <c r="U1352" s="46">
        <v>416703</v>
      </c>
      <c r="V1352" s="38">
        <v>178521.40845027633</v>
      </c>
      <c r="W1352" s="46">
        <v>166594</v>
      </c>
      <c r="X1352" s="38"/>
      <c r="Y1352" s="38">
        <f t="shared" si="21"/>
        <v>207015.55881824912</v>
      </c>
      <c r="Z1352" s="38">
        <v>166594</v>
      </c>
      <c r="AA1352" s="38">
        <v>0</v>
      </c>
      <c r="AB1352" s="38">
        <v>166594</v>
      </c>
      <c r="AC1352" s="38" t="s">
        <v>6123</v>
      </c>
      <c r="AD1352" s="59">
        <v>1</v>
      </c>
      <c r="AE1352" s="59">
        <v>0.23408291273704207</v>
      </c>
      <c r="AF1352" s="59">
        <v>0.39979073824762479</v>
      </c>
    </row>
    <row r="1353" spans="1:32" x14ac:dyDescent="0.2">
      <c r="A1353" s="60" t="s">
        <v>6111</v>
      </c>
      <c r="B1353" s="44" t="s">
        <v>6115</v>
      </c>
      <c r="C1353" s="44"/>
      <c r="D1353" s="39">
        <v>1338</v>
      </c>
      <c r="E1353" s="44" t="s">
        <v>352</v>
      </c>
      <c r="F1353" s="44" t="s">
        <v>353</v>
      </c>
      <c r="G1353" s="39" t="s">
        <v>6115</v>
      </c>
      <c r="H1353" s="64">
        <v>40359</v>
      </c>
      <c r="I1353" s="44" t="s">
        <v>6129</v>
      </c>
      <c r="J1353" s="58">
        <v>121</v>
      </c>
      <c r="K1353" s="44" t="s">
        <v>6111</v>
      </c>
      <c r="L1353" s="39" t="s">
        <v>6116</v>
      </c>
      <c r="M1353" s="67">
        <v>0</v>
      </c>
      <c r="N1353" s="67">
        <v>0</v>
      </c>
      <c r="O1353" s="46">
        <v>386028</v>
      </c>
      <c r="P1353" s="45">
        <v>386028</v>
      </c>
      <c r="Q1353" s="45">
        <v>550219</v>
      </c>
      <c r="R1353" s="45">
        <v>45851.583333333336</v>
      </c>
      <c r="S1353" s="45">
        <v>275109.5</v>
      </c>
      <c r="T1353" s="45">
        <v>403349</v>
      </c>
      <c r="U1353" s="46">
        <v>110918.5</v>
      </c>
      <c r="V1353" s="38">
        <v>47519.040763306184</v>
      </c>
      <c r="W1353" s="46">
        <v>47519.040763306184</v>
      </c>
      <c r="X1353" s="38"/>
      <c r="Y1353" s="38">
        <f t="shared" si="21"/>
        <v>55103.647587807063</v>
      </c>
      <c r="Z1353" s="38">
        <v>55103.647587807063</v>
      </c>
      <c r="AA1353" s="38">
        <v>0</v>
      </c>
      <c r="AB1353" s="38">
        <v>55103.647587807063</v>
      </c>
      <c r="AC1353" s="38" t="s">
        <v>6123</v>
      </c>
      <c r="AD1353" s="59">
        <v>0.13661530730907245</v>
      </c>
      <c r="AE1353" s="59">
        <v>0.14274520912422689</v>
      </c>
      <c r="AF1353" s="59">
        <v>0.49679402072519069</v>
      </c>
    </row>
    <row r="1354" spans="1:32" x14ac:dyDescent="0.2">
      <c r="A1354" s="60" t="s">
        <v>6111</v>
      </c>
      <c r="B1354" s="44" t="s">
        <v>6115</v>
      </c>
      <c r="C1354" s="44"/>
      <c r="D1354" s="39">
        <v>1339</v>
      </c>
      <c r="E1354" s="44" t="s">
        <v>492</v>
      </c>
      <c r="F1354" s="44" t="s">
        <v>493</v>
      </c>
      <c r="G1354" s="39" t="s">
        <v>6115</v>
      </c>
      <c r="H1354" s="64">
        <v>40451</v>
      </c>
      <c r="I1354" s="44" t="s">
        <v>6131</v>
      </c>
      <c r="J1354" s="58">
        <v>121</v>
      </c>
      <c r="K1354" s="44" t="s">
        <v>6111</v>
      </c>
      <c r="L1354" s="39" t="s">
        <v>6116</v>
      </c>
      <c r="M1354" s="67">
        <v>0</v>
      </c>
      <c r="N1354" s="67">
        <v>0</v>
      </c>
      <c r="O1354" s="46">
        <v>772195</v>
      </c>
      <c r="P1354" s="45">
        <v>772195</v>
      </c>
      <c r="Q1354" s="45">
        <v>492446</v>
      </c>
      <c r="R1354" s="45">
        <v>41037.166666666664</v>
      </c>
      <c r="S1354" s="45">
        <v>246223</v>
      </c>
      <c r="T1354" s="45">
        <v>277238</v>
      </c>
      <c r="U1354" s="46">
        <v>525972</v>
      </c>
      <c r="V1354" s="38">
        <v>225333.78028334028</v>
      </c>
      <c r="W1354" s="46">
        <v>225333.78028334028</v>
      </c>
      <c r="X1354" s="38"/>
      <c r="Y1354" s="38">
        <f t="shared" si="21"/>
        <v>261299.74466886997</v>
      </c>
      <c r="Z1354" s="38">
        <v>261299.74466886997</v>
      </c>
      <c r="AA1354" s="38">
        <v>0</v>
      </c>
      <c r="AB1354" s="38">
        <v>261299.74466886997</v>
      </c>
      <c r="AC1354" s="38" t="s">
        <v>6123</v>
      </c>
      <c r="AD1354" s="59">
        <v>0.94251056734239158</v>
      </c>
      <c r="AE1354" s="59">
        <v>0.33838569877928498</v>
      </c>
      <c r="AF1354" s="59">
        <v>0.49679402072519063</v>
      </c>
    </row>
    <row r="1355" spans="1:32" x14ac:dyDescent="0.2">
      <c r="A1355" s="60" t="s">
        <v>6111</v>
      </c>
      <c r="B1355" s="44" t="s">
        <v>6115</v>
      </c>
      <c r="C1355" s="44"/>
      <c r="D1355" s="39">
        <v>1340</v>
      </c>
      <c r="E1355" s="44" t="s">
        <v>628</v>
      </c>
      <c r="F1355" s="44" t="s">
        <v>629</v>
      </c>
      <c r="G1355" s="39" t="s">
        <v>6115</v>
      </c>
      <c r="H1355" s="64">
        <v>40359</v>
      </c>
      <c r="I1355" s="44" t="s">
        <v>6129</v>
      </c>
      <c r="J1355" s="58">
        <v>121</v>
      </c>
      <c r="K1355" s="44" t="s">
        <v>6111</v>
      </c>
      <c r="L1355" s="39" t="s">
        <v>6116</v>
      </c>
      <c r="M1355" s="67">
        <v>0</v>
      </c>
      <c r="N1355" s="67">
        <v>0</v>
      </c>
      <c r="O1355" s="46">
        <v>1051771</v>
      </c>
      <c r="P1355" s="45">
        <v>1051771</v>
      </c>
      <c r="Q1355" s="45">
        <v>733852</v>
      </c>
      <c r="R1355" s="45">
        <v>61154.333333333336</v>
      </c>
      <c r="S1355" s="45">
        <v>366926</v>
      </c>
      <c r="T1355" s="45">
        <v>139717</v>
      </c>
      <c r="U1355" s="46">
        <v>684845</v>
      </c>
      <c r="V1355" s="38">
        <v>293397.20129235811</v>
      </c>
      <c r="W1355" s="46">
        <v>139717</v>
      </c>
      <c r="X1355" s="38"/>
      <c r="Y1355" s="38">
        <f t="shared" si="21"/>
        <v>340226.90112354321</v>
      </c>
      <c r="Z1355" s="38">
        <v>139717</v>
      </c>
      <c r="AA1355" s="38">
        <v>0</v>
      </c>
      <c r="AB1355" s="38">
        <v>139717</v>
      </c>
      <c r="AC1355" s="38" t="s">
        <v>6123</v>
      </c>
      <c r="AD1355" s="59">
        <v>1</v>
      </c>
      <c r="AE1355" s="59">
        <v>0.13283975314017976</v>
      </c>
      <c r="AF1355" s="59">
        <v>0.20401258678971154</v>
      </c>
    </row>
    <row r="1356" spans="1:32" x14ac:dyDescent="0.2">
      <c r="A1356" s="60" t="s">
        <v>6111</v>
      </c>
      <c r="B1356" s="44" t="s">
        <v>6115</v>
      </c>
      <c r="C1356" s="44"/>
      <c r="D1356" s="39">
        <v>1341</v>
      </c>
      <c r="E1356" s="44" t="s">
        <v>1391</v>
      </c>
      <c r="F1356" s="44" t="s">
        <v>1392</v>
      </c>
      <c r="G1356" s="39" t="s">
        <v>6115</v>
      </c>
      <c r="H1356" s="64">
        <v>40451</v>
      </c>
      <c r="I1356" s="44" t="s">
        <v>6129</v>
      </c>
      <c r="J1356" s="58">
        <v>121</v>
      </c>
      <c r="K1356" s="44" t="s">
        <v>6111</v>
      </c>
      <c r="L1356" s="39" t="s">
        <v>6116</v>
      </c>
      <c r="M1356" s="67">
        <v>0</v>
      </c>
      <c r="N1356" s="67">
        <v>0</v>
      </c>
      <c r="O1356" s="46">
        <v>494981</v>
      </c>
      <c r="P1356" s="45">
        <v>494981</v>
      </c>
      <c r="Q1356" s="45">
        <v>472967</v>
      </c>
      <c r="R1356" s="45">
        <v>39413.916666666664</v>
      </c>
      <c r="S1356" s="45">
        <v>236483.5</v>
      </c>
      <c r="T1356" s="45">
        <v>290659</v>
      </c>
      <c r="U1356" s="46">
        <v>258497.5</v>
      </c>
      <c r="V1356" s="38">
        <v>110743.95380132926</v>
      </c>
      <c r="W1356" s="46">
        <v>110743.95380132926</v>
      </c>
      <c r="X1356" s="38"/>
      <c r="Y1356" s="38">
        <f t="shared" si="21"/>
        <v>128420.01237240997</v>
      </c>
      <c r="Z1356" s="38">
        <v>128420.01237240997</v>
      </c>
      <c r="AA1356" s="38">
        <v>0</v>
      </c>
      <c r="AB1356" s="38">
        <v>128420.01237240997</v>
      </c>
      <c r="AC1356" s="38" t="s">
        <v>6123</v>
      </c>
      <c r="AD1356" s="59">
        <v>0.4418236227758644</v>
      </c>
      <c r="AE1356" s="59">
        <v>0.25944432689822433</v>
      </c>
      <c r="AF1356" s="59">
        <v>0.49679402072519063</v>
      </c>
    </row>
    <row r="1357" spans="1:32" x14ac:dyDescent="0.2">
      <c r="A1357" s="60" t="s">
        <v>6111</v>
      </c>
      <c r="B1357" s="44" t="s">
        <v>6115</v>
      </c>
      <c r="C1357" s="44"/>
      <c r="D1357" s="39">
        <v>1342</v>
      </c>
      <c r="E1357" s="44" t="s">
        <v>1767</v>
      </c>
      <c r="F1357" s="44" t="s">
        <v>1768</v>
      </c>
      <c r="G1357" s="39" t="s">
        <v>6115</v>
      </c>
      <c r="H1357" s="64">
        <v>40543</v>
      </c>
      <c r="I1357" s="44" t="s">
        <v>6131</v>
      </c>
      <c r="J1357" s="58">
        <v>121</v>
      </c>
      <c r="K1357" s="44" t="s">
        <v>6111</v>
      </c>
      <c r="L1357" s="39" t="s">
        <v>6116</v>
      </c>
      <c r="M1357" s="67">
        <v>0</v>
      </c>
      <c r="N1357" s="67">
        <v>0</v>
      </c>
      <c r="O1357" s="46">
        <v>304157</v>
      </c>
      <c r="P1357" s="45">
        <v>304157</v>
      </c>
      <c r="Q1357" s="45">
        <v>551273</v>
      </c>
      <c r="R1357" s="45">
        <v>45939.416666666664</v>
      </c>
      <c r="S1357" s="45">
        <v>275636.5</v>
      </c>
      <c r="T1357" s="45">
        <v>212883</v>
      </c>
      <c r="U1357" s="46">
        <v>28520.5</v>
      </c>
      <c r="V1357" s="38">
        <v>12218.582130932837</v>
      </c>
      <c r="W1357" s="46">
        <v>12218.582130932837</v>
      </c>
      <c r="X1357" s="38"/>
      <c r="Y1357" s="38">
        <f t="shared" si="21"/>
        <v>14168.813868092799</v>
      </c>
      <c r="Z1357" s="38">
        <v>14168.813868092799</v>
      </c>
      <c r="AA1357" s="38">
        <v>0</v>
      </c>
      <c r="AB1357" s="38">
        <v>14168.813868092799</v>
      </c>
      <c r="AC1357" s="38" t="s">
        <v>6123</v>
      </c>
      <c r="AD1357" s="59">
        <v>6.655681227760224E-2</v>
      </c>
      <c r="AE1357" s="59">
        <v>4.6583882232178769E-2</v>
      </c>
      <c r="AF1357" s="59">
        <v>0.49679402072519063</v>
      </c>
    </row>
    <row r="1358" spans="1:32" x14ac:dyDescent="0.2">
      <c r="A1358" s="60" t="s">
        <v>6111</v>
      </c>
      <c r="B1358" s="44" t="s">
        <v>6115</v>
      </c>
      <c r="C1358" s="44"/>
      <c r="D1358" s="39">
        <v>1343</v>
      </c>
      <c r="E1358" s="44" t="s">
        <v>2144</v>
      </c>
      <c r="F1358" s="44" t="s">
        <v>2145</v>
      </c>
      <c r="G1358" s="39" t="s">
        <v>6115</v>
      </c>
      <c r="H1358" s="64">
        <v>40543</v>
      </c>
      <c r="I1358" s="44" t="s">
        <v>6129</v>
      </c>
      <c r="J1358" s="58">
        <v>121</v>
      </c>
      <c r="K1358" s="44" t="s">
        <v>6111</v>
      </c>
      <c r="L1358" s="39" t="s">
        <v>6116</v>
      </c>
      <c r="M1358" s="67">
        <v>0</v>
      </c>
      <c r="N1358" s="67">
        <v>0</v>
      </c>
      <c r="O1358" s="46">
        <v>744007</v>
      </c>
      <c r="P1358" s="45">
        <v>744007</v>
      </c>
      <c r="Q1358" s="45">
        <v>592275</v>
      </c>
      <c r="R1358" s="45">
        <v>49356.25</v>
      </c>
      <c r="S1358" s="45">
        <v>296137.5</v>
      </c>
      <c r="T1358" s="45">
        <v>257182</v>
      </c>
      <c r="U1358" s="46">
        <v>447869.5</v>
      </c>
      <c r="V1358" s="38">
        <v>191873.57408495029</v>
      </c>
      <c r="W1358" s="46">
        <v>191873.57408495029</v>
      </c>
      <c r="X1358" s="38"/>
      <c r="Y1358" s="38">
        <f t="shared" si="21"/>
        <v>222498.88966518079</v>
      </c>
      <c r="Z1358" s="38">
        <v>222498.88966518079</v>
      </c>
      <c r="AA1358" s="38">
        <v>0</v>
      </c>
      <c r="AB1358" s="38">
        <v>222498.88966518079</v>
      </c>
      <c r="AC1358" s="38" t="s">
        <v>6123</v>
      </c>
      <c r="AD1358" s="59">
        <v>0.86514176600687753</v>
      </c>
      <c r="AE1358" s="59">
        <v>0.29905483371148495</v>
      </c>
      <c r="AF1358" s="59">
        <v>0.49679402072519069</v>
      </c>
    </row>
    <row r="1359" spans="1:32" x14ac:dyDescent="0.2">
      <c r="A1359" s="60" t="s">
        <v>6111</v>
      </c>
      <c r="B1359" s="44" t="s">
        <v>6115</v>
      </c>
      <c r="C1359" s="44"/>
      <c r="D1359" s="39">
        <v>1344</v>
      </c>
      <c r="E1359" s="44" t="s">
        <v>2820</v>
      </c>
      <c r="F1359" s="44" t="s">
        <v>2821</v>
      </c>
      <c r="G1359" s="39" t="s">
        <v>6115</v>
      </c>
      <c r="H1359" s="64">
        <v>40451</v>
      </c>
      <c r="I1359" s="44" t="s">
        <v>6131</v>
      </c>
      <c r="J1359" s="58">
        <v>121</v>
      </c>
      <c r="K1359" s="44" t="s">
        <v>6111</v>
      </c>
      <c r="L1359" s="39" t="s">
        <v>6116</v>
      </c>
      <c r="M1359" s="67">
        <v>0</v>
      </c>
      <c r="N1359" s="67">
        <v>0</v>
      </c>
      <c r="O1359" s="46">
        <v>902184</v>
      </c>
      <c r="P1359" s="45">
        <v>902184</v>
      </c>
      <c r="Q1359" s="45">
        <v>573753</v>
      </c>
      <c r="R1359" s="45">
        <v>47812.75</v>
      </c>
      <c r="S1359" s="45">
        <v>286876.5</v>
      </c>
      <c r="T1359" s="45">
        <v>277138</v>
      </c>
      <c r="U1359" s="46">
        <v>615307.5</v>
      </c>
      <c r="V1359" s="38">
        <v>263606.36119734775</v>
      </c>
      <c r="W1359" s="46">
        <v>263606.36119734775</v>
      </c>
      <c r="X1359" s="38"/>
      <c r="Y1359" s="38">
        <f t="shared" si="21"/>
        <v>305681.08690736524</v>
      </c>
      <c r="Z1359" s="38">
        <v>277138</v>
      </c>
      <c r="AA1359" s="38">
        <v>0</v>
      </c>
      <c r="AB1359" s="38">
        <v>277138</v>
      </c>
      <c r="AC1359" s="38" t="s">
        <v>6123</v>
      </c>
      <c r="AD1359" s="59">
        <v>1</v>
      </c>
      <c r="AE1359" s="59">
        <v>0.30718567387583906</v>
      </c>
      <c r="AF1359" s="59">
        <v>0.45040569146321147</v>
      </c>
    </row>
    <row r="1360" spans="1:32" x14ac:dyDescent="0.2">
      <c r="A1360" s="60" t="s">
        <v>6111</v>
      </c>
      <c r="B1360" s="44" t="s">
        <v>6115</v>
      </c>
      <c r="C1360" s="44"/>
      <c r="D1360" s="39">
        <v>1345</v>
      </c>
      <c r="E1360" s="44" t="s">
        <v>3386</v>
      </c>
      <c r="F1360" s="44" t="s">
        <v>3387</v>
      </c>
      <c r="G1360" s="39" t="s">
        <v>6115</v>
      </c>
      <c r="H1360" s="64">
        <v>40359</v>
      </c>
      <c r="I1360" s="44" t="s">
        <v>6129</v>
      </c>
      <c r="J1360" s="58">
        <v>121</v>
      </c>
      <c r="K1360" s="44" t="s">
        <v>6111</v>
      </c>
      <c r="L1360" s="39" t="s">
        <v>6116</v>
      </c>
      <c r="M1360" s="67">
        <v>0</v>
      </c>
      <c r="N1360" s="67">
        <v>0</v>
      </c>
      <c r="O1360" s="46">
        <v>1047266</v>
      </c>
      <c r="P1360" s="45">
        <v>1047266</v>
      </c>
      <c r="Q1360" s="45">
        <v>693405</v>
      </c>
      <c r="R1360" s="45">
        <v>57783.75</v>
      </c>
      <c r="S1360" s="45">
        <v>346702.5</v>
      </c>
      <c r="T1360" s="45">
        <v>335458</v>
      </c>
      <c r="U1360" s="46">
        <v>700563.5</v>
      </c>
      <c r="V1360" s="38">
        <v>300131.22710624873</v>
      </c>
      <c r="W1360" s="46">
        <v>300131.22710624873</v>
      </c>
      <c r="X1360" s="38"/>
      <c r="Y1360" s="38">
        <f t="shared" si="21"/>
        <v>348035.75793831208</v>
      </c>
      <c r="Z1360" s="38">
        <v>335458</v>
      </c>
      <c r="AA1360" s="38">
        <v>0</v>
      </c>
      <c r="AB1360" s="38">
        <v>335458</v>
      </c>
      <c r="AC1360" s="38" t="s">
        <v>6123</v>
      </c>
      <c r="AD1360" s="59">
        <v>1</v>
      </c>
      <c r="AE1360" s="59">
        <v>0.32031785620845132</v>
      </c>
      <c r="AF1360" s="59">
        <v>0.47884024788616592</v>
      </c>
    </row>
    <row r="1361" spans="1:32" x14ac:dyDescent="0.2">
      <c r="A1361" s="60" t="s">
        <v>6111</v>
      </c>
      <c r="B1361" s="44" t="s">
        <v>6115</v>
      </c>
      <c r="C1361" s="44"/>
      <c r="D1361" s="39">
        <v>1346</v>
      </c>
      <c r="E1361" s="44" t="s">
        <v>3799</v>
      </c>
      <c r="F1361" s="44" t="s">
        <v>3800</v>
      </c>
      <c r="G1361" s="39" t="s">
        <v>6115</v>
      </c>
      <c r="H1361" s="64">
        <v>40451</v>
      </c>
      <c r="I1361" s="44" t="s">
        <v>6131</v>
      </c>
      <c r="J1361" s="58">
        <v>121</v>
      </c>
      <c r="K1361" s="44" t="s">
        <v>6111</v>
      </c>
      <c r="L1361" s="39" t="s">
        <v>6116</v>
      </c>
      <c r="M1361" s="67">
        <v>0</v>
      </c>
      <c r="N1361" s="67">
        <v>0</v>
      </c>
      <c r="O1361" s="46">
        <v>493503</v>
      </c>
      <c r="P1361" s="45">
        <v>493503</v>
      </c>
      <c r="Q1361" s="45">
        <v>841189</v>
      </c>
      <c r="R1361" s="45">
        <v>70099.083333333328</v>
      </c>
      <c r="S1361" s="45">
        <v>420594.5</v>
      </c>
      <c r="T1361" s="45">
        <v>287585</v>
      </c>
      <c r="U1361" s="46">
        <v>72908.5</v>
      </c>
      <c r="V1361" s="38">
        <v>31235.023765120415</v>
      </c>
      <c r="W1361" s="46">
        <v>31235.023765120415</v>
      </c>
      <c r="X1361" s="38"/>
      <c r="Y1361" s="38">
        <f t="shared" si="21"/>
        <v>36220.506860042566</v>
      </c>
      <c r="Z1361" s="38">
        <v>36220.506860042566</v>
      </c>
      <c r="AA1361" s="38">
        <v>0</v>
      </c>
      <c r="AB1361" s="38">
        <v>36220.506860042566</v>
      </c>
      <c r="AC1361" s="38" t="s">
        <v>6123</v>
      </c>
      <c r="AD1361" s="59">
        <v>0.12594713514280148</v>
      </c>
      <c r="AE1361" s="59">
        <v>7.3394704510494499E-2</v>
      </c>
      <c r="AF1361" s="59">
        <v>0.49679402072519069</v>
      </c>
    </row>
    <row r="1362" spans="1:32" x14ac:dyDescent="0.2">
      <c r="A1362" s="60" t="s">
        <v>6111</v>
      </c>
      <c r="B1362" s="44" t="s">
        <v>6115</v>
      </c>
      <c r="C1362" s="44"/>
      <c r="D1362" s="39">
        <v>1347</v>
      </c>
      <c r="E1362" s="44" t="s">
        <v>4363</v>
      </c>
      <c r="F1362" s="44" t="s">
        <v>4364</v>
      </c>
      <c r="G1362" s="39" t="s">
        <v>6115</v>
      </c>
      <c r="H1362" s="64">
        <v>40543</v>
      </c>
      <c r="I1362" s="44" t="s">
        <v>6131</v>
      </c>
      <c r="J1362" s="58">
        <v>121</v>
      </c>
      <c r="K1362" s="44" t="s">
        <v>6111</v>
      </c>
      <c r="L1362" s="39" t="s">
        <v>6123</v>
      </c>
      <c r="M1362" s="67">
        <v>68485</v>
      </c>
      <c r="N1362" s="67">
        <v>0</v>
      </c>
      <c r="O1362" s="46">
        <v>383360</v>
      </c>
      <c r="P1362" s="45">
        <v>383360</v>
      </c>
      <c r="Q1362" s="45">
        <v>437286</v>
      </c>
      <c r="R1362" s="45">
        <v>36440.5</v>
      </c>
      <c r="S1362" s="45">
        <v>218643</v>
      </c>
      <c r="T1362" s="45">
        <v>296268</v>
      </c>
      <c r="U1362" s="46">
        <v>164717</v>
      </c>
      <c r="V1362" s="38">
        <v>70567.07255696303</v>
      </c>
      <c r="W1362" s="46">
        <v>70567.07255696303</v>
      </c>
      <c r="X1362" s="38"/>
      <c r="Y1362" s="38">
        <f t="shared" si="21"/>
        <v>81830.42071179123</v>
      </c>
      <c r="Z1362" s="38">
        <v>81830.42071179123</v>
      </c>
      <c r="AA1362" s="38">
        <v>0</v>
      </c>
      <c r="AB1362" s="38">
        <v>81830.42071179123</v>
      </c>
      <c r="AC1362" s="38" t="s">
        <v>6123</v>
      </c>
      <c r="AD1362" s="59">
        <v>0.27620404738882104</v>
      </c>
      <c r="AE1362" s="59">
        <v>0.21345581362633356</v>
      </c>
      <c r="AF1362" s="59">
        <v>0.49679402072519069</v>
      </c>
    </row>
    <row r="1363" spans="1:32" x14ac:dyDescent="0.2">
      <c r="A1363" s="60" t="s">
        <v>6111</v>
      </c>
      <c r="B1363" s="44" t="s">
        <v>6115</v>
      </c>
      <c r="C1363" s="44"/>
      <c r="D1363" s="39">
        <v>1348</v>
      </c>
      <c r="E1363" s="44" t="s">
        <v>4848</v>
      </c>
      <c r="F1363" s="44" t="s">
        <v>4849</v>
      </c>
      <c r="G1363" s="39" t="s">
        <v>6115</v>
      </c>
      <c r="H1363" s="64">
        <v>40359</v>
      </c>
      <c r="I1363" s="44" t="s">
        <v>6129</v>
      </c>
      <c r="J1363" s="58">
        <v>121</v>
      </c>
      <c r="K1363" s="44" t="s">
        <v>6111</v>
      </c>
      <c r="L1363" s="39" t="s">
        <v>6116</v>
      </c>
      <c r="M1363" s="67">
        <v>0</v>
      </c>
      <c r="N1363" s="67">
        <v>0</v>
      </c>
      <c r="O1363" s="46">
        <v>730706</v>
      </c>
      <c r="P1363" s="45">
        <v>730706</v>
      </c>
      <c r="Q1363" s="45">
        <v>685115</v>
      </c>
      <c r="R1363" s="45">
        <v>57092.916666666664</v>
      </c>
      <c r="S1363" s="45">
        <v>342557.5</v>
      </c>
      <c r="T1363" s="45">
        <v>331785</v>
      </c>
      <c r="U1363" s="46">
        <v>388148.5</v>
      </c>
      <c r="V1363" s="38">
        <v>166288.26024257584</v>
      </c>
      <c r="W1363" s="46">
        <v>166288.26024257584</v>
      </c>
      <c r="X1363" s="38"/>
      <c r="Y1363" s="38">
        <f t="shared" si="21"/>
        <v>192829.85395345165</v>
      </c>
      <c r="Z1363" s="38">
        <v>192829.85395345165</v>
      </c>
      <c r="AA1363" s="38">
        <v>0</v>
      </c>
      <c r="AB1363" s="38">
        <v>192829.85395345165</v>
      </c>
      <c r="AC1363" s="38" t="s">
        <v>6123</v>
      </c>
      <c r="AD1363" s="59">
        <v>0.58118918562759514</v>
      </c>
      <c r="AE1363" s="59">
        <v>0.26389526561086352</v>
      </c>
      <c r="AF1363" s="59">
        <v>0.49679402072519063</v>
      </c>
    </row>
    <row r="1364" spans="1:32" x14ac:dyDescent="0.2">
      <c r="A1364" s="60" t="s">
        <v>6111</v>
      </c>
      <c r="B1364" s="44" t="s">
        <v>6115</v>
      </c>
      <c r="C1364" s="44"/>
      <c r="D1364" s="39">
        <v>1349</v>
      </c>
      <c r="E1364" s="44" t="s">
        <v>5577</v>
      </c>
      <c r="F1364" s="44" t="s">
        <v>5578</v>
      </c>
      <c r="G1364" s="39" t="s">
        <v>6115</v>
      </c>
      <c r="H1364" s="64">
        <v>40633</v>
      </c>
      <c r="I1364" s="44" t="s">
        <v>6129</v>
      </c>
      <c r="J1364" s="58">
        <v>121</v>
      </c>
      <c r="K1364" s="44" t="s">
        <v>6111</v>
      </c>
      <c r="L1364" s="39" t="s">
        <v>6116</v>
      </c>
      <c r="M1364" s="67">
        <v>0</v>
      </c>
      <c r="N1364" s="67">
        <v>0</v>
      </c>
      <c r="O1364" s="46">
        <v>27932</v>
      </c>
      <c r="P1364" s="45">
        <v>27932</v>
      </c>
      <c r="Q1364" s="45">
        <v>585472</v>
      </c>
      <c r="R1364" s="45">
        <v>48789.333333333336</v>
      </c>
      <c r="S1364" s="45">
        <v>292736</v>
      </c>
      <c r="T1364" s="45">
        <v>313800</v>
      </c>
      <c r="U1364" s="46">
        <v>0</v>
      </c>
      <c r="V1364" s="38">
        <v>0</v>
      </c>
      <c r="W1364" s="46">
        <v>0</v>
      </c>
      <c r="X1364" s="38"/>
      <c r="Y1364" s="38">
        <f t="shared" si="21"/>
        <v>0</v>
      </c>
      <c r="Z1364" s="38">
        <v>0</v>
      </c>
      <c r="AA1364" s="38">
        <v>0</v>
      </c>
      <c r="AB1364" s="38">
        <v>0</v>
      </c>
      <c r="AC1364" s="38" t="s">
        <v>6116</v>
      </c>
      <c r="AD1364" s="59">
        <v>0</v>
      </c>
      <c r="AE1364" s="59">
        <v>0</v>
      </c>
      <c r="AF1364" s="59" t="s">
        <v>6138</v>
      </c>
    </row>
    <row r="1365" spans="1:32" x14ac:dyDescent="0.2">
      <c r="A1365" s="60" t="s">
        <v>6111</v>
      </c>
      <c r="B1365" s="44" t="s">
        <v>6115</v>
      </c>
      <c r="C1365" s="44"/>
      <c r="D1365" s="39">
        <v>1350</v>
      </c>
      <c r="E1365" s="44" t="s">
        <v>5920</v>
      </c>
      <c r="F1365" s="44" t="s">
        <v>5921</v>
      </c>
      <c r="G1365" s="39" t="s">
        <v>6115</v>
      </c>
      <c r="H1365" s="64">
        <v>40633</v>
      </c>
      <c r="I1365" s="44" t="s">
        <v>6129</v>
      </c>
      <c r="J1365" s="58">
        <v>121</v>
      </c>
      <c r="K1365" s="44" t="s">
        <v>6111</v>
      </c>
      <c r="L1365" s="39" t="s">
        <v>6116</v>
      </c>
      <c r="M1365" s="67">
        <v>0</v>
      </c>
      <c r="N1365" s="67">
        <v>0</v>
      </c>
      <c r="O1365" s="46">
        <v>509915</v>
      </c>
      <c r="P1365" s="45">
        <v>509915</v>
      </c>
      <c r="Q1365" s="45">
        <v>606583</v>
      </c>
      <c r="R1365" s="45">
        <v>50548.583333333336</v>
      </c>
      <c r="S1365" s="45">
        <v>303291.5</v>
      </c>
      <c r="T1365" s="45">
        <v>247387</v>
      </c>
      <c r="U1365" s="46">
        <v>206623.5</v>
      </c>
      <c r="V1365" s="38">
        <v>88520.404794123562</v>
      </c>
      <c r="W1365" s="46">
        <v>88520.404794123562</v>
      </c>
      <c r="X1365" s="38"/>
      <c r="Y1365" s="38">
        <f t="shared" si="21"/>
        <v>102649.31934131142</v>
      </c>
      <c r="Z1365" s="38">
        <v>102649.31934131142</v>
      </c>
      <c r="AA1365" s="38">
        <v>0</v>
      </c>
      <c r="AB1365" s="38">
        <v>102649.31934131142</v>
      </c>
      <c r="AC1365" s="38" t="s">
        <v>6123</v>
      </c>
      <c r="AD1365" s="59">
        <v>0.41493416930279853</v>
      </c>
      <c r="AE1365" s="59">
        <v>0.20130672630009203</v>
      </c>
      <c r="AF1365" s="59">
        <v>0.49679402072519058</v>
      </c>
    </row>
    <row r="1366" spans="1:32" x14ac:dyDescent="0.2">
      <c r="A1366" s="60" t="s">
        <v>6111</v>
      </c>
      <c r="B1366" s="44" t="s">
        <v>6115</v>
      </c>
      <c r="C1366" s="44"/>
      <c r="D1366" s="39">
        <v>1351</v>
      </c>
      <c r="E1366" s="44" t="s">
        <v>182</v>
      </c>
      <c r="F1366" s="44" t="s">
        <v>183</v>
      </c>
      <c r="G1366" s="39" t="s">
        <v>6115</v>
      </c>
      <c r="H1366" s="64">
        <v>40359</v>
      </c>
      <c r="I1366" s="44" t="s">
        <v>6129</v>
      </c>
      <c r="J1366" s="58">
        <v>120</v>
      </c>
      <c r="K1366" s="44" t="s">
        <v>6111</v>
      </c>
      <c r="L1366" s="39" t="s">
        <v>6116</v>
      </c>
      <c r="M1366" s="67">
        <v>0</v>
      </c>
      <c r="N1366" s="67">
        <v>0</v>
      </c>
      <c r="O1366" s="46">
        <v>408643</v>
      </c>
      <c r="P1366" s="45">
        <v>408643</v>
      </c>
      <c r="Q1366" s="45">
        <v>712933</v>
      </c>
      <c r="R1366" s="45">
        <v>59411.083333333336</v>
      </c>
      <c r="S1366" s="45">
        <v>356466.5</v>
      </c>
      <c r="T1366" s="45">
        <v>413973</v>
      </c>
      <c r="U1366" s="46">
        <v>52176.5</v>
      </c>
      <c r="V1366" s="38">
        <v>22353.144249035508</v>
      </c>
      <c r="W1366" s="46">
        <v>22353.144249035508</v>
      </c>
      <c r="X1366" s="38"/>
      <c r="Y1366" s="38">
        <f t="shared" si="21"/>
        <v>25920.973222367909</v>
      </c>
      <c r="Z1366" s="38">
        <v>25920.973222367909</v>
      </c>
      <c r="AA1366" s="38">
        <v>0</v>
      </c>
      <c r="AB1366" s="38">
        <v>25920.973222367909</v>
      </c>
      <c r="AC1366" s="38" t="s">
        <v>6123</v>
      </c>
      <c r="AD1366" s="59">
        <v>6.2615130026276861E-2</v>
      </c>
      <c r="AE1366" s="59">
        <v>6.3431829793653402E-2</v>
      </c>
      <c r="AF1366" s="59">
        <v>0.49679402072519063</v>
      </c>
    </row>
    <row r="1367" spans="1:32" x14ac:dyDescent="0.2">
      <c r="A1367" s="60" t="s">
        <v>6111</v>
      </c>
      <c r="B1367" s="44" t="s">
        <v>6115</v>
      </c>
      <c r="C1367" s="44"/>
      <c r="D1367" s="39">
        <v>1352</v>
      </c>
      <c r="E1367" s="44" t="s">
        <v>773</v>
      </c>
      <c r="F1367" s="44" t="s">
        <v>774</v>
      </c>
      <c r="G1367" s="39" t="s">
        <v>6115</v>
      </c>
      <c r="H1367" s="64">
        <v>40543</v>
      </c>
      <c r="I1367" s="44" t="s">
        <v>6129</v>
      </c>
      <c r="J1367" s="58">
        <v>120</v>
      </c>
      <c r="K1367" s="44" t="s">
        <v>6111</v>
      </c>
      <c r="L1367" s="39" t="s">
        <v>6116</v>
      </c>
      <c r="M1367" s="67">
        <v>0</v>
      </c>
      <c r="N1367" s="67">
        <v>0</v>
      </c>
      <c r="O1367" s="46">
        <v>195045</v>
      </c>
      <c r="P1367" s="45">
        <v>195045</v>
      </c>
      <c r="Q1367" s="45">
        <v>783758</v>
      </c>
      <c r="R1367" s="45">
        <v>65313.166666666664</v>
      </c>
      <c r="S1367" s="45">
        <v>391879</v>
      </c>
      <c r="T1367" s="45">
        <v>340526</v>
      </c>
      <c r="U1367" s="46">
        <v>0</v>
      </c>
      <c r="V1367" s="38">
        <v>0</v>
      </c>
      <c r="W1367" s="46">
        <v>0</v>
      </c>
      <c r="X1367" s="38"/>
      <c r="Y1367" s="38">
        <f t="shared" si="21"/>
        <v>0</v>
      </c>
      <c r="Z1367" s="38">
        <v>0</v>
      </c>
      <c r="AA1367" s="38">
        <v>0</v>
      </c>
      <c r="AB1367" s="38">
        <v>0</v>
      </c>
      <c r="AC1367" s="38" t="s">
        <v>6116</v>
      </c>
      <c r="AD1367" s="59">
        <v>0</v>
      </c>
      <c r="AE1367" s="59">
        <v>0</v>
      </c>
      <c r="AF1367" s="59" t="s">
        <v>6138</v>
      </c>
    </row>
    <row r="1368" spans="1:32" x14ac:dyDescent="0.2">
      <c r="A1368" s="60" t="s">
        <v>6111</v>
      </c>
      <c r="B1368" s="44" t="s">
        <v>6115</v>
      </c>
      <c r="C1368" s="44"/>
      <c r="D1368" s="39">
        <v>1353</v>
      </c>
      <c r="E1368" s="44" t="s">
        <v>936</v>
      </c>
      <c r="F1368" s="44" t="s">
        <v>937</v>
      </c>
      <c r="G1368" s="39" t="s">
        <v>6115</v>
      </c>
      <c r="H1368" s="64">
        <v>40543</v>
      </c>
      <c r="I1368" s="44" t="s">
        <v>6130</v>
      </c>
      <c r="J1368" s="58">
        <v>120</v>
      </c>
      <c r="K1368" s="44" t="s">
        <v>6111</v>
      </c>
      <c r="L1368" s="39" t="s">
        <v>6116</v>
      </c>
      <c r="M1368" s="67">
        <v>0</v>
      </c>
      <c r="N1368" s="67">
        <v>0</v>
      </c>
      <c r="O1368" s="46">
        <v>53745</v>
      </c>
      <c r="P1368" s="45">
        <v>53745</v>
      </c>
      <c r="Q1368" s="45">
        <v>612859</v>
      </c>
      <c r="R1368" s="45">
        <v>51071.583333333336</v>
      </c>
      <c r="S1368" s="45">
        <v>306429.5</v>
      </c>
      <c r="T1368" s="45">
        <v>214454</v>
      </c>
      <c r="U1368" s="46">
        <v>0</v>
      </c>
      <c r="V1368" s="38">
        <v>0</v>
      </c>
      <c r="W1368" s="46">
        <v>0</v>
      </c>
      <c r="X1368" s="38"/>
      <c r="Y1368" s="38">
        <f t="shared" si="21"/>
        <v>0</v>
      </c>
      <c r="Z1368" s="38">
        <v>0</v>
      </c>
      <c r="AA1368" s="38">
        <v>0</v>
      </c>
      <c r="AB1368" s="38">
        <v>0</v>
      </c>
      <c r="AC1368" s="38" t="s">
        <v>6116</v>
      </c>
      <c r="AD1368" s="59">
        <v>0</v>
      </c>
      <c r="AE1368" s="59">
        <v>0</v>
      </c>
      <c r="AF1368" s="59" t="s">
        <v>6138</v>
      </c>
    </row>
    <row r="1369" spans="1:32" x14ac:dyDescent="0.2">
      <c r="A1369" s="60" t="s">
        <v>6111</v>
      </c>
      <c r="B1369" s="44" t="s">
        <v>6115</v>
      </c>
      <c r="C1369" s="44"/>
      <c r="D1369" s="39">
        <v>1354</v>
      </c>
      <c r="E1369" s="44" t="s">
        <v>1109</v>
      </c>
      <c r="F1369" s="44" t="s">
        <v>1110</v>
      </c>
      <c r="G1369" s="39" t="s">
        <v>6115</v>
      </c>
      <c r="H1369" s="64">
        <v>40633</v>
      </c>
      <c r="I1369" s="44" t="s">
        <v>6130</v>
      </c>
      <c r="J1369" s="58">
        <v>120</v>
      </c>
      <c r="K1369" s="44" t="s">
        <v>6111</v>
      </c>
      <c r="L1369" s="39" t="s">
        <v>6116</v>
      </c>
      <c r="M1369" s="67">
        <v>0</v>
      </c>
      <c r="N1369" s="67">
        <v>0</v>
      </c>
      <c r="O1369" s="46">
        <v>771234</v>
      </c>
      <c r="P1369" s="45">
        <v>771234</v>
      </c>
      <c r="Q1369" s="45">
        <v>500524</v>
      </c>
      <c r="R1369" s="45">
        <v>41710.333333333336</v>
      </c>
      <c r="S1369" s="45">
        <v>250262</v>
      </c>
      <c r="T1369" s="45">
        <v>284583</v>
      </c>
      <c r="U1369" s="46">
        <v>520972</v>
      </c>
      <c r="V1369" s="38">
        <v>223191.71017045079</v>
      </c>
      <c r="W1369" s="46">
        <v>223191.71017045079</v>
      </c>
      <c r="X1369" s="38"/>
      <c r="Y1369" s="38">
        <f t="shared" si="21"/>
        <v>258815.77456524401</v>
      </c>
      <c r="Z1369" s="38">
        <v>258815.77456524401</v>
      </c>
      <c r="AA1369" s="38">
        <v>0</v>
      </c>
      <c r="AB1369" s="38">
        <v>258815.77456524401</v>
      </c>
      <c r="AC1369" s="38" t="s">
        <v>6123</v>
      </c>
      <c r="AD1369" s="59">
        <v>0.90945620281339368</v>
      </c>
      <c r="AE1369" s="59">
        <v>0.33558657238301737</v>
      </c>
      <c r="AF1369" s="59">
        <v>0.49679402072519063</v>
      </c>
    </row>
    <row r="1370" spans="1:32" x14ac:dyDescent="0.2">
      <c r="A1370" s="60" t="s">
        <v>6111</v>
      </c>
      <c r="B1370" s="44" t="s">
        <v>6115</v>
      </c>
      <c r="C1370" s="44"/>
      <c r="D1370" s="39">
        <v>1355</v>
      </c>
      <c r="E1370" s="44" t="s">
        <v>1262</v>
      </c>
      <c r="F1370" s="44" t="s">
        <v>1263</v>
      </c>
      <c r="G1370" s="39" t="s">
        <v>6115</v>
      </c>
      <c r="H1370" s="64">
        <v>40633</v>
      </c>
      <c r="I1370" s="44" t="s">
        <v>6129</v>
      </c>
      <c r="J1370" s="58">
        <v>120</v>
      </c>
      <c r="K1370" s="44" t="s">
        <v>6111</v>
      </c>
      <c r="L1370" s="39" t="s">
        <v>6116</v>
      </c>
      <c r="M1370" s="67">
        <v>0</v>
      </c>
      <c r="N1370" s="67">
        <v>0</v>
      </c>
      <c r="O1370" s="46">
        <v>344437</v>
      </c>
      <c r="P1370" s="45">
        <v>344437</v>
      </c>
      <c r="Q1370" s="45">
        <v>556865</v>
      </c>
      <c r="R1370" s="45">
        <v>46405.416666666664</v>
      </c>
      <c r="S1370" s="45">
        <v>278432.5</v>
      </c>
      <c r="T1370" s="45">
        <v>386106</v>
      </c>
      <c r="U1370" s="46">
        <v>66004.5</v>
      </c>
      <c r="V1370" s="38">
        <v>28277.253353242631</v>
      </c>
      <c r="W1370" s="46">
        <v>28277.253353242631</v>
      </c>
      <c r="X1370" s="38"/>
      <c r="Y1370" s="38">
        <f t="shared" si="21"/>
        <v>32790.640940955847</v>
      </c>
      <c r="Z1370" s="38">
        <v>32790.640940955847</v>
      </c>
      <c r="AA1370" s="38">
        <v>0</v>
      </c>
      <c r="AB1370" s="38">
        <v>32790.640940955847</v>
      </c>
      <c r="AC1370" s="38" t="s">
        <v>6123</v>
      </c>
      <c r="AD1370" s="59">
        <v>8.4926525205399159E-2</v>
      </c>
      <c r="AE1370" s="59">
        <v>9.5200692553226995E-2</v>
      </c>
      <c r="AF1370" s="59">
        <v>0.49679402072519069</v>
      </c>
    </row>
    <row r="1371" spans="1:32" x14ac:dyDescent="0.2">
      <c r="A1371" s="60" t="s">
        <v>6111</v>
      </c>
      <c r="B1371" s="44" t="s">
        <v>6115</v>
      </c>
      <c r="C1371" s="44"/>
      <c r="D1371" s="39">
        <v>1356</v>
      </c>
      <c r="E1371" s="44" t="s">
        <v>1935</v>
      </c>
      <c r="F1371" s="44" t="s">
        <v>1936</v>
      </c>
      <c r="G1371" s="39" t="s">
        <v>6115</v>
      </c>
      <c r="H1371" s="64">
        <v>40543</v>
      </c>
      <c r="I1371" s="44" t="s">
        <v>6129</v>
      </c>
      <c r="J1371" s="58">
        <v>120</v>
      </c>
      <c r="K1371" s="44" t="s">
        <v>6111</v>
      </c>
      <c r="L1371" s="39" t="s">
        <v>6116</v>
      </c>
      <c r="M1371" s="67">
        <v>0</v>
      </c>
      <c r="N1371" s="67">
        <v>0</v>
      </c>
      <c r="O1371" s="46">
        <v>428752</v>
      </c>
      <c r="P1371" s="45">
        <v>428752</v>
      </c>
      <c r="Q1371" s="45">
        <v>588095</v>
      </c>
      <c r="R1371" s="45">
        <v>49007.916666666664</v>
      </c>
      <c r="S1371" s="45">
        <v>294047.5</v>
      </c>
      <c r="T1371" s="45">
        <v>295541</v>
      </c>
      <c r="U1371" s="46">
        <v>134704.5</v>
      </c>
      <c r="V1371" s="38">
        <v>57709.296704343978</v>
      </c>
      <c r="W1371" s="46">
        <v>57709.296704343978</v>
      </c>
      <c r="X1371" s="38"/>
      <c r="Y1371" s="38">
        <f t="shared" si="21"/>
        <v>66920.390164776443</v>
      </c>
      <c r="Z1371" s="38">
        <v>66920.390164776443</v>
      </c>
      <c r="AA1371" s="38">
        <v>0</v>
      </c>
      <c r="AB1371" s="38">
        <v>66920.390164776443</v>
      </c>
      <c r="AC1371" s="38" t="s">
        <v>6123</v>
      </c>
      <c r="AD1371" s="59">
        <v>0.22643352416340354</v>
      </c>
      <c r="AE1371" s="59">
        <v>0.15608181457993536</v>
      </c>
      <c r="AF1371" s="59">
        <v>0.49679402072519063</v>
      </c>
    </row>
    <row r="1372" spans="1:32" x14ac:dyDescent="0.2">
      <c r="A1372" s="60" t="s">
        <v>6111</v>
      </c>
      <c r="B1372" s="44" t="s">
        <v>6115</v>
      </c>
      <c r="C1372" s="44"/>
      <c r="D1372" s="39">
        <v>1357</v>
      </c>
      <c r="E1372" s="44" t="s">
        <v>2104</v>
      </c>
      <c r="F1372" s="44" t="s">
        <v>2105</v>
      </c>
      <c r="G1372" s="39" t="s">
        <v>6115</v>
      </c>
      <c r="H1372" s="64">
        <v>40359</v>
      </c>
      <c r="I1372" s="44" t="s">
        <v>6129</v>
      </c>
      <c r="J1372" s="58">
        <v>120</v>
      </c>
      <c r="K1372" s="44" t="s">
        <v>6111</v>
      </c>
      <c r="L1372" s="39" t="s">
        <v>6116</v>
      </c>
      <c r="M1372" s="67">
        <v>0</v>
      </c>
      <c r="N1372" s="67">
        <v>0</v>
      </c>
      <c r="O1372" s="46">
        <v>138767</v>
      </c>
      <c r="P1372" s="45">
        <v>138767</v>
      </c>
      <c r="Q1372" s="45">
        <v>610122</v>
      </c>
      <c r="R1372" s="45">
        <v>50843.5</v>
      </c>
      <c r="S1372" s="45">
        <v>305061</v>
      </c>
      <c r="T1372" s="45">
        <v>404360</v>
      </c>
      <c r="U1372" s="46">
        <v>0</v>
      </c>
      <c r="V1372" s="38">
        <v>0</v>
      </c>
      <c r="W1372" s="46">
        <v>0</v>
      </c>
      <c r="X1372" s="38"/>
      <c r="Y1372" s="38">
        <f t="shared" si="21"/>
        <v>0</v>
      </c>
      <c r="Z1372" s="38">
        <v>0</v>
      </c>
      <c r="AA1372" s="38">
        <v>0</v>
      </c>
      <c r="AB1372" s="38">
        <v>0</v>
      </c>
      <c r="AC1372" s="38" t="s">
        <v>6116</v>
      </c>
      <c r="AD1372" s="59">
        <v>0</v>
      </c>
      <c r="AE1372" s="59">
        <v>0</v>
      </c>
      <c r="AF1372" s="59" t="s">
        <v>6138</v>
      </c>
    </row>
    <row r="1373" spans="1:32" x14ac:dyDescent="0.2">
      <c r="A1373" s="60" t="s">
        <v>6111</v>
      </c>
      <c r="B1373" s="44" t="s">
        <v>6115</v>
      </c>
      <c r="C1373" s="44"/>
      <c r="D1373" s="39">
        <v>1358</v>
      </c>
      <c r="E1373" s="44" t="s">
        <v>2131</v>
      </c>
      <c r="F1373" s="44" t="s">
        <v>2132</v>
      </c>
      <c r="G1373" s="39" t="s">
        <v>6115</v>
      </c>
      <c r="H1373" s="64">
        <v>40359</v>
      </c>
      <c r="I1373" s="44" t="s">
        <v>6131</v>
      </c>
      <c r="J1373" s="58">
        <v>120</v>
      </c>
      <c r="K1373" s="44" t="s">
        <v>6111</v>
      </c>
      <c r="L1373" s="39" t="s">
        <v>6116</v>
      </c>
      <c r="M1373" s="67">
        <v>0</v>
      </c>
      <c r="N1373" s="67">
        <v>0</v>
      </c>
      <c r="O1373" s="46">
        <v>303482</v>
      </c>
      <c r="P1373" s="45">
        <v>303482</v>
      </c>
      <c r="Q1373" s="45">
        <v>531776</v>
      </c>
      <c r="R1373" s="45">
        <v>44314.666666666664</v>
      </c>
      <c r="S1373" s="45">
        <v>265888</v>
      </c>
      <c r="T1373" s="45">
        <v>359011</v>
      </c>
      <c r="U1373" s="46">
        <v>37594</v>
      </c>
      <c r="V1373" s="38">
        <v>16105.796764793362</v>
      </c>
      <c r="W1373" s="46">
        <v>16105.796764793362</v>
      </c>
      <c r="X1373" s="38"/>
      <c r="Y1373" s="38">
        <f t="shared" si="21"/>
        <v>18676.474415142817</v>
      </c>
      <c r="Z1373" s="38">
        <v>18676.474415142817</v>
      </c>
      <c r="AA1373" s="38">
        <v>0</v>
      </c>
      <c r="AB1373" s="38">
        <v>18676.474415142817</v>
      </c>
      <c r="AC1373" s="38" t="s">
        <v>6123</v>
      </c>
      <c r="AD1373" s="59">
        <v>5.2022011623997083E-2</v>
      </c>
      <c r="AE1373" s="59">
        <v>6.1540633102269052E-2</v>
      </c>
      <c r="AF1373" s="59">
        <v>0.49679402072519063</v>
      </c>
    </row>
    <row r="1374" spans="1:32" x14ac:dyDescent="0.2">
      <c r="A1374" s="60" t="s">
        <v>6111</v>
      </c>
      <c r="B1374" s="44" t="s">
        <v>6115</v>
      </c>
      <c r="C1374" s="44"/>
      <c r="D1374" s="39">
        <v>1359</v>
      </c>
      <c r="E1374" s="44" t="s">
        <v>2206</v>
      </c>
      <c r="F1374" s="44" t="s">
        <v>2207</v>
      </c>
      <c r="G1374" s="39" t="s">
        <v>6115</v>
      </c>
      <c r="H1374" s="64">
        <v>40451</v>
      </c>
      <c r="I1374" s="44" t="s">
        <v>6131</v>
      </c>
      <c r="J1374" s="58">
        <v>120</v>
      </c>
      <c r="K1374" s="44" t="s">
        <v>6111</v>
      </c>
      <c r="L1374" s="39" t="s">
        <v>6116</v>
      </c>
      <c r="M1374" s="67">
        <v>0</v>
      </c>
      <c r="N1374" s="67">
        <v>0</v>
      </c>
      <c r="O1374" s="46">
        <v>187055</v>
      </c>
      <c r="P1374" s="45">
        <v>187055</v>
      </c>
      <c r="Q1374" s="45">
        <v>469537</v>
      </c>
      <c r="R1374" s="45">
        <v>39128.083333333336</v>
      </c>
      <c r="S1374" s="45">
        <v>234768.5</v>
      </c>
      <c r="T1374" s="45">
        <v>276251</v>
      </c>
      <c r="U1374" s="46">
        <v>0</v>
      </c>
      <c r="V1374" s="38">
        <v>0</v>
      </c>
      <c r="W1374" s="46">
        <v>0</v>
      </c>
      <c r="X1374" s="38"/>
      <c r="Y1374" s="38">
        <f t="shared" si="21"/>
        <v>0</v>
      </c>
      <c r="Z1374" s="38">
        <v>0</v>
      </c>
      <c r="AA1374" s="38">
        <v>0</v>
      </c>
      <c r="AB1374" s="38">
        <v>0</v>
      </c>
      <c r="AC1374" s="38" t="s">
        <v>6116</v>
      </c>
      <c r="AD1374" s="59">
        <v>0</v>
      </c>
      <c r="AE1374" s="59">
        <v>0</v>
      </c>
      <c r="AF1374" s="59" t="s">
        <v>6138</v>
      </c>
    </row>
    <row r="1375" spans="1:32" x14ac:dyDescent="0.2">
      <c r="A1375" s="60" t="s">
        <v>6111</v>
      </c>
      <c r="B1375" s="44" t="s">
        <v>6115</v>
      </c>
      <c r="C1375" s="44"/>
      <c r="D1375" s="39">
        <v>1360</v>
      </c>
      <c r="E1375" s="44" t="s">
        <v>2577</v>
      </c>
      <c r="F1375" s="44" t="s">
        <v>2578</v>
      </c>
      <c r="G1375" s="39" t="s">
        <v>6115</v>
      </c>
      <c r="H1375" s="64">
        <v>40633</v>
      </c>
      <c r="I1375" s="44" t="s">
        <v>6130</v>
      </c>
      <c r="J1375" s="58">
        <v>120</v>
      </c>
      <c r="K1375" s="44" t="s">
        <v>6111</v>
      </c>
      <c r="L1375" s="39" t="s">
        <v>6116</v>
      </c>
      <c r="M1375" s="67">
        <v>0</v>
      </c>
      <c r="N1375" s="67">
        <v>0</v>
      </c>
      <c r="O1375" s="46">
        <v>910819</v>
      </c>
      <c r="P1375" s="45">
        <v>910819</v>
      </c>
      <c r="Q1375" s="45">
        <v>668080</v>
      </c>
      <c r="R1375" s="45">
        <v>55673.333333333336</v>
      </c>
      <c r="S1375" s="45">
        <v>334040</v>
      </c>
      <c r="T1375" s="45">
        <v>359453</v>
      </c>
      <c r="U1375" s="46">
        <v>576779</v>
      </c>
      <c r="V1375" s="38">
        <v>247100.21152845534</v>
      </c>
      <c r="W1375" s="46">
        <v>247100.21152845534</v>
      </c>
      <c r="X1375" s="38"/>
      <c r="Y1375" s="38">
        <f t="shared" si="21"/>
        <v>286540.35847985471</v>
      </c>
      <c r="Z1375" s="38">
        <v>286540.35847985471</v>
      </c>
      <c r="AA1375" s="38">
        <v>0</v>
      </c>
      <c r="AB1375" s="38">
        <v>286540.35847985471</v>
      </c>
      <c r="AC1375" s="38" t="s">
        <v>6123</v>
      </c>
      <c r="AD1375" s="59">
        <v>0.79715667550376468</v>
      </c>
      <c r="AE1375" s="59">
        <v>0.31459637807276164</v>
      </c>
      <c r="AF1375" s="59">
        <v>0.49679402072519058</v>
      </c>
    </row>
    <row r="1376" spans="1:32" x14ac:dyDescent="0.2">
      <c r="A1376" s="60" t="s">
        <v>6111</v>
      </c>
      <c r="B1376" s="44" t="s">
        <v>6115</v>
      </c>
      <c r="C1376" s="44"/>
      <c r="D1376" s="39">
        <v>1361</v>
      </c>
      <c r="E1376" s="44" t="s">
        <v>2743</v>
      </c>
      <c r="F1376" s="44" t="s">
        <v>2744</v>
      </c>
      <c r="G1376" s="39" t="s">
        <v>6115</v>
      </c>
      <c r="H1376" s="64">
        <v>40359</v>
      </c>
      <c r="I1376" s="44" t="s">
        <v>6129</v>
      </c>
      <c r="J1376" s="58">
        <v>120</v>
      </c>
      <c r="K1376" s="44" t="s">
        <v>6111</v>
      </c>
      <c r="L1376" s="39" t="s">
        <v>6116</v>
      </c>
      <c r="M1376" s="67">
        <v>0</v>
      </c>
      <c r="N1376" s="67">
        <v>0</v>
      </c>
      <c r="O1376" s="46">
        <v>372602</v>
      </c>
      <c r="P1376" s="45">
        <v>372602</v>
      </c>
      <c r="Q1376" s="45">
        <v>559135</v>
      </c>
      <c r="R1376" s="45">
        <v>46594.583333333336</v>
      </c>
      <c r="S1376" s="45">
        <v>279567.5</v>
      </c>
      <c r="T1376" s="45">
        <v>178978</v>
      </c>
      <c r="U1376" s="46">
        <v>93034.5</v>
      </c>
      <c r="V1376" s="38">
        <v>39857.284383523118</v>
      </c>
      <c r="W1376" s="46">
        <v>39857.284383523118</v>
      </c>
      <c r="X1376" s="38"/>
      <c r="Y1376" s="38">
        <f t="shared" si="21"/>
        <v>46218.98332115775</v>
      </c>
      <c r="Z1376" s="38">
        <v>46218.98332115775</v>
      </c>
      <c r="AA1376" s="38">
        <v>0</v>
      </c>
      <c r="AB1376" s="38">
        <v>46218.98332115775</v>
      </c>
      <c r="AC1376" s="38" t="s">
        <v>6123</v>
      </c>
      <c r="AD1376" s="59">
        <v>0.25823834952428648</v>
      </c>
      <c r="AE1376" s="59">
        <v>0.12404384120632135</v>
      </c>
      <c r="AF1376" s="59">
        <v>0.49679402072519063</v>
      </c>
    </row>
    <row r="1377" spans="1:32" x14ac:dyDescent="0.2">
      <c r="A1377" s="60" t="s">
        <v>6111</v>
      </c>
      <c r="B1377" s="44" t="s">
        <v>6115</v>
      </c>
      <c r="C1377" s="44"/>
      <c r="D1377" s="39">
        <v>1362</v>
      </c>
      <c r="E1377" s="44" t="s">
        <v>2818</v>
      </c>
      <c r="F1377" s="44" t="s">
        <v>2819</v>
      </c>
      <c r="G1377" s="39" t="s">
        <v>6115</v>
      </c>
      <c r="H1377" s="64">
        <v>40543</v>
      </c>
      <c r="I1377" s="44" t="s">
        <v>6129</v>
      </c>
      <c r="J1377" s="58">
        <v>120</v>
      </c>
      <c r="K1377" s="44" t="s">
        <v>6111</v>
      </c>
      <c r="L1377" s="39" t="s">
        <v>6116</v>
      </c>
      <c r="M1377" s="67">
        <v>0</v>
      </c>
      <c r="N1377" s="67">
        <v>0</v>
      </c>
      <c r="O1377" s="46">
        <v>419524</v>
      </c>
      <c r="P1377" s="45">
        <v>419524</v>
      </c>
      <c r="Q1377" s="45">
        <v>646466</v>
      </c>
      <c r="R1377" s="45">
        <v>53872.166666666664</v>
      </c>
      <c r="S1377" s="45">
        <v>323233</v>
      </c>
      <c r="T1377" s="45">
        <v>301186</v>
      </c>
      <c r="U1377" s="46">
        <v>96291</v>
      </c>
      <c r="V1377" s="38">
        <v>41252.414648048027</v>
      </c>
      <c r="W1377" s="46">
        <v>41252.414648048027</v>
      </c>
      <c r="X1377" s="38"/>
      <c r="Y1377" s="38">
        <f t="shared" si="21"/>
        <v>47836.793049649328</v>
      </c>
      <c r="Z1377" s="38">
        <v>47836.793049649328</v>
      </c>
      <c r="AA1377" s="38">
        <v>0</v>
      </c>
      <c r="AB1377" s="38">
        <v>47836.793049649328</v>
      </c>
      <c r="AC1377" s="38" t="s">
        <v>6123</v>
      </c>
      <c r="AD1377" s="59">
        <v>0.15882807650305569</v>
      </c>
      <c r="AE1377" s="59">
        <v>0.11402635617902511</v>
      </c>
      <c r="AF1377" s="59">
        <v>0.49679402072519058</v>
      </c>
    </row>
    <row r="1378" spans="1:32" x14ac:dyDescent="0.2">
      <c r="A1378" s="60" t="s">
        <v>6111</v>
      </c>
      <c r="B1378" s="44" t="s">
        <v>6115</v>
      </c>
      <c r="C1378" s="44"/>
      <c r="D1378" s="39">
        <v>1363</v>
      </c>
      <c r="E1378" s="44" t="s">
        <v>3106</v>
      </c>
      <c r="F1378" s="44" t="s">
        <v>3107</v>
      </c>
      <c r="G1378" s="39" t="s">
        <v>6115</v>
      </c>
      <c r="H1378" s="64">
        <v>40451</v>
      </c>
      <c r="I1378" s="44" t="s">
        <v>6129</v>
      </c>
      <c r="J1378" s="58">
        <v>120</v>
      </c>
      <c r="K1378" s="44" t="s">
        <v>6111</v>
      </c>
      <c r="L1378" s="39" t="s">
        <v>6116</v>
      </c>
      <c r="M1378" s="67">
        <v>0</v>
      </c>
      <c r="N1378" s="67">
        <v>0</v>
      </c>
      <c r="O1378" s="46">
        <v>879522</v>
      </c>
      <c r="P1378" s="45">
        <v>879522</v>
      </c>
      <c r="Q1378" s="45">
        <v>487626</v>
      </c>
      <c r="R1378" s="45">
        <v>40635.5</v>
      </c>
      <c r="S1378" s="45">
        <v>243813</v>
      </c>
      <c r="T1378" s="45">
        <v>183181</v>
      </c>
      <c r="U1378" s="46">
        <v>635709</v>
      </c>
      <c r="V1378" s="38">
        <v>272346.6498789707</v>
      </c>
      <c r="W1378" s="46">
        <v>183181</v>
      </c>
      <c r="X1378" s="38"/>
      <c r="Y1378" s="38">
        <f t="shared" si="21"/>
        <v>315816.43012119026</v>
      </c>
      <c r="Z1378" s="38">
        <v>183181</v>
      </c>
      <c r="AA1378" s="38">
        <v>0</v>
      </c>
      <c r="AB1378" s="38">
        <v>183181</v>
      </c>
      <c r="AC1378" s="38" t="s">
        <v>6123</v>
      </c>
      <c r="AD1378" s="59">
        <v>1</v>
      </c>
      <c r="AE1378" s="59">
        <v>0.20827335757377302</v>
      </c>
      <c r="AF1378" s="59">
        <v>0.28815228351336852</v>
      </c>
    </row>
    <row r="1379" spans="1:32" x14ac:dyDescent="0.2">
      <c r="A1379" s="60" t="s">
        <v>6111</v>
      </c>
      <c r="B1379" s="44" t="s">
        <v>6115</v>
      </c>
      <c r="C1379" s="44"/>
      <c r="D1379" s="39">
        <v>1364</v>
      </c>
      <c r="E1379" s="44" t="s">
        <v>3194</v>
      </c>
      <c r="F1379" s="44" t="s">
        <v>3195</v>
      </c>
      <c r="G1379" s="39" t="s">
        <v>6115</v>
      </c>
      <c r="H1379" s="64">
        <v>40543</v>
      </c>
      <c r="I1379" s="44" t="s">
        <v>6130</v>
      </c>
      <c r="J1379" s="58">
        <v>120</v>
      </c>
      <c r="K1379" s="44" t="s">
        <v>6111</v>
      </c>
      <c r="L1379" s="39" t="s">
        <v>6116</v>
      </c>
      <c r="M1379" s="67">
        <v>0</v>
      </c>
      <c r="N1379" s="67">
        <v>0</v>
      </c>
      <c r="O1379" s="46">
        <v>413651</v>
      </c>
      <c r="P1379" s="45">
        <v>413651</v>
      </c>
      <c r="Q1379" s="45">
        <v>589496</v>
      </c>
      <c r="R1379" s="45">
        <v>49124.666666666664</v>
      </c>
      <c r="S1379" s="45">
        <v>294748</v>
      </c>
      <c r="T1379" s="45">
        <v>343645</v>
      </c>
      <c r="U1379" s="46">
        <v>118903</v>
      </c>
      <c r="V1379" s="38">
        <v>50939.71252657938</v>
      </c>
      <c r="W1379" s="46">
        <v>50939.71252657938</v>
      </c>
      <c r="X1379" s="38"/>
      <c r="Y1379" s="38">
        <f t="shared" si="21"/>
        <v>59070.299446287347</v>
      </c>
      <c r="Z1379" s="38">
        <v>59070.299446287347</v>
      </c>
      <c r="AA1379" s="38">
        <v>0</v>
      </c>
      <c r="AB1379" s="38">
        <v>59070.299446287347</v>
      </c>
      <c r="AC1379" s="38" t="s">
        <v>6123</v>
      </c>
      <c r="AD1379" s="59">
        <v>0.1718933767297279</v>
      </c>
      <c r="AE1379" s="59">
        <v>0.14280226433947299</v>
      </c>
      <c r="AF1379" s="59">
        <v>0.49679402072519069</v>
      </c>
    </row>
    <row r="1380" spans="1:32" x14ac:dyDescent="0.2">
      <c r="A1380" s="60" t="s">
        <v>6111</v>
      </c>
      <c r="B1380" s="44" t="s">
        <v>6115</v>
      </c>
      <c r="C1380" s="44"/>
      <c r="D1380" s="39">
        <v>1365</v>
      </c>
      <c r="E1380" s="44" t="s">
        <v>3249</v>
      </c>
      <c r="F1380" s="44" t="s">
        <v>3250</v>
      </c>
      <c r="G1380" s="39" t="s">
        <v>6115</v>
      </c>
      <c r="H1380" s="64">
        <v>40359</v>
      </c>
      <c r="I1380" s="44" t="s">
        <v>6129</v>
      </c>
      <c r="J1380" s="58">
        <v>120</v>
      </c>
      <c r="K1380" s="44" t="s">
        <v>6111</v>
      </c>
      <c r="L1380" s="39" t="s">
        <v>6116</v>
      </c>
      <c r="M1380" s="67">
        <v>0</v>
      </c>
      <c r="N1380" s="67">
        <v>0</v>
      </c>
      <c r="O1380" s="46">
        <v>523230</v>
      </c>
      <c r="P1380" s="45">
        <v>523230</v>
      </c>
      <c r="Q1380" s="45">
        <v>740846</v>
      </c>
      <c r="R1380" s="45">
        <v>61737.166666666664</v>
      </c>
      <c r="S1380" s="45">
        <v>370423</v>
      </c>
      <c r="T1380" s="45">
        <v>475512</v>
      </c>
      <c r="U1380" s="46">
        <v>152807</v>
      </c>
      <c r="V1380" s="38">
        <v>65464.661548060307</v>
      </c>
      <c r="W1380" s="46">
        <v>65464.661548060307</v>
      </c>
      <c r="X1380" s="38"/>
      <c r="Y1380" s="38">
        <f t="shared" si="21"/>
        <v>75913.603924954208</v>
      </c>
      <c r="Z1380" s="38">
        <v>75913.603924954208</v>
      </c>
      <c r="AA1380" s="38">
        <v>0</v>
      </c>
      <c r="AB1380" s="38">
        <v>75913.603924954208</v>
      </c>
      <c r="AC1380" s="38" t="s">
        <v>6123</v>
      </c>
      <c r="AD1380" s="59">
        <v>0.1596460319086673</v>
      </c>
      <c r="AE1380" s="59">
        <v>0.14508648954561895</v>
      </c>
      <c r="AF1380" s="59">
        <v>0.49679402072519063</v>
      </c>
    </row>
    <row r="1381" spans="1:32" x14ac:dyDescent="0.2">
      <c r="A1381" s="60" t="s">
        <v>6111</v>
      </c>
      <c r="B1381" s="44" t="s">
        <v>6115</v>
      </c>
      <c r="C1381" s="44"/>
      <c r="D1381" s="39">
        <v>1366</v>
      </c>
      <c r="E1381" s="44" t="s">
        <v>4243</v>
      </c>
      <c r="F1381" s="44" t="s">
        <v>4244</v>
      </c>
      <c r="G1381" s="39" t="s">
        <v>6115</v>
      </c>
      <c r="H1381" s="64">
        <v>40359</v>
      </c>
      <c r="I1381" s="44" t="s">
        <v>6129</v>
      </c>
      <c r="J1381" s="58">
        <v>120</v>
      </c>
      <c r="K1381" s="44" t="s">
        <v>6111</v>
      </c>
      <c r="L1381" s="39" t="s">
        <v>6116</v>
      </c>
      <c r="M1381" s="67">
        <v>0</v>
      </c>
      <c r="N1381" s="67">
        <v>0</v>
      </c>
      <c r="O1381" s="46">
        <v>497289</v>
      </c>
      <c r="P1381" s="45">
        <v>497289</v>
      </c>
      <c r="Q1381" s="45">
        <v>450074</v>
      </c>
      <c r="R1381" s="45">
        <v>37506.166666666664</v>
      </c>
      <c r="S1381" s="45">
        <v>225037</v>
      </c>
      <c r="T1381" s="45">
        <v>312784</v>
      </c>
      <c r="U1381" s="46">
        <v>272252</v>
      </c>
      <c r="V1381" s="38">
        <v>116636.57447487691</v>
      </c>
      <c r="W1381" s="46">
        <v>116636.57447487691</v>
      </c>
      <c r="X1381" s="38"/>
      <c r="Y1381" s="38">
        <f t="shared" ref="Y1381:Y1444" si="22">V1381*(1+$X$14)</f>
        <v>135253.1657304746</v>
      </c>
      <c r="Z1381" s="38">
        <v>135253.1657304746</v>
      </c>
      <c r="AA1381" s="38">
        <v>0</v>
      </c>
      <c r="AB1381" s="38">
        <v>135253.1657304746</v>
      </c>
      <c r="AC1381" s="38" t="s">
        <v>6123</v>
      </c>
      <c r="AD1381" s="59">
        <v>0.43241714963193323</v>
      </c>
      <c r="AE1381" s="59">
        <v>0.27198101251078266</v>
      </c>
      <c r="AF1381" s="59">
        <v>0.49679402072519063</v>
      </c>
    </row>
    <row r="1382" spans="1:32" x14ac:dyDescent="0.2">
      <c r="A1382" s="60" t="s">
        <v>6111</v>
      </c>
      <c r="B1382" s="44" t="s">
        <v>6115</v>
      </c>
      <c r="C1382" s="44"/>
      <c r="D1382" s="39">
        <v>1367</v>
      </c>
      <c r="E1382" s="44" t="s">
        <v>4397</v>
      </c>
      <c r="F1382" s="44" t="s">
        <v>4398</v>
      </c>
      <c r="G1382" s="39" t="s">
        <v>6115</v>
      </c>
      <c r="H1382" s="64">
        <v>40543</v>
      </c>
      <c r="I1382" s="44" t="s">
        <v>6129</v>
      </c>
      <c r="J1382" s="58">
        <v>120</v>
      </c>
      <c r="K1382" s="44" t="s">
        <v>6111</v>
      </c>
      <c r="L1382" s="39" t="s">
        <v>6116</v>
      </c>
      <c r="M1382" s="67">
        <v>0</v>
      </c>
      <c r="N1382" s="67">
        <v>0</v>
      </c>
      <c r="O1382" s="46">
        <v>634062</v>
      </c>
      <c r="P1382" s="45">
        <v>634062</v>
      </c>
      <c r="Q1382" s="45">
        <v>611391</v>
      </c>
      <c r="R1382" s="45">
        <v>50949.25</v>
      </c>
      <c r="S1382" s="45">
        <v>305695.5</v>
      </c>
      <c r="T1382" s="45">
        <v>245842</v>
      </c>
      <c r="U1382" s="46">
        <v>328366.5</v>
      </c>
      <c r="V1382" s="38">
        <v>140676.81314482418</v>
      </c>
      <c r="W1382" s="46">
        <v>140676.81314482418</v>
      </c>
      <c r="X1382" s="38"/>
      <c r="Y1382" s="38">
        <f t="shared" si="22"/>
        <v>163130.51380645833</v>
      </c>
      <c r="Z1382" s="38">
        <v>163130.51380645833</v>
      </c>
      <c r="AA1382" s="38">
        <v>0</v>
      </c>
      <c r="AB1382" s="38">
        <v>163130.51380645833</v>
      </c>
      <c r="AC1382" s="38" t="s">
        <v>6123</v>
      </c>
      <c r="AD1382" s="59">
        <v>0.66355835783331707</v>
      </c>
      <c r="AE1382" s="59">
        <v>0.25727848981086759</v>
      </c>
      <c r="AF1382" s="59">
        <v>0.49679402072519069</v>
      </c>
    </row>
    <row r="1383" spans="1:32" x14ac:dyDescent="0.2">
      <c r="A1383" s="60" t="s">
        <v>6111</v>
      </c>
      <c r="B1383" s="44" t="s">
        <v>6115</v>
      </c>
      <c r="C1383" s="44"/>
      <c r="D1383" s="39">
        <v>1368</v>
      </c>
      <c r="E1383" s="44" t="s">
        <v>4555</v>
      </c>
      <c r="F1383" s="44" t="s">
        <v>6059</v>
      </c>
      <c r="G1383" s="39" t="s">
        <v>6115</v>
      </c>
      <c r="H1383" s="64">
        <v>40543</v>
      </c>
      <c r="I1383" s="44" t="s">
        <v>6129</v>
      </c>
      <c r="J1383" s="58">
        <v>120</v>
      </c>
      <c r="K1383" s="44" t="s">
        <v>6111</v>
      </c>
      <c r="L1383" s="39" t="s">
        <v>6116</v>
      </c>
      <c r="M1383" s="67">
        <v>0</v>
      </c>
      <c r="N1383" s="67">
        <v>0</v>
      </c>
      <c r="O1383" s="46">
        <v>296020</v>
      </c>
      <c r="P1383" s="45">
        <v>296020</v>
      </c>
      <c r="Q1383" s="45">
        <v>543715</v>
      </c>
      <c r="R1383" s="45">
        <v>45309.583333333336</v>
      </c>
      <c r="S1383" s="45">
        <v>271857.5</v>
      </c>
      <c r="T1383" s="45">
        <v>187819</v>
      </c>
      <c r="U1383" s="46">
        <v>24162.5</v>
      </c>
      <c r="V1383" s="38">
        <v>10351.553820538373</v>
      </c>
      <c r="W1383" s="46">
        <v>10351.553820538373</v>
      </c>
      <c r="X1383" s="38"/>
      <c r="Y1383" s="38">
        <f t="shared" si="22"/>
        <v>12003.785525772419</v>
      </c>
      <c r="Z1383" s="38">
        <v>12003.785525772419</v>
      </c>
      <c r="AA1383" s="38">
        <v>0</v>
      </c>
      <c r="AB1383" s="38">
        <v>12003.785525772419</v>
      </c>
      <c r="AC1383" s="38" t="s">
        <v>6123</v>
      </c>
      <c r="AD1383" s="59">
        <v>6.3911454782383137E-2</v>
      </c>
      <c r="AE1383" s="59">
        <v>4.0550589574259908E-2</v>
      </c>
      <c r="AF1383" s="59">
        <v>0.49679402072519063</v>
      </c>
    </row>
    <row r="1384" spans="1:32" x14ac:dyDescent="0.2">
      <c r="A1384" s="60" t="s">
        <v>6111</v>
      </c>
      <c r="B1384" s="44" t="s">
        <v>6115</v>
      </c>
      <c r="C1384" s="44"/>
      <c r="D1384" s="39">
        <v>1369</v>
      </c>
      <c r="E1384" s="44" t="s">
        <v>4618</v>
      </c>
      <c r="F1384" s="44" t="s">
        <v>4619</v>
      </c>
      <c r="G1384" s="39" t="s">
        <v>6115</v>
      </c>
      <c r="H1384" s="64">
        <v>40451</v>
      </c>
      <c r="I1384" s="44" t="s">
        <v>6129</v>
      </c>
      <c r="J1384" s="58">
        <v>120</v>
      </c>
      <c r="K1384" s="44" t="s">
        <v>6111</v>
      </c>
      <c r="L1384" s="39" t="s">
        <v>6116</v>
      </c>
      <c r="M1384" s="67">
        <v>0</v>
      </c>
      <c r="N1384" s="67">
        <v>0</v>
      </c>
      <c r="O1384" s="46">
        <v>433116</v>
      </c>
      <c r="P1384" s="45">
        <v>433116</v>
      </c>
      <c r="Q1384" s="45">
        <v>708729</v>
      </c>
      <c r="R1384" s="45">
        <v>59060.75</v>
      </c>
      <c r="S1384" s="45">
        <v>354364.5</v>
      </c>
      <c r="T1384" s="45">
        <v>516806</v>
      </c>
      <c r="U1384" s="46">
        <v>78751.5</v>
      </c>
      <c r="V1384" s="38">
        <v>33738.24689904305</v>
      </c>
      <c r="W1384" s="46">
        <v>33738.24689904305</v>
      </c>
      <c r="X1384" s="38"/>
      <c r="Y1384" s="38">
        <f t="shared" si="22"/>
        <v>39123.274323139849</v>
      </c>
      <c r="Z1384" s="38">
        <v>39123.274323139849</v>
      </c>
      <c r="AA1384" s="38">
        <v>0</v>
      </c>
      <c r="AB1384" s="38">
        <v>39123.274323139849</v>
      </c>
      <c r="AC1384" s="38" t="s">
        <v>6123</v>
      </c>
      <c r="AD1384" s="59">
        <v>7.5702051298049647E-2</v>
      </c>
      <c r="AE1384" s="59">
        <v>9.0329783067676667E-2</v>
      </c>
      <c r="AF1384" s="59">
        <v>0.49679402072519063</v>
      </c>
    </row>
    <row r="1385" spans="1:32" x14ac:dyDescent="0.2">
      <c r="A1385" s="60" t="s">
        <v>6111</v>
      </c>
      <c r="B1385" s="44" t="s">
        <v>6115</v>
      </c>
      <c r="C1385" s="44"/>
      <c r="D1385" s="39">
        <v>1370</v>
      </c>
      <c r="E1385" s="44" t="s">
        <v>4801</v>
      </c>
      <c r="F1385" s="44" t="s">
        <v>2354</v>
      </c>
      <c r="G1385" s="39" t="s">
        <v>6115</v>
      </c>
      <c r="H1385" s="64">
        <v>40543</v>
      </c>
      <c r="I1385" s="44" t="s">
        <v>6129</v>
      </c>
      <c r="J1385" s="58">
        <v>120</v>
      </c>
      <c r="K1385" s="44" t="s">
        <v>6111</v>
      </c>
      <c r="L1385" s="39" t="s">
        <v>6116</v>
      </c>
      <c r="M1385" s="67">
        <v>0</v>
      </c>
      <c r="N1385" s="67">
        <v>0</v>
      </c>
      <c r="O1385" s="46">
        <v>338942</v>
      </c>
      <c r="P1385" s="45">
        <v>338942</v>
      </c>
      <c r="Q1385" s="45">
        <v>565949</v>
      </c>
      <c r="R1385" s="45">
        <v>47162.416666666664</v>
      </c>
      <c r="S1385" s="45">
        <v>282974.5</v>
      </c>
      <c r="T1385" s="45">
        <v>327442</v>
      </c>
      <c r="U1385" s="46">
        <v>55967.5</v>
      </c>
      <c r="V1385" s="38">
        <v>23977.261808628304</v>
      </c>
      <c r="W1385" s="46">
        <v>23977.261808628304</v>
      </c>
      <c r="X1385" s="38"/>
      <c r="Y1385" s="38">
        <f t="shared" si="22"/>
        <v>27804.319354937106</v>
      </c>
      <c r="Z1385" s="38">
        <v>27804.319354937106</v>
      </c>
      <c r="AA1385" s="38">
        <v>0</v>
      </c>
      <c r="AB1385" s="38">
        <v>27804.319354937106</v>
      </c>
      <c r="AC1385" s="38" t="s">
        <v>6123</v>
      </c>
      <c r="AD1385" s="59">
        <v>8.4913723208803721E-2</v>
      </c>
      <c r="AE1385" s="59">
        <v>8.2032676254158846E-2</v>
      </c>
      <c r="AF1385" s="59">
        <v>0.49679402072519063</v>
      </c>
    </row>
    <row r="1386" spans="1:32" x14ac:dyDescent="0.2">
      <c r="A1386" s="60" t="s">
        <v>6111</v>
      </c>
      <c r="B1386" s="44" t="s">
        <v>6115</v>
      </c>
      <c r="C1386" s="44"/>
      <c r="D1386" s="39">
        <v>1371</v>
      </c>
      <c r="E1386" s="44" t="s">
        <v>4859</v>
      </c>
      <c r="F1386" s="44" t="s">
        <v>776</v>
      </c>
      <c r="G1386" s="39" t="s">
        <v>6115</v>
      </c>
      <c r="H1386" s="64">
        <v>40543</v>
      </c>
      <c r="I1386" s="44" t="s">
        <v>6129</v>
      </c>
      <c r="J1386" s="58">
        <v>120</v>
      </c>
      <c r="K1386" s="44" t="s">
        <v>6111</v>
      </c>
      <c r="L1386" s="39" t="s">
        <v>6116</v>
      </c>
      <c r="M1386" s="67">
        <v>0</v>
      </c>
      <c r="N1386" s="67">
        <v>0</v>
      </c>
      <c r="O1386" s="46">
        <v>1531098</v>
      </c>
      <c r="P1386" s="45">
        <v>1531098</v>
      </c>
      <c r="Q1386" s="45">
        <v>702398</v>
      </c>
      <c r="R1386" s="45">
        <v>58533.166666666664</v>
      </c>
      <c r="S1386" s="45">
        <v>351199</v>
      </c>
      <c r="T1386" s="45">
        <v>391084</v>
      </c>
      <c r="U1386" s="46">
        <v>1179899</v>
      </c>
      <c r="V1386" s="38">
        <v>505485.27682563505</v>
      </c>
      <c r="W1386" s="46">
        <v>391084</v>
      </c>
      <c r="X1386" s="38"/>
      <c r="Y1386" s="38">
        <f t="shared" si="22"/>
        <v>586166.7682596317</v>
      </c>
      <c r="Z1386" s="38">
        <v>391084</v>
      </c>
      <c r="AA1386" s="38">
        <v>0</v>
      </c>
      <c r="AB1386" s="38">
        <v>391084</v>
      </c>
      <c r="AC1386" s="38" t="s">
        <v>6123</v>
      </c>
      <c r="AD1386" s="59">
        <v>1</v>
      </c>
      <c r="AE1386" s="59">
        <v>0.25542715097270063</v>
      </c>
      <c r="AF1386" s="59">
        <v>0.33145548898676919</v>
      </c>
    </row>
    <row r="1387" spans="1:32" x14ac:dyDescent="0.2">
      <c r="A1387" s="60" t="s">
        <v>6111</v>
      </c>
      <c r="B1387" s="44" t="s">
        <v>6115</v>
      </c>
      <c r="C1387" s="44"/>
      <c r="D1387" s="39">
        <v>1372</v>
      </c>
      <c r="E1387" s="44" t="s">
        <v>1115</v>
      </c>
      <c r="F1387" s="44" t="s">
        <v>1116</v>
      </c>
      <c r="G1387" s="39" t="s">
        <v>6115</v>
      </c>
      <c r="H1387" s="64">
        <v>40543</v>
      </c>
      <c r="I1387" s="44" t="s">
        <v>6129</v>
      </c>
      <c r="J1387" s="58">
        <v>119</v>
      </c>
      <c r="K1387" s="44" t="s">
        <v>6111</v>
      </c>
      <c r="L1387" s="39" t="s">
        <v>6116</v>
      </c>
      <c r="M1387" s="67">
        <v>0</v>
      </c>
      <c r="N1387" s="67">
        <v>0</v>
      </c>
      <c r="O1387" s="46">
        <v>612736</v>
      </c>
      <c r="P1387" s="45">
        <v>612736</v>
      </c>
      <c r="Q1387" s="45">
        <v>520813</v>
      </c>
      <c r="R1387" s="45">
        <v>43401.083333333336</v>
      </c>
      <c r="S1387" s="45">
        <v>260406.5</v>
      </c>
      <c r="T1387" s="45">
        <v>354637</v>
      </c>
      <c r="U1387" s="46">
        <v>352329.5</v>
      </c>
      <c r="V1387" s="38">
        <v>150942.89836785826</v>
      </c>
      <c r="W1387" s="46">
        <v>150942.89836785826</v>
      </c>
      <c r="X1387" s="38"/>
      <c r="Y1387" s="38">
        <f t="shared" si="22"/>
        <v>175035.18892509607</v>
      </c>
      <c r="Z1387" s="38">
        <v>175035.18892509607</v>
      </c>
      <c r="AA1387" s="38">
        <v>0</v>
      </c>
      <c r="AB1387" s="38">
        <v>175035.18892509607</v>
      </c>
      <c r="AC1387" s="38" t="s">
        <v>6123</v>
      </c>
      <c r="AD1387" s="59">
        <v>0.49356155427971721</v>
      </c>
      <c r="AE1387" s="59">
        <v>0.28566166983023045</v>
      </c>
      <c r="AF1387" s="59">
        <v>0.49679402072519069</v>
      </c>
    </row>
    <row r="1388" spans="1:32" x14ac:dyDescent="0.2">
      <c r="A1388" s="60" t="s">
        <v>6111</v>
      </c>
      <c r="B1388" s="44" t="s">
        <v>6115</v>
      </c>
      <c r="C1388" s="44"/>
      <c r="D1388" s="39">
        <v>1373</v>
      </c>
      <c r="E1388" s="44" t="s">
        <v>2884</v>
      </c>
      <c r="F1388" s="44" t="s">
        <v>2885</v>
      </c>
      <c r="G1388" s="39" t="s">
        <v>6115</v>
      </c>
      <c r="H1388" s="64">
        <v>40543</v>
      </c>
      <c r="I1388" s="44" t="s">
        <v>6129</v>
      </c>
      <c r="J1388" s="58">
        <v>119</v>
      </c>
      <c r="K1388" s="44" t="s">
        <v>6111</v>
      </c>
      <c r="L1388" s="39" t="s">
        <v>6116</v>
      </c>
      <c r="M1388" s="67">
        <v>0</v>
      </c>
      <c r="N1388" s="67">
        <v>0</v>
      </c>
      <c r="O1388" s="46">
        <v>353892</v>
      </c>
      <c r="P1388" s="45">
        <v>353892</v>
      </c>
      <c r="Q1388" s="45">
        <v>536416</v>
      </c>
      <c r="R1388" s="45">
        <v>44701.333333333336</v>
      </c>
      <c r="S1388" s="45">
        <v>268208</v>
      </c>
      <c r="T1388" s="45">
        <v>96521</v>
      </c>
      <c r="U1388" s="46">
        <v>85684</v>
      </c>
      <c r="V1388" s="38">
        <v>36708.227110564301</v>
      </c>
      <c r="W1388" s="46">
        <v>36708.227110564301</v>
      </c>
      <c r="X1388" s="38"/>
      <c r="Y1388" s="38">
        <f t="shared" si="22"/>
        <v>42567.298871817235</v>
      </c>
      <c r="Z1388" s="38">
        <v>42567.298871817235</v>
      </c>
      <c r="AA1388" s="38">
        <v>0</v>
      </c>
      <c r="AB1388" s="38">
        <v>42567.298871817235</v>
      </c>
      <c r="AC1388" s="38" t="s">
        <v>6123</v>
      </c>
      <c r="AD1388" s="59">
        <v>0.44101593302822428</v>
      </c>
      <c r="AE1388" s="59">
        <v>0.12028330358362788</v>
      </c>
      <c r="AF1388" s="59">
        <v>0.49679402072519063</v>
      </c>
    </row>
    <row r="1389" spans="1:32" x14ac:dyDescent="0.2">
      <c r="A1389" s="60" t="s">
        <v>6111</v>
      </c>
      <c r="B1389" s="44" t="s">
        <v>6115</v>
      </c>
      <c r="C1389" s="44"/>
      <c r="D1389" s="39">
        <v>1374</v>
      </c>
      <c r="E1389" s="44" t="s">
        <v>3046</v>
      </c>
      <c r="F1389" s="44" t="s">
        <v>3047</v>
      </c>
      <c r="G1389" s="39" t="s">
        <v>6115</v>
      </c>
      <c r="H1389" s="64">
        <v>40633</v>
      </c>
      <c r="I1389" s="44" t="s">
        <v>6129</v>
      </c>
      <c r="J1389" s="58">
        <v>119</v>
      </c>
      <c r="K1389" s="44" t="s">
        <v>6111</v>
      </c>
      <c r="L1389" s="39" t="s">
        <v>6116</v>
      </c>
      <c r="M1389" s="67">
        <v>0</v>
      </c>
      <c r="N1389" s="67">
        <v>0</v>
      </c>
      <c r="O1389" s="46">
        <v>825806</v>
      </c>
      <c r="P1389" s="45">
        <v>825806</v>
      </c>
      <c r="Q1389" s="45">
        <v>493698</v>
      </c>
      <c r="R1389" s="45">
        <v>41141.5</v>
      </c>
      <c r="S1389" s="45">
        <v>246849</v>
      </c>
      <c r="T1389" s="45">
        <v>247229</v>
      </c>
      <c r="U1389" s="46">
        <v>578957</v>
      </c>
      <c r="V1389" s="38">
        <v>248033.29726963001</v>
      </c>
      <c r="W1389" s="46">
        <v>247229</v>
      </c>
      <c r="X1389" s="38"/>
      <c r="Y1389" s="38">
        <f t="shared" si="22"/>
        <v>287622.37585699419</v>
      </c>
      <c r="Z1389" s="38">
        <v>247229</v>
      </c>
      <c r="AA1389" s="38">
        <v>0</v>
      </c>
      <c r="AB1389" s="38">
        <v>247229</v>
      </c>
      <c r="AC1389" s="38" t="s">
        <v>6123</v>
      </c>
      <c r="AD1389" s="59">
        <v>1</v>
      </c>
      <c r="AE1389" s="59">
        <v>0.29937903091040752</v>
      </c>
      <c r="AF1389" s="59">
        <v>0.42702480495097217</v>
      </c>
    </row>
    <row r="1390" spans="1:32" x14ac:dyDescent="0.2">
      <c r="A1390" s="60" t="s">
        <v>6111</v>
      </c>
      <c r="B1390" s="44" t="s">
        <v>6115</v>
      </c>
      <c r="C1390" s="44"/>
      <c r="D1390" s="39">
        <v>1375</v>
      </c>
      <c r="E1390" s="44" t="s">
        <v>4820</v>
      </c>
      <c r="F1390" s="44" t="s">
        <v>4821</v>
      </c>
      <c r="G1390" s="39" t="s">
        <v>6115</v>
      </c>
      <c r="H1390" s="64">
        <v>40359</v>
      </c>
      <c r="I1390" s="44" t="s">
        <v>6129</v>
      </c>
      <c r="J1390" s="58">
        <v>119</v>
      </c>
      <c r="K1390" s="44" t="s">
        <v>6111</v>
      </c>
      <c r="L1390" s="39" t="s">
        <v>6116</v>
      </c>
      <c r="M1390" s="67">
        <v>0</v>
      </c>
      <c r="N1390" s="67">
        <v>0</v>
      </c>
      <c r="O1390" s="46">
        <v>362458</v>
      </c>
      <c r="P1390" s="45">
        <v>362458</v>
      </c>
      <c r="Q1390" s="45">
        <v>442527</v>
      </c>
      <c r="R1390" s="45">
        <v>36877.25</v>
      </c>
      <c r="S1390" s="45">
        <v>221263.5</v>
      </c>
      <c r="T1390" s="45">
        <v>319277</v>
      </c>
      <c r="U1390" s="46">
        <v>141194.5</v>
      </c>
      <c r="V1390" s="38">
        <v>60489.703710874513</v>
      </c>
      <c r="W1390" s="46">
        <v>60489.703710874513</v>
      </c>
      <c r="X1390" s="38"/>
      <c r="Y1390" s="38">
        <f t="shared" si="22"/>
        <v>70144.583359282929</v>
      </c>
      <c r="Z1390" s="38">
        <v>70144.583359282929</v>
      </c>
      <c r="AA1390" s="38">
        <v>0</v>
      </c>
      <c r="AB1390" s="38">
        <v>70144.583359282929</v>
      </c>
      <c r="AC1390" s="38" t="s">
        <v>6123</v>
      </c>
      <c r="AD1390" s="59">
        <v>0.21969820362657796</v>
      </c>
      <c r="AE1390" s="59">
        <v>0.19352472109674204</v>
      </c>
      <c r="AF1390" s="59">
        <v>0.49679402072519063</v>
      </c>
    </row>
    <row r="1391" spans="1:32" x14ac:dyDescent="0.2">
      <c r="A1391" s="60" t="s">
        <v>6111</v>
      </c>
      <c r="B1391" s="44" t="s">
        <v>6115</v>
      </c>
      <c r="C1391" s="44"/>
      <c r="D1391" s="39">
        <v>1376</v>
      </c>
      <c r="E1391" s="44" t="s">
        <v>4976</v>
      </c>
      <c r="F1391" s="44" t="s">
        <v>4977</v>
      </c>
      <c r="G1391" s="39" t="s">
        <v>6115</v>
      </c>
      <c r="H1391" s="64">
        <v>40451</v>
      </c>
      <c r="I1391" s="44" t="s">
        <v>6129</v>
      </c>
      <c r="J1391" s="58">
        <v>119</v>
      </c>
      <c r="K1391" s="44" t="s">
        <v>6111</v>
      </c>
      <c r="L1391" s="39" t="s">
        <v>6116</v>
      </c>
      <c r="M1391" s="67">
        <v>0</v>
      </c>
      <c r="N1391" s="67">
        <v>0</v>
      </c>
      <c r="O1391" s="46">
        <v>531732</v>
      </c>
      <c r="P1391" s="45">
        <v>531732</v>
      </c>
      <c r="Q1391" s="45">
        <v>623383</v>
      </c>
      <c r="R1391" s="45">
        <v>51948.583333333336</v>
      </c>
      <c r="S1391" s="45">
        <v>311691.5</v>
      </c>
      <c r="T1391" s="45">
        <v>496506</v>
      </c>
      <c r="U1391" s="46">
        <v>220040.5</v>
      </c>
      <c r="V1391" s="38">
        <v>94268.435735051171</v>
      </c>
      <c r="W1391" s="46">
        <v>94268.435735051171</v>
      </c>
      <c r="X1391" s="38"/>
      <c r="Y1391" s="38">
        <f t="shared" si="22"/>
        <v>109314.80471738131</v>
      </c>
      <c r="Z1391" s="38">
        <v>109314.80471738131</v>
      </c>
      <c r="AA1391" s="38">
        <v>0</v>
      </c>
      <c r="AB1391" s="38">
        <v>109314.80471738131</v>
      </c>
      <c r="AC1391" s="38" t="s">
        <v>6123</v>
      </c>
      <c r="AD1391" s="59">
        <v>0.22016814442802565</v>
      </c>
      <c r="AE1391" s="59">
        <v>0.20558252036247829</v>
      </c>
      <c r="AF1391" s="59">
        <v>0.49679402072519063</v>
      </c>
    </row>
    <row r="1392" spans="1:32" x14ac:dyDescent="0.2">
      <c r="A1392" s="60" t="s">
        <v>6111</v>
      </c>
      <c r="B1392" s="44" t="s">
        <v>6115</v>
      </c>
      <c r="C1392" s="44"/>
      <c r="D1392" s="39">
        <v>1377</v>
      </c>
      <c r="E1392" s="44" t="s">
        <v>5257</v>
      </c>
      <c r="F1392" s="44" t="s">
        <v>5258</v>
      </c>
      <c r="G1392" s="39" t="s">
        <v>6115</v>
      </c>
      <c r="H1392" s="64">
        <v>40633</v>
      </c>
      <c r="I1392" s="44" t="s">
        <v>6130</v>
      </c>
      <c r="J1392" s="58">
        <v>119</v>
      </c>
      <c r="K1392" s="44" t="s">
        <v>6111</v>
      </c>
      <c r="L1392" s="39" t="s">
        <v>6116</v>
      </c>
      <c r="M1392" s="67">
        <v>0</v>
      </c>
      <c r="N1392" s="67">
        <v>0</v>
      </c>
      <c r="O1392" s="46">
        <v>1084022</v>
      </c>
      <c r="P1392" s="45">
        <v>1084022</v>
      </c>
      <c r="Q1392" s="45">
        <v>595665</v>
      </c>
      <c r="R1392" s="45">
        <v>49638.75</v>
      </c>
      <c r="S1392" s="45">
        <v>297832.5</v>
      </c>
      <c r="T1392" s="45">
        <v>447624</v>
      </c>
      <c r="U1392" s="46">
        <v>786189.5</v>
      </c>
      <c r="V1392" s="38">
        <v>336814.6062035035</v>
      </c>
      <c r="W1392" s="46">
        <v>336814.6062035035</v>
      </c>
      <c r="X1392" s="38"/>
      <c r="Y1392" s="38">
        <f t="shared" si="22"/>
        <v>390574.24275692727</v>
      </c>
      <c r="Z1392" s="38">
        <v>390574.24275692727</v>
      </c>
      <c r="AA1392" s="38">
        <v>0</v>
      </c>
      <c r="AB1392" s="38">
        <v>390574.24275692727</v>
      </c>
      <c r="AC1392" s="38" t="s">
        <v>6123</v>
      </c>
      <c r="AD1392" s="59">
        <v>0.87254982475677634</v>
      </c>
      <c r="AE1392" s="59">
        <v>0.36030102964416522</v>
      </c>
      <c r="AF1392" s="59">
        <v>0.49679402072519063</v>
      </c>
    </row>
    <row r="1393" spans="1:32" x14ac:dyDescent="0.2">
      <c r="A1393" s="60" t="s">
        <v>6111</v>
      </c>
      <c r="B1393" s="44" t="s">
        <v>6115</v>
      </c>
      <c r="C1393" s="44"/>
      <c r="D1393" s="39">
        <v>1378</v>
      </c>
      <c r="E1393" s="44" t="s">
        <v>1172</v>
      </c>
      <c r="F1393" s="44" t="s">
        <v>1173</v>
      </c>
      <c r="G1393" s="39" t="s">
        <v>6115</v>
      </c>
      <c r="H1393" s="64">
        <v>40543</v>
      </c>
      <c r="I1393" s="44" t="s">
        <v>6129</v>
      </c>
      <c r="J1393" s="58">
        <v>118</v>
      </c>
      <c r="K1393" s="44" t="s">
        <v>6111</v>
      </c>
      <c r="L1393" s="39" t="s">
        <v>6116</v>
      </c>
      <c r="M1393" s="67">
        <v>0</v>
      </c>
      <c r="N1393" s="67">
        <v>0</v>
      </c>
      <c r="O1393" s="46">
        <v>252168</v>
      </c>
      <c r="P1393" s="45">
        <v>252168</v>
      </c>
      <c r="Q1393" s="45">
        <v>672801</v>
      </c>
      <c r="R1393" s="45">
        <v>56066.75</v>
      </c>
      <c r="S1393" s="45">
        <v>336400.5</v>
      </c>
      <c r="T1393" s="45">
        <v>452797</v>
      </c>
      <c r="U1393" s="46">
        <v>0</v>
      </c>
      <c r="V1393" s="38">
        <v>0</v>
      </c>
      <c r="W1393" s="46">
        <v>0</v>
      </c>
      <c r="X1393" s="38"/>
      <c r="Y1393" s="38">
        <f t="shared" si="22"/>
        <v>0</v>
      </c>
      <c r="Z1393" s="38">
        <v>0</v>
      </c>
      <c r="AA1393" s="38">
        <v>0</v>
      </c>
      <c r="AB1393" s="38">
        <v>0</v>
      </c>
      <c r="AC1393" s="38" t="s">
        <v>6116</v>
      </c>
      <c r="AD1393" s="59">
        <v>0</v>
      </c>
      <c r="AE1393" s="59">
        <v>0</v>
      </c>
      <c r="AF1393" s="59" t="s">
        <v>6138</v>
      </c>
    </row>
    <row r="1394" spans="1:32" x14ac:dyDescent="0.2">
      <c r="A1394" s="60" t="s">
        <v>6111</v>
      </c>
      <c r="B1394" s="44" t="s">
        <v>6115</v>
      </c>
      <c r="C1394" s="44"/>
      <c r="D1394" s="39">
        <v>1379</v>
      </c>
      <c r="E1394" s="44" t="s">
        <v>1664</v>
      </c>
      <c r="F1394" s="44" t="s">
        <v>1665</v>
      </c>
      <c r="G1394" s="39" t="s">
        <v>6115</v>
      </c>
      <c r="H1394" s="64">
        <v>40543</v>
      </c>
      <c r="I1394" s="44" t="s">
        <v>6130</v>
      </c>
      <c r="J1394" s="58">
        <v>118</v>
      </c>
      <c r="K1394" s="44" t="s">
        <v>6111</v>
      </c>
      <c r="L1394" s="39" t="s">
        <v>6123</v>
      </c>
      <c r="M1394" s="67">
        <v>268160</v>
      </c>
      <c r="N1394" s="67">
        <v>268160</v>
      </c>
      <c r="O1394" s="46">
        <v>495854</v>
      </c>
      <c r="P1394" s="45">
        <v>227694</v>
      </c>
      <c r="Q1394" s="45">
        <v>503741</v>
      </c>
      <c r="R1394" s="45">
        <v>41978.416666666664</v>
      </c>
      <c r="S1394" s="45">
        <v>251870.5</v>
      </c>
      <c r="T1394" s="45">
        <v>136530</v>
      </c>
      <c r="U1394" s="46">
        <v>0</v>
      </c>
      <c r="V1394" s="38">
        <v>0</v>
      </c>
      <c r="W1394" s="46">
        <v>0</v>
      </c>
      <c r="X1394" s="38"/>
      <c r="Y1394" s="38">
        <f t="shared" si="22"/>
        <v>0</v>
      </c>
      <c r="Z1394" s="38">
        <v>0</v>
      </c>
      <c r="AA1394" s="38">
        <v>0</v>
      </c>
      <c r="AB1394" s="38">
        <v>0</v>
      </c>
      <c r="AC1394" s="38" t="s">
        <v>6116</v>
      </c>
      <c r="AD1394" s="59">
        <v>0</v>
      </c>
      <c r="AE1394" s="59">
        <v>0</v>
      </c>
      <c r="AF1394" s="59" t="s">
        <v>6138</v>
      </c>
    </row>
    <row r="1395" spans="1:32" x14ac:dyDescent="0.2">
      <c r="A1395" s="60" t="s">
        <v>6111</v>
      </c>
      <c r="B1395" s="44" t="s">
        <v>6115</v>
      </c>
      <c r="C1395" s="44"/>
      <c r="D1395" s="39">
        <v>1380</v>
      </c>
      <c r="E1395" s="44" t="s">
        <v>1844</v>
      </c>
      <c r="F1395" s="44" t="s">
        <v>1845</v>
      </c>
      <c r="G1395" s="39" t="s">
        <v>6115</v>
      </c>
      <c r="H1395" s="64">
        <v>40543</v>
      </c>
      <c r="I1395" s="44" t="s">
        <v>6129</v>
      </c>
      <c r="J1395" s="58">
        <v>118</v>
      </c>
      <c r="K1395" s="44" t="s">
        <v>6111</v>
      </c>
      <c r="L1395" s="39" t="s">
        <v>6116</v>
      </c>
      <c r="M1395" s="67">
        <v>0</v>
      </c>
      <c r="N1395" s="67">
        <v>0</v>
      </c>
      <c r="O1395" s="46">
        <v>633048</v>
      </c>
      <c r="P1395" s="45">
        <v>633048</v>
      </c>
      <c r="Q1395" s="45">
        <v>456594</v>
      </c>
      <c r="R1395" s="45">
        <v>38049.5</v>
      </c>
      <c r="S1395" s="45">
        <v>228297</v>
      </c>
      <c r="T1395" s="45">
        <v>277355</v>
      </c>
      <c r="U1395" s="46">
        <v>404751</v>
      </c>
      <c r="V1395" s="38">
        <v>173401.00405242533</v>
      </c>
      <c r="W1395" s="46">
        <v>173401.00405242533</v>
      </c>
      <c r="X1395" s="38"/>
      <c r="Y1395" s="38">
        <f t="shared" si="22"/>
        <v>201077.87668254162</v>
      </c>
      <c r="Z1395" s="38">
        <v>201077.87668254162</v>
      </c>
      <c r="AA1395" s="38">
        <v>0</v>
      </c>
      <c r="AB1395" s="38">
        <v>201077.87668254162</v>
      </c>
      <c r="AC1395" s="38" t="s">
        <v>6123</v>
      </c>
      <c r="AD1395" s="59">
        <v>0.72498378137239861</v>
      </c>
      <c r="AE1395" s="59">
        <v>0.31763448693075663</v>
      </c>
      <c r="AF1395" s="59">
        <v>0.49679402072519063</v>
      </c>
    </row>
    <row r="1396" spans="1:32" x14ac:dyDescent="0.2">
      <c r="A1396" s="60" t="s">
        <v>6111</v>
      </c>
      <c r="B1396" s="44" t="s">
        <v>6115</v>
      </c>
      <c r="C1396" s="44"/>
      <c r="D1396" s="39">
        <v>1381</v>
      </c>
      <c r="E1396" s="44" t="s">
        <v>1937</v>
      </c>
      <c r="F1396" s="44" t="s">
        <v>1938</v>
      </c>
      <c r="G1396" s="39" t="s">
        <v>6115</v>
      </c>
      <c r="H1396" s="64">
        <v>40633</v>
      </c>
      <c r="I1396" s="44" t="s">
        <v>6130</v>
      </c>
      <c r="J1396" s="58">
        <v>118</v>
      </c>
      <c r="K1396" s="44" t="s">
        <v>6111</v>
      </c>
      <c r="L1396" s="39" t="s">
        <v>6116</v>
      </c>
      <c r="M1396" s="67">
        <v>0</v>
      </c>
      <c r="N1396" s="67">
        <v>0</v>
      </c>
      <c r="O1396" s="46">
        <v>673795</v>
      </c>
      <c r="P1396" s="45">
        <v>673795</v>
      </c>
      <c r="Q1396" s="45">
        <v>480112</v>
      </c>
      <c r="R1396" s="45">
        <v>40009.333333333336</v>
      </c>
      <c r="S1396" s="45">
        <v>240056</v>
      </c>
      <c r="T1396" s="45">
        <v>327683</v>
      </c>
      <c r="U1396" s="46">
        <v>433739</v>
      </c>
      <c r="V1396" s="38">
        <v>185819.86973891334</v>
      </c>
      <c r="W1396" s="46">
        <v>185819.86973891334</v>
      </c>
      <c r="X1396" s="38"/>
      <c r="Y1396" s="38">
        <f t="shared" si="22"/>
        <v>215478.94175532347</v>
      </c>
      <c r="Z1396" s="38">
        <v>215478.94175532347</v>
      </c>
      <c r="AA1396" s="38">
        <v>0</v>
      </c>
      <c r="AB1396" s="38">
        <v>215478.94175532347</v>
      </c>
      <c r="AC1396" s="38" t="s">
        <v>6123</v>
      </c>
      <c r="AD1396" s="59">
        <v>0.65758352357407457</v>
      </c>
      <c r="AE1396" s="59">
        <v>0.31979896222934789</v>
      </c>
      <c r="AF1396" s="59">
        <v>0.49679402072519063</v>
      </c>
    </row>
    <row r="1397" spans="1:32" x14ac:dyDescent="0.2">
      <c r="A1397" s="60" t="s">
        <v>6111</v>
      </c>
      <c r="B1397" s="44" t="s">
        <v>6115</v>
      </c>
      <c r="C1397" s="44"/>
      <c r="D1397" s="39">
        <v>1382</v>
      </c>
      <c r="E1397" s="44" t="s">
        <v>2246</v>
      </c>
      <c r="F1397" s="44" t="s">
        <v>2247</v>
      </c>
      <c r="G1397" s="39" t="s">
        <v>6115</v>
      </c>
      <c r="H1397" s="64">
        <v>40451</v>
      </c>
      <c r="I1397" s="44" t="s">
        <v>6129</v>
      </c>
      <c r="J1397" s="58">
        <v>118</v>
      </c>
      <c r="K1397" s="44" t="s">
        <v>6111</v>
      </c>
      <c r="L1397" s="39" t="s">
        <v>6116</v>
      </c>
      <c r="M1397" s="67">
        <v>0</v>
      </c>
      <c r="N1397" s="67">
        <v>0</v>
      </c>
      <c r="O1397" s="46">
        <v>410991</v>
      </c>
      <c r="P1397" s="45">
        <v>410991</v>
      </c>
      <c r="Q1397" s="45">
        <v>491597</v>
      </c>
      <c r="R1397" s="45">
        <v>40966.416666666664</v>
      </c>
      <c r="S1397" s="45">
        <v>245798.5</v>
      </c>
      <c r="T1397" s="45">
        <v>271480</v>
      </c>
      <c r="U1397" s="46">
        <v>165192.5</v>
      </c>
      <c r="V1397" s="38">
        <v>70770.78342469882</v>
      </c>
      <c r="W1397" s="46">
        <v>70770.78342469882</v>
      </c>
      <c r="X1397" s="38"/>
      <c r="Y1397" s="38">
        <f t="shared" si="22"/>
        <v>82066.646268646058</v>
      </c>
      <c r="Z1397" s="38">
        <v>82066.646268646058</v>
      </c>
      <c r="AA1397" s="38">
        <v>0</v>
      </c>
      <c r="AB1397" s="38">
        <v>82066.646268646058</v>
      </c>
      <c r="AC1397" s="38" t="s">
        <v>6123</v>
      </c>
      <c r="AD1397" s="59">
        <v>0.30229352537441456</v>
      </c>
      <c r="AE1397" s="59">
        <v>0.19967991091932927</v>
      </c>
      <c r="AF1397" s="59">
        <v>0.49679402072519063</v>
      </c>
    </row>
    <row r="1398" spans="1:32" x14ac:dyDescent="0.2">
      <c r="A1398" s="60" t="s">
        <v>6111</v>
      </c>
      <c r="B1398" s="44" t="s">
        <v>6115</v>
      </c>
      <c r="C1398" s="44"/>
      <c r="D1398" s="39">
        <v>1383</v>
      </c>
      <c r="E1398" s="44" t="s">
        <v>3095</v>
      </c>
      <c r="F1398" s="44" t="s">
        <v>3096</v>
      </c>
      <c r="G1398" s="39" t="s">
        <v>6115</v>
      </c>
      <c r="H1398" s="64">
        <v>40451</v>
      </c>
      <c r="I1398" s="44" t="s">
        <v>6129</v>
      </c>
      <c r="J1398" s="58">
        <v>118</v>
      </c>
      <c r="K1398" s="44" t="s">
        <v>6111</v>
      </c>
      <c r="L1398" s="39" t="s">
        <v>6116</v>
      </c>
      <c r="M1398" s="67">
        <v>0</v>
      </c>
      <c r="N1398" s="67">
        <v>0</v>
      </c>
      <c r="O1398" s="46">
        <v>355289</v>
      </c>
      <c r="P1398" s="45">
        <v>355289</v>
      </c>
      <c r="Q1398" s="45">
        <v>501699</v>
      </c>
      <c r="R1398" s="45">
        <v>41808.25</v>
      </c>
      <c r="S1398" s="45">
        <v>250849.5</v>
      </c>
      <c r="T1398" s="45">
        <v>263980</v>
      </c>
      <c r="U1398" s="46">
        <v>104439.5</v>
      </c>
      <c r="V1398" s="38">
        <v>44743.346311024005</v>
      </c>
      <c r="W1398" s="46">
        <v>44743.346311024005</v>
      </c>
      <c r="X1398" s="38"/>
      <c r="Y1398" s="38">
        <f t="shared" si="22"/>
        <v>51884.919127528548</v>
      </c>
      <c r="Z1398" s="38">
        <v>51884.919127528548</v>
      </c>
      <c r="AA1398" s="38">
        <v>0</v>
      </c>
      <c r="AB1398" s="38">
        <v>51884.919127528548</v>
      </c>
      <c r="AC1398" s="38" t="s">
        <v>6123</v>
      </c>
      <c r="AD1398" s="59">
        <v>0.19654867462507974</v>
      </c>
      <c r="AE1398" s="59">
        <v>0.14603581627218559</v>
      </c>
      <c r="AF1398" s="59">
        <v>0.49679402072519063</v>
      </c>
    </row>
    <row r="1399" spans="1:32" x14ac:dyDescent="0.2">
      <c r="A1399" s="60" t="s">
        <v>6111</v>
      </c>
      <c r="B1399" s="44" t="s">
        <v>6115</v>
      </c>
      <c r="C1399" s="44"/>
      <c r="D1399" s="39">
        <v>1384</v>
      </c>
      <c r="E1399" s="44" t="s">
        <v>3511</v>
      </c>
      <c r="F1399" s="44" t="s">
        <v>3512</v>
      </c>
      <c r="G1399" s="39" t="s">
        <v>6115</v>
      </c>
      <c r="H1399" s="64">
        <v>40359</v>
      </c>
      <c r="I1399" s="44" t="s">
        <v>6129</v>
      </c>
      <c r="J1399" s="58">
        <v>118</v>
      </c>
      <c r="K1399" s="44" t="s">
        <v>6111</v>
      </c>
      <c r="L1399" s="39" t="s">
        <v>6116</v>
      </c>
      <c r="M1399" s="67">
        <v>0</v>
      </c>
      <c r="N1399" s="67">
        <v>0</v>
      </c>
      <c r="O1399" s="46">
        <v>542993</v>
      </c>
      <c r="P1399" s="45">
        <v>542993</v>
      </c>
      <c r="Q1399" s="45">
        <v>481604</v>
      </c>
      <c r="R1399" s="45">
        <v>40133.666666666664</v>
      </c>
      <c r="S1399" s="45">
        <v>240802</v>
      </c>
      <c r="T1399" s="45">
        <v>152526</v>
      </c>
      <c r="U1399" s="46">
        <v>302191</v>
      </c>
      <c r="V1399" s="38">
        <v>129462.86189683649</v>
      </c>
      <c r="W1399" s="46">
        <v>129462.86189683649</v>
      </c>
      <c r="X1399" s="38"/>
      <c r="Y1399" s="38">
        <f t="shared" si="22"/>
        <v>150126.6819169661</v>
      </c>
      <c r="Z1399" s="38">
        <v>150126.6819169661</v>
      </c>
      <c r="AA1399" s="38">
        <v>0</v>
      </c>
      <c r="AB1399" s="38">
        <v>150126.6819169661</v>
      </c>
      <c r="AC1399" s="38" t="s">
        <v>6123</v>
      </c>
      <c r="AD1399" s="59">
        <v>0.98426944859870513</v>
      </c>
      <c r="AE1399" s="59">
        <v>0.27647995815225263</v>
      </c>
      <c r="AF1399" s="59">
        <v>0.49679402072519069</v>
      </c>
    </row>
    <row r="1400" spans="1:32" x14ac:dyDescent="0.2">
      <c r="A1400" s="60" t="s">
        <v>6111</v>
      </c>
      <c r="B1400" s="44" t="s">
        <v>6115</v>
      </c>
      <c r="C1400" s="44"/>
      <c r="D1400" s="39">
        <v>1385</v>
      </c>
      <c r="E1400" s="44" t="s">
        <v>4145</v>
      </c>
      <c r="F1400" s="44" t="s">
        <v>4146</v>
      </c>
      <c r="G1400" s="39" t="s">
        <v>6115</v>
      </c>
      <c r="H1400" s="64">
        <v>40543</v>
      </c>
      <c r="I1400" s="44" t="s">
        <v>6129</v>
      </c>
      <c r="J1400" s="58">
        <v>118</v>
      </c>
      <c r="K1400" s="44" t="s">
        <v>6111</v>
      </c>
      <c r="L1400" s="39" t="s">
        <v>6116</v>
      </c>
      <c r="M1400" s="67">
        <v>0</v>
      </c>
      <c r="N1400" s="67">
        <v>0</v>
      </c>
      <c r="O1400" s="46">
        <v>251057</v>
      </c>
      <c r="P1400" s="45">
        <v>251057</v>
      </c>
      <c r="Q1400" s="45">
        <v>627741</v>
      </c>
      <c r="R1400" s="45">
        <v>52311.75</v>
      </c>
      <c r="S1400" s="45">
        <v>313870.5</v>
      </c>
      <c r="T1400" s="45">
        <v>375731</v>
      </c>
      <c r="U1400" s="46">
        <v>0</v>
      </c>
      <c r="V1400" s="38">
        <v>0</v>
      </c>
      <c r="W1400" s="46">
        <v>0</v>
      </c>
      <c r="X1400" s="38"/>
      <c r="Y1400" s="38">
        <f t="shared" si="22"/>
        <v>0</v>
      </c>
      <c r="Z1400" s="38">
        <v>0</v>
      </c>
      <c r="AA1400" s="38">
        <v>0</v>
      </c>
      <c r="AB1400" s="38">
        <v>0</v>
      </c>
      <c r="AC1400" s="38" t="s">
        <v>6116</v>
      </c>
      <c r="AD1400" s="59">
        <v>0</v>
      </c>
      <c r="AE1400" s="59">
        <v>0</v>
      </c>
      <c r="AF1400" s="59" t="s">
        <v>6138</v>
      </c>
    </row>
    <row r="1401" spans="1:32" x14ac:dyDescent="0.2">
      <c r="A1401" s="60" t="s">
        <v>6111</v>
      </c>
      <c r="B1401" s="44" t="s">
        <v>6115</v>
      </c>
      <c r="C1401" s="44"/>
      <c r="D1401" s="39">
        <v>1386</v>
      </c>
      <c r="E1401" s="44" t="s">
        <v>4401</v>
      </c>
      <c r="F1401" s="44" t="s">
        <v>4402</v>
      </c>
      <c r="G1401" s="39" t="s">
        <v>6115</v>
      </c>
      <c r="H1401" s="64">
        <v>40543</v>
      </c>
      <c r="I1401" s="44" t="s">
        <v>6129</v>
      </c>
      <c r="J1401" s="58">
        <v>118</v>
      </c>
      <c r="K1401" s="44" t="s">
        <v>6111</v>
      </c>
      <c r="L1401" s="39" t="s">
        <v>6116</v>
      </c>
      <c r="M1401" s="67">
        <v>0</v>
      </c>
      <c r="N1401" s="67">
        <v>0</v>
      </c>
      <c r="O1401" s="46">
        <v>333408</v>
      </c>
      <c r="P1401" s="45">
        <v>333408</v>
      </c>
      <c r="Q1401" s="45">
        <v>534161</v>
      </c>
      <c r="R1401" s="45">
        <v>44513.416666666664</v>
      </c>
      <c r="S1401" s="45">
        <v>267080.5</v>
      </c>
      <c r="T1401" s="45">
        <v>250216</v>
      </c>
      <c r="U1401" s="46">
        <v>66327.5</v>
      </c>
      <c r="V1401" s="38">
        <v>28415.631082535292</v>
      </c>
      <c r="W1401" s="46">
        <v>28415.631082535292</v>
      </c>
      <c r="X1401" s="38"/>
      <c r="Y1401" s="38">
        <f t="shared" si="22"/>
        <v>32951.105409650081</v>
      </c>
      <c r="Z1401" s="38">
        <v>32951.105409650081</v>
      </c>
      <c r="AA1401" s="38">
        <v>0</v>
      </c>
      <c r="AB1401" s="38">
        <v>32951.105409650081</v>
      </c>
      <c r="AC1401" s="38" t="s">
        <v>6123</v>
      </c>
      <c r="AD1401" s="59">
        <v>0.13169064092484126</v>
      </c>
      <c r="AE1401" s="59">
        <v>9.8831178045068149E-2</v>
      </c>
      <c r="AF1401" s="59">
        <v>0.49679402072519063</v>
      </c>
    </row>
    <row r="1402" spans="1:32" x14ac:dyDescent="0.2">
      <c r="A1402" s="60" t="s">
        <v>6111</v>
      </c>
      <c r="B1402" s="44" t="s">
        <v>6115</v>
      </c>
      <c r="C1402" s="44"/>
      <c r="D1402" s="39">
        <v>1387</v>
      </c>
      <c r="E1402" s="44" t="s">
        <v>4940</v>
      </c>
      <c r="F1402" s="44" t="s">
        <v>4941</v>
      </c>
      <c r="G1402" s="39" t="s">
        <v>6115</v>
      </c>
      <c r="H1402" s="64">
        <v>40451</v>
      </c>
      <c r="I1402" s="44" t="s">
        <v>6129</v>
      </c>
      <c r="J1402" s="58">
        <v>118</v>
      </c>
      <c r="K1402" s="44" t="s">
        <v>6111</v>
      </c>
      <c r="L1402" s="39" t="s">
        <v>6116</v>
      </c>
      <c r="M1402" s="67">
        <v>0</v>
      </c>
      <c r="N1402" s="67">
        <v>0</v>
      </c>
      <c r="O1402" s="46">
        <v>419345</v>
      </c>
      <c r="P1402" s="45">
        <v>419345</v>
      </c>
      <c r="Q1402" s="45">
        <v>593349</v>
      </c>
      <c r="R1402" s="45">
        <v>49445.75</v>
      </c>
      <c r="S1402" s="45">
        <v>296674.5</v>
      </c>
      <c r="T1402" s="45">
        <v>437164</v>
      </c>
      <c r="U1402" s="46">
        <v>122670.5</v>
      </c>
      <c r="V1402" s="38">
        <v>52553.762356641593</v>
      </c>
      <c r="W1402" s="46">
        <v>52553.762356641593</v>
      </c>
      <c r="X1402" s="38"/>
      <c r="Y1402" s="38">
        <f t="shared" si="22"/>
        <v>60941.970919369494</v>
      </c>
      <c r="Z1402" s="38">
        <v>60941.970919369494</v>
      </c>
      <c r="AA1402" s="38">
        <v>0</v>
      </c>
      <c r="AB1402" s="38">
        <v>60941.970919369494</v>
      </c>
      <c r="AC1402" s="38" t="s">
        <v>6123</v>
      </c>
      <c r="AD1402" s="59">
        <v>0.13940299503017059</v>
      </c>
      <c r="AE1402" s="59">
        <v>0.14532657100804705</v>
      </c>
      <c r="AF1402" s="59">
        <v>0.49679402072519063</v>
      </c>
    </row>
    <row r="1403" spans="1:32" ht="15" x14ac:dyDescent="0.25">
      <c r="A1403" s="35" t="s">
        <v>6111</v>
      </c>
      <c r="B1403" s="26" t="s">
        <v>6173</v>
      </c>
      <c r="C1403" s="26" t="s">
        <v>6220</v>
      </c>
      <c r="D1403" s="137">
        <v>1388</v>
      </c>
      <c r="E1403" s="138" t="s">
        <v>5416</v>
      </c>
      <c r="F1403" s="138" t="s">
        <v>5417</v>
      </c>
      <c r="G1403" s="137" t="s">
        <v>6115</v>
      </c>
      <c r="H1403" s="139">
        <v>40633</v>
      </c>
      <c r="I1403" s="138" t="s">
        <v>6129</v>
      </c>
      <c r="J1403" s="140">
        <v>117</v>
      </c>
      <c r="K1403" s="138" t="s">
        <v>6111</v>
      </c>
      <c r="L1403" s="137" t="s">
        <v>6116</v>
      </c>
      <c r="M1403" s="141">
        <v>0</v>
      </c>
      <c r="N1403" s="141">
        <v>0</v>
      </c>
      <c r="O1403" s="142">
        <v>95561</v>
      </c>
      <c r="P1403" s="143">
        <v>95561</v>
      </c>
      <c r="Q1403" s="143">
        <v>462579</v>
      </c>
      <c r="R1403" s="143">
        <v>38548.25</v>
      </c>
      <c r="S1403" s="143">
        <v>231289.5</v>
      </c>
      <c r="T1403" s="143">
        <v>335462</v>
      </c>
      <c r="U1403" s="143">
        <v>0</v>
      </c>
      <c r="V1403" s="142">
        <v>0</v>
      </c>
      <c r="W1403" s="142">
        <v>0</v>
      </c>
      <c r="X1403" s="144"/>
      <c r="Y1403" s="38">
        <f t="shared" si="22"/>
        <v>0</v>
      </c>
      <c r="Z1403" s="144">
        <v>0</v>
      </c>
      <c r="AA1403" s="144">
        <v>0</v>
      </c>
      <c r="AB1403" s="144">
        <v>0</v>
      </c>
      <c r="AC1403" s="144" t="s">
        <v>6116</v>
      </c>
      <c r="AD1403" s="145">
        <v>0</v>
      </c>
      <c r="AE1403" s="145">
        <v>0</v>
      </c>
      <c r="AF1403" s="145" t="s">
        <v>6138</v>
      </c>
    </row>
    <row r="1404" spans="1:32" x14ac:dyDescent="0.2">
      <c r="A1404" s="60" t="s">
        <v>6111</v>
      </c>
      <c r="B1404" s="44" t="s">
        <v>6115</v>
      </c>
      <c r="C1404" s="44"/>
      <c r="D1404" s="39">
        <v>1389</v>
      </c>
      <c r="E1404" s="44" t="s">
        <v>5476</v>
      </c>
      <c r="F1404" s="44" t="s">
        <v>5477</v>
      </c>
      <c r="G1404" s="39" t="s">
        <v>6115</v>
      </c>
      <c r="H1404" s="64">
        <v>40451</v>
      </c>
      <c r="I1404" s="44" t="s">
        <v>6141</v>
      </c>
      <c r="J1404" s="58">
        <v>117</v>
      </c>
      <c r="K1404" s="44" t="s">
        <v>6111</v>
      </c>
      <c r="L1404" s="39" t="s">
        <v>6116</v>
      </c>
      <c r="M1404" s="67">
        <v>0</v>
      </c>
      <c r="N1404" s="67">
        <v>0</v>
      </c>
      <c r="O1404" s="46">
        <v>658402</v>
      </c>
      <c r="P1404" s="45">
        <v>658402</v>
      </c>
      <c r="Q1404" s="45">
        <v>499517</v>
      </c>
      <c r="R1404" s="45">
        <v>41626.416666666664</v>
      </c>
      <c r="S1404" s="45">
        <v>249758.5</v>
      </c>
      <c r="T1404" s="45">
        <v>204532</v>
      </c>
      <c r="U1404" s="46">
        <v>408643.5</v>
      </c>
      <c r="V1404" s="38">
        <v>175068.6056353098</v>
      </c>
      <c r="W1404" s="46">
        <v>175068.6056353098</v>
      </c>
      <c r="X1404" s="38"/>
      <c r="Y1404" s="38">
        <f t="shared" si="22"/>
        <v>203011.64740821446</v>
      </c>
      <c r="Z1404" s="38">
        <v>203011.64740821446</v>
      </c>
      <c r="AA1404" s="38">
        <v>0</v>
      </c>
      <c r="AB1404" s="38">
        <v>203011.64740821446</v>
      </c>
      <c r="AC1404" s="38" t="s">
        <v>6123</v>
      </c>
      <c r="AD1404" s="59">
        <v>0.9925666761593025</v>
      </c>
      <c r="AE1404" s="59">
        <v>0.3083399616164812</v>
      </c>
      <c r="AF1404" s="59">
        <v>0.49679402072519069</v>
      </c>
    </row>
    <row r="1405" spans="1:32" x14ac:dyDescent="0.2">
      <c r="A1405" s="60" t="s">
        <v>6111</v>
      </c>
      <c r="B1405" s="44" t="s">
        <v>6115</v>
      </c>
      <c r="C1405" s="44"/>
      <c r="D1405" s="39">
        <v>1390</v>
      </c>
      <c r="E1405" s="44" t="s">
        <v>984</v>
      </c>
      <c r="F1405" s="44" t="s">
        <v>985</v>
      </c>
      <c r="G1405" s="39" t="s">
        <v>6115</v>
      </c>
      <c r="H1405" s="64">
        <v>40451</v>
      </c>
      <c r="I1405" s="44" t="s">
        <v>6129</v>
      </c>
      <c r="J1405" s="58">
        <v>116</v>
      </c>
      <c r="K1405" s="44" t="s">
        <v>6111</v>
      </c>
      <c r="L1405" s="39" t="s">
        <v>6116</v>
      </c>
      <c r="M1405" s="67">
        <v>0</v>
      </c>
      <c r="N1405" s="67">
        <v>0</v>
      </c>
      <c r="O1405" s="46">
        <v>752849</v>
      </c>
      <c r="P1405" s="45">
        <v>752849</v>
      </c>
      <c r="Q1405" s="45">
        <v>556437</v>
      </c>
      <c r="R1405" s="45">
        <v>46369.75</v>
      </c>
      <c r="S1405" s="45">
        <v>278218.5</v>
      </c>
      <c r="T1405" s="45">
        <v>412490</v>
      </c>
      <c r="U1405" s="46">
        <v>474630.5</v>
      </c>
      <c r="V1405" s="38">
        <v>203338.36174315732</v>
      </c>
      <c r="W1405" s="46">
        <v>203338.36174315732</v>
      </c>
      <c r="X1405" s="38"/>
      <c r="Y1405" s="38">
        <f t="shared" si="22"/>
        <v>235793.5944538076</v>
      </c>
      <c r="Z1405" s="38">
        <v>235793.5944538076</v>
      </c>
      <c r="AA1405" s="38">
        <v>0</v>
      </c>
      <c r="AB1405" s="38">
        <v>235793.5944538076</v>
      </c>
      <c r="AC1405" s="38" t="s">
        <v>6123</v>
      </c>
      <c r="AD1405" s="59">
        <v>0.57163469285026935</v>
      </c>
      <c r="AE1405" s="59">
        <v>0.31320171037460048</v>
      </c>
      <c r="AF1405" s="59">
        <v>0.49679402072519063</v>
      </c>
    </row>
    <row r="1406" spans="1:32" x14ac:dyDescent="0.2">
      <c r="A1406" s="60" t="s">
        <v>6111</v>
      </c>
      <c r="B1406" s="44" t="s">
        <v>6115</v>
      </c>
      <c r="C1406" s="44"/>
      <c r="D1406" s="39">
        <v>1391</v>
      </c>
      <c r="E1406" s="44" t="s">
        <v>2250</v>
      </c>
      <c r="F1406" s="44" t="s">
        <v>2251</v>
      </c>
      <c r="G1406" s="39" t="s">
        <v>6115</v>
      </c>
      <c r="H1406" s="64">
        <v>40633</v>
      </c>
      <c r="I1406" s="44" t="s">
        <v>6130</v>
      </c>
      <c r="J1406" s="58">
        <v>116</v>
      </c>
      <c r="K1406" s="44" t="s">
        <v>6111</v>
      </c>
      <c r="L1406" s="39" t="s">
        <v>6116</v>
      </c>
      <c r="M1406" s="67">
        <v>0</v>
      </c>
      <c r="N1406" s="67">
        <v>0</v>
      </c>
      <c r="O1406" s="46">
        <v>88984</v>
      </c>
      <c r="P1406" s="45">
        <v>88984</v>
      </c>
      <c r="Q1406" s="45">
        <v>557712</v>
      </c>
      <c r="R1406" s="45">
        <v>46476</v>
      </c>
      <c r="S1406" s="45">
        <v>278856</v>
      </c>
      <c r="T1406" s="45">
        <v>411553</v>
      </c>
      <c r="U1406" s="46">
        <v>0</v>
      </c>
      <c r="V1406" s="38">
        <v>0</v>
      </c>
      <c r="W1406" s="46">
        <v>0</v>
      </c>
      <c r="X1406" s="38"/>
      <c r="Y1406" s="38">
        <f t="shared" si="22"/>
        <v>0</v>
      </c>
      <c r="Z1406" s="38">
        <v>0</v>
      </c>
      <c r="AA1406" s="38">
        <v>0</v>
      </c>
      <c r="AB1406" s="38">
        <v>0</v>
      </c>
      <c r="AC1406" s="38" t="s">
        <v>6116</v>
      </c>
      <c r="AD1406" s="59">
        <v>0</v>
      </c>
      <c r="AE1406" s="59">
        <v>0</v>
      </c>
      <c r="AF1406" s="59" t="s">
        <v>6138</v>
      </c>
    </row>
    <row r="1407" spans="1:32" x14ac:dyDescent="0.2">
      <c r="A1407" s="60" t="s">
        <v>6111</v>
      </c>
      <c r="B1407" s="44" t="s">
        <v>6115</v>
      </c>
      <c r="C1407" s="44"/>
      <c r="D1407" s="39">
        <v>1392</v>
      </c>
      <c r="E1407" s="44" t="s">
        <v>3005</v>
      </c>
      <c r="F1407" s="44" t="s">
        <v>3006</v>
      </c>
      <c r="G1407" s="39" t="s">
        <v>6115</v>
      </c>
      <c r="H1407" s="64">
        <v>40543</v>
      </c>
      <c r="I1407" s="44" t="s">
        <v>6129</v>
      </c>
      <c r="J1407" s="58">
        <v>116</v>
      </c>
      <c r="K1407" s="44" t="s">
        <v>6111</v>
      </c>
      <c r="L1407" s="39" t="s">
        <v>6116</v>
      </c>
      <c r="M1407" s="67">
        <v>0</v>
      </c>
      <c r="N1407" s="67">
        <v>0</v>
      </c>
      <c r="O1407" s="46">
        <v>667015</v>
      </c>
      <c r="P1407" s="45">
        <v>667015</v>
      </c>
      <c r="Q1407" s="45">
        <v>439949</v>
      </c>
      <c r="R1407" s="45">
        <v>36662.416666666664</v>
      </c>
      <c r="S1407" s="45">
        <v>219974.5</v>
      </c>
      <c r="T1407" s="45">
        <v>226207</v>
      </c>
      <c r="U1407" s="46">
        <v>447040.5</v>
      </c>
      <c r="V1407" s="38">
        <v>191518.41886023321</v>
      </c>
      <c r="W1407" s="46">
        <v>191518.41886023321</v>
      </c>
      <c r="X1407" s="38"/>
      <c r="Y1407" s="38">
        <f t="shared" si="22"/>
        <v>222087.0474219996</v>
      </c>
      <c r="Z1407" s="38">
        <v>222087.0474219996</v>
      </c>
      <c r="AA1407" s="38">
        <v>0</v>
      </c>
      <c r="AB1407" s="38">
        <v>222087.0474219996</v>
      </c>
      <c r="AC1407" s="38" t="s">
        <v>6123</v>
      </c>
      <c r="AD1407" s="59">
        <v>0.98178680333499668</v>
      </c>
      <c r="AE1407" s="59">
        <v>0.33295660130881555</v>
      </c>
      <c r="AF1407" s="59">
        <v>0.49679402072519069</v>
      </c>
    </row>
    <row r="1408" spans="1:32" x14ac:dyDescent="0.2">
      <c r="A1408" s="60" t="s">
        <v>6111</v>
      </c>
      <c r="B1408" s="44" t="s">
        <v>6115</v>
      </c>
      <c r="C1408" s="44"/>
      <c r="D1408" s="39">
        <v>1393</v>
      </c>
      <c r="E1408" s="44" t="s">
        <v>3023</v>
      </c>
      <c r="F1408" s="44" t="s">
        <v>3024</v>
      </c>
      <c r="G1408" s="39" t="s">
        <v>6115</v>
      </c>
      <c r="H1408" s="64">
        <v>40451</v>
      </c>
      <c r="I1408" s="44" t="s">
        <v>6129</v>
      </c>
      <c r="J1408" s="58">
        <v>116</v>
      </c>
      <c r="K1408" s="44" t="s">
        <v>6111</v>
      </c>
      <c r="L1408" s="39" t="s">
        <v>6116</v>
      </c>
      <c r="M1408" s="67">
        <v>0</v>
      </c>
      <c r="N1408" s="67">
        <v>0</v>
      </c>
      <c r="O1408" s="46">
        <v>447256</v>
      </c>
      <c r="P1408" s="45">
        <v>447256</v>
      </c>
      <c r="Q1408" s="45">
        <v>519407</v>
      </c>
      <c r="R1408" s="45">
        <v>43283.916666666664</v>
      </c>
      <c r="S1408" s="45">
        <v>259703.5</v>
      </c>
      <c r="T1408" s="45">
        <v>111635</v>
      </c>
      <c r="U1408" s="46">
        <v>187552.5</v>
      </c>
      <c r="V1408" s="38">
        <v>80350.120969540541</v>
      </c>
      <c r="W1408" s="46">
        <v>80350.120969540541</v>
      </c>
      <c r="X1408" s="38"/>
      <c r="Y1408" s="38">
        <f t="shared" si="22"/>
        <v>93174.960572061318</v>
      </c>
      <c r="Z1408" s="38">
        <v>93174.960572061318</v>
      </c>
      <c r="AA1408" s="38">
        <v>0</v>
      </c>
      <c r="AB1408" s="38">
        <v>93174.960572061318</v>
      </c>
      <c r="AC1408" s="38" t="s">
        <v>6123</v>
      </c>
      <c r="AD1408" s="59">
        <v>0.83463932075120995</v>
      </c>
      <c r="AE1408" s="59">
        <v>0.20832579232489071</v>
      </c>
      <c r="AF1408" s="59">
        <v>0.49679402072519063</v>
      </c>
    </row>
    <row r="1409" spans="1:32" x14ac:dyDescent="0.2">
      <c r="A1409" s="60" t="s">
        <v>6111</v>
      </c>
      <c r="B1409" s="44" t="s">
        <v>6115</v>
      </c>
      <c r="C1409" s="44"/>
      <c r="D1409" s="39">
        <v>1394</v>
      </c>
      <c r="E1409" s="44" t="s">
        <v>4814</v>
      </c>
      <c r="F1409" s="44" t="s">
        <v>4815</v>
      </c>
      <c r="G1409" s="39" t="s">
        <v>6115</v>
      </c>
      <c r="H1409" s="64">
        <v>40543</v>
      </c>
      <c r="I1409" s="44" t="s">
        <v>6129</v>
      </c>
      <c r="J1409" s="58">
        <v>116</v>
      </c>
      <c r="K1409" s="44" t="s">
        <v>6111</v>
      </c>
      <c r="L1409" s="39" t="s">
        <v>6116</v>
      </c>
      <c r="M1409" s="67">
        <v>0</v>
      </c>
      <c r="N1409" s="67">
        <v>0</v>
      </c>
      <c r="O1409" s="46">
        <v>947457</v>
      </c>
      <c r="P1409" s="45">
        <v>947457</v>
      </c>
      <c r="Q1409" s="45">
        <v>649690</v>
      </c>
      <c r="R1409" s="45">
        <v>54140.833333333336</v>
      </c>
      <c r="S1409" s="45">
        <v>324845</v>
      </c>
      <c r="T1409" s="45">
        <v>367713</v>
      </c>
      <c r="U1409" s="46">
        <v>622612</v>
      </c>
      <c r="V1409" s="38">
        <v>266735.71142526797</v>
      </c>
      <c r="W1409" s="46">
        <v>266735.71142526797</v>
      </c>
      <c r="X1409" s="38"/>
      <c r="Y1409" s="38">
        <f t="shared" si="22"/>
        <v>309309.91883175238</v>
      </c>
      <c r="Z1409" s="38">
        <v>309309.91883175238</v>
      </c>
      <c r="AA1409" s="38">
        <v>0</v>
      </c>
      <c r="AB1409" s="38">
        <v>309309.91883175238</v>
      </c>
      <c r="AC1409" s="38" t="s">
        <v>6123</v>
      </c>
      <c r="AD1409" s="59">
        <v>0.84117210659332786</v>
      </c>
      <c r="AE1409" s="59">
        <v>0.32646327889471755</v>
      </c>
      <c r="AF1409" s="59">
        <v>0.49679402072519063</v>
      </c>
    </row>
    <row r="1410" spans="1:32" x14ac:dyDescent="0.2">
      <c r="A1410" s="60" t="s">
        <v>6111</v>
      </c>
      <c r="B1410" s="44" t="s">
        <v>6115</v>
      </c>
      <c r="C1410" s="44"/>
      <c r="D1410" s="39">
        <v>1395</v>
      </c>
      <c r="E1410" s="44" t="s">
        <v>4838</v>
      </c>
      <c r="F1410" s="44" t="s">
        <v>4839</v>
      </c>
      <c r="G1410" s="39" t="s">
        <v>6115</v>
      </c>
      <c r="H1410" s="64">
        <v>40451</v>
      </c>
      <c r="I1410" s="44" t="s">
        <v>6129</v>
      </c>
      <c r="J1410" s="58">
        <v>116</v>
      </c>
      <c r="K1410" s="44" t="s">
        <v>6111</v>
      </c>
      <c r="L1410" s="39" t="s">
        <v>6116</v>
      </c>
      <c r="M1410" s="67">
        <v>0</v>
      </c>
      <c r="N1410" s="67">
        <v>0</v>
      </c>
      <c r="O1410" s="46">
        <v>698516</v>
      </c>
      <c r="P1410" s="45">
        <v>698516</v>
      </c>
      <c r="Q1410" s="45">
        <v>563710</v>
      </c>
      <c r="R1410" s="45">
        <v>46975.833333333336</v>
      </c>
      <c r="S1410" s="45">
        <v>281855</v>
      </c>
      <c r="T1410" s="45">
        <v>257498</v>
      </c>
      <c r="U1410" s="46">
        <v>416661</v>
      </c>
      <c r="V1410" s="38">
        <v>178503.41506132807</v>
      </c>
      <c r="W1410" s="46">
        <v>178503.41506132807</v>
      </c>
      <c r="X1410" s="38"/>
      <c r="Y1410" s="38">
        <f t="shared" si="22"/>
        <v>206994.69346937866</v>
      </c>
      <c r="Z1410" s="38">
        <v>206994.69346937866</v>
      </c>
      <c r="AA1410" s="38">
        <v>0</v>
      </c>
      <c r="AB1410" s="38">
        <v>206994.69346937866</v>
      </c>
      <c r="AC1410" s="38" t="s">
        <v>6123</v>
      </c>
      <c r="AD1410" s="59">
        <v>0.80386913090345813</v>
      </c>
      <c r="AE1410" s="59">
        <v>0.29633493501849445</v>
      </c>
      <c r="AF1410" s="59">
        <v>0.49679402072519063</v>
      </c>
    </row>
    <row r="1411" spans="1:32" x14ac:dyDescent="0.2">
      <c r="A1411" s="60" t="s">
        <v>6111</v>
      </c>
      <c r="B1411" s="44" t="s">
        <v>6115</v>
      </c>
      <c r="C1411" s="44"/>
      <c r="D1411" s="39">
        <v>1396</v>
      </c>
      <c r="E1411" s="44" t="s">
        <v>5910</v>
      </c>
      <c r="F1411" s="44" t="s">
        <v>5911</v>
      </c>
      <c r="G1411" s="39" t="s">
        <v>6115</v>
      </c>
      <c r="H1411" s="64">
        <v>40633</v>
      </c>
      <c r="I1411" s="44" t="s">
        <v>6129</v>
      </c>
      <c r="J1411" s="58">
        <v>116</v>
      </c>
      <c r="K1411" s="44" t="s">
        <v>6111</v>
      </c>
      <c r="L1411" s="39" t="s">
        <v>6116</v>
      </c>
      <c r="M1411" s="67">
        <v>0</v>
      </c>
      <c r="N1411" s="67">
        <v>0</v>
      </c>
      <c r="O1411" s="46">
        <v>215370</v>
      </c>
      <c r="P1411" s="45">
        <v>215370</v>
      </c>
      <c r="Q1411" s="45">
        <v>680529</v>
      </c>
      <c r="R1411" s="45">
        <v>56710.75</v>
      </c>
      <c r="S1411" s="45">
        <v>340264.5</v>
      </c>
      <c r="T1411" s="45">
        <v>351290</v>
      </c>
      <c r="U1411" s="46">
        <v>0</v>
      </c>
      <c r="V1411" s="38">
        <v>0</v>
      </c>
      <c r="W1411" s="46">
        <v>0</v>
      </c>
      <c r="X1411" s="38"/>
      <c r="Y1411" s="38">
        <f t="shared" si="22"/>
        <v>0</v>
      </c>
      <c r="Z1411" s="38">
        <v>0</v>
      </c>
      <c r="AA1411" s="38">
        <v>0</v>
      </c>
      <c r="AB1411" s="38">
        <v>0</v>
      </c>
      <c r="AC1411" s="38" t="s">
        <v>6116</v>
      </c>
      <c r="AD1411" s="59">
        <v>0</v>
      </c>
      <c r="AE1411" s="59">
        <v>0</v>
      </c>
      <c r="AF1411" s="59" t="s">
        <v>6138</v>
      </c>
    </row>
    <row r="1412" spans="1:32" x14ac:dyDescent="0.2">
      <c r="A1412" s="35" t="s">
        <v>6111</v>
      </c>
      <c r="B1412" s="26" t="s">
        <v>6173</v>
      </c>
      <c r="C1412" s="26" t="s">
        <v>6174</v>
      </c>
      <c r="D1412" s="25">
        <v>1397</v>
      </c>
      <c r="E1412" s="26" t="s">
        <v>894</v>
      </c>
      <c r="F1412" s="26" t="s">
        <v>895</v>
      </c>
      <c r="G1412" s="25" t="s">
        <v>6115</v>
      </c>
      <c r="H1412" s="63">
        <v>40268</v>
      </c>
      <c r="I1412" s="26" t="s">
        <v>6129</v>
      </c>
      <c r="J1412" s="57">
        <v>115</v>
      </c>
      <c r="K1412" s="26" t="s">
        <v>6111</v>
      </c>
      <c r="L1412" s="25" t="s">
        <v>6123</v>
      </c>
      <c r="M1412" s="110">
        <v>1559316</v>
      </c>
      <c r="N1412" s="110">
        <v>1559316</v>
      </c>
      <c r="O1412" s="40">
        <v>1435645</v>
      </c>
      <c r="P1412" s="27">
        <v>-123671</v>
      </c>
      <c r="Q1412" s="27">
        <v>0</v>
      </c>
      <c r="R1412" s="27">
        <v>0</v>
      </c>
      <c r="S1412" s="27">
        <v>0</v>
      </c>
      <c r="T1412" s="27">
        <v>438319</v>
      </c>
      <c r="U1412" s="27">
        <v>0</v>
      </c>
      <c r="V1412" s="40">
        <v>150101.79799611802</v>
      </c>
      <c r="W1412" s="40">
        <v>150101.79799611802</v>
      </c>
      <c r="X1412" s="28"/>
      <c r="Y1412" s="38">
        <v>0</v>
      </c>
      <c r="Z1412" s="28">
        <v>150101.79799611802</v>
      </c>
      <c r="AA1412" s="28">
        <v>150101.79799611802</v>
      </c>
      <c r="AB1412" s="28">
        <v>0</v>
      </c>
      <c r="AC1412" s="28" t="s">
        <v>6123</v>
      </c>
      <c r="AD1412" s="37">
        <v>0</v>
      </c>
      <c r="AE1412" s="37">
        <v>0</v>
      </c>
      <c r="AF1412" s="37" t="s">
        <v>6138</v>
      </c>
    </row>
    <row r="1413" spans="1:32" x14ac:dyDescent="0.2">
      <c r="A1413" s="60" t="s">
        <v>6111</v>
      </c>
      <c r="B1413" s="44" t="s">
        <v>6115</v>
      </c>
      <c r="C1413" s="44"/>
      <c r="D1413" s="39">
        <v>1398</v>
      </c>
      <c r="E1413" s="44" t="s">
        <v>1000</v>
      </c>
      <c r="F1413" s="44" t="s">
        <v>1001</v>
      </c>
      <c r="G1413" s="39" t="s">
        <v>6115</v>
      </c>
      <c r="H1413" s="64">
        <v>40451</v>
      </c>
      <c r="I1413" s="44" t="s">
        <v>6131</v>
      </c>
      <c r="J1413" s="58">
        <v>115</v>
      </c>
      <c r="K1413" s="44" t="s">
        <v>6111</v>
      </c>
      <c r="L1413" s="39" t="s">
        <v>6116</v>
      </c>
      <c r="M1413" s="67">
        <v>0</v>
      </c>
      <c r="N1413" s="67">
        <v>0</v>
      </c>
      <c r="O1413" s="46">
        <v>489730</v>
      </c>
      <c r="P1413" s="45">
        <v>489730</v>
      </c>
      <c r="Q1413" s="45">
        <v>457091</v>
      </c>
      <c r="R1413" s="45">
        <v>38090.916666666664</v>
      </c>
      <c r="S1413" s="45">
        <v>228545.5</v>
      </c>
      <c r="T1413" s="45">
        <v>302384</v>
      </c>
      <c r="U1413" s="46">
        <v>261184.5</v>
      </c>
      <c r="V1413" s="38">
        <v>111895.10227999606</v>
      </c>
      <c r="W1413" s="46">
        <v>111895.10227999606</v>
      </c>
      <c r="X1413" s="38"/>
      <c r="Y1413" s="38">
        <f t="shared" si="22"/>
        <v>129754.89790609856</v>
      </c>
      <c r="Z1413" s="38">
        <v>129754.89790609856</v>
      </c>
      <c r="AA1413" s="38">
        <v>0</v>
      </c>
      <c r="AB1413" s="38">
        <v>129754.89790609856</v>
      </c>
      <c r="AC1413" s="38" t="s">
        <v>6123</v>
      </c>
      <c r="AD1413" s="59">
        <v>0.42910636113715855</v>
      </c>
      <c r="AE1413" s="59">
        <v>0.2649519080025699</v>
      </c>
      <c r="AF1413" s="59">
        <v>0.49679402072519063</v>
      </c>
    </row>
    <row r="1414" spans="1:32" x14ac:dyDescent="0.2">
      <c r="A1414" s="60" t="s">
        <v>6111</v>
      </c>
      <c r="B1414" s="44" t="s">
        <v>6115</v>
      </c>
      <c r="C1414" s="44"/>
      <c r="D1414" s="39">
        <v>1399</v>
      </c>
      <c r="E1414" s="44" t="s">
        <v>1527</v>
      </c>
      <c r="F1414" s="44" t="s">
        <v>1528</v>
      </c>
      <c r="G1414" s="39" t="s">
        <v>6115</v>
      </c>
      <c r="H1414" s="64">
        <v>40359</v>
      </c>
      <c r="I1414" s="44" t="s">
        <v>6129</v>
      </c>
      <c r="J1414" s="58">
        <v>115</v>
      </c>
      <c r="K1414" s="44" t="s">
        <v>6111</v>
      </c>
      <c r="L1414" s="39" t="s">
        <v>6116</v>
      </c>
      <c r="M1414" s="67">
        <v>0</v>
      </c>
      <c r="N1414" s="67">
        <v>0</v>
      </c>
      <c r="O1414" s="46">
        <v>111572</v>
      </c>
      <c r="P1414" s="45">
        <v>111572</v>
      </c>
      <c r="Q1414" s="45">
        <v>532652</v>
      </c>
      <c r="R1414" s="45">
        <v>44387.666666666664</v>
      </c>
      <c r="S1414" s="45">
        <v>266326</v>
      </c>
      <c r="T1414" s="45">
        <v>266090</v>
      </c>
      <c r="U1414" s="46">
        <v>0</v>
      </c>
      <c r="V1414" s="38">
        <v>0</v>
      </c>
      <c r="W1414" s="46">
        <v>0</v>
      </c>
      <c r="X1414" s="38"/>
      <c r="Y1414" s="38">
        <f t="shared" si="22"/>
        <v>0</v>
      </c>
      <c r="Z1414" s="38">
        <v>0</v>
      </c>
      <c r="AA1414" s="38">
        <v>0</v>
      </c>
      <c r="AB1414" s="38">
        <v>0</v>
      </c>
      <c r="AC1414" s="38" t="s">
        <v>6116</v>
      </c>
      <c r="AD1414" s="59">
        <v>0</v>
      </c>
      <c r="AE1414" s="59">
        <v>0</v>
      </c>
      <c r="AF1414" s="59" t="s">
        <v>6138</v>
      </c>
    </row>
    <row r="1415" spans="1:32" x14ac:dyDescent="0.2">
      <c r="A1415" s="60" t="s">
        <v>6111</v>
      </c>
      <c r="B1415" s="44" t="s">
        <v>6115</v>
      </c>
      <c r="C1415" s="44"/>
      <c r="D1415" s="39">
        <v>1400</v>
      </c>
      <c r="E1415" s="44" t="s">
        <v>2478</v>
      </c>
      <c r="F1415" s="44" t="s">
        <v>2479</v>
      </c>
      <c r="G1415" s="39" t="s">
        <v>6115</v>
      </c>
      <c r="H1415" s="64">
        <v>40451</v>
      </c>
      <c r="I1415" s="44" t="s">
        <v>6129</v>
      </c>
      <c r="J1415" s="58">
        <v>115</v>
      </c>
      <c r="K1415" s="44" t="s">
        <v>6111</v>
      </c>
      <c r="L1415" s="39" t="s">
        <v>6116</v>
      </c>
      <c r="M1415" s="67">
        <v>0</v>
      </c>
      <c r="N1415" s="67">
        <v>0</v>
      </c>
      <c r="O1415" s="46">
        <v>478590</v>
      </c>
      <c r="P1415" s="45">
        <v>478590</v>
      </c>
      <c r="Q1415" s="45">
        <v>696745</v>
      </c>
      <c r="R1415" s="45">
        <v>58062.083333333336</v>
      </c>
      <c r="S1415" s="45">
        <v>348372.5</v>
      </c>
      <c r="T1415" s="45">
        <v>320422</v>
      </c>
      <c r="U1415" s="46">
        <v>130217.5</v>
      </c>
      <c r="V1415" s="38">
        <v>55787.002985036961</v>
      </c>
      <c r="W1415" s="46">
        <v>55787.002985036961</v>
      </c>
      <c r="X1415" s="38"/>
      <c r="Y1415" s="38">
        <f t="shared" si="22"/>
        <v>64691.275393782511</v>
      </c>
      <c r="Z1415" s="38">
        <v>64691.275393782511</v>
      </c>
      <c r="AA1415" s="38">
        <v>0</v>
      </c>
      <c r="AB1415" s="38">
        <v>64691.275393782511</v>
      </c>
      <c r="AC1415" s="38" t="s">
        <v>6123</v>
      </c>
      <c r="AD1415" s="59">
        <v>0.20189398790901533</v>
      </c>
      <c r="AE1415" s="59">
        <v>0.1351705539058119</v>
      </c>
      <c r="AF1415" s="59">
        <v>0.49679402072519063</v>
      </c>
    </row>
    <row r="1416" spans="1:32" x14ac:dyDescent="0.2">
      <c r="A1416" s="60" t="s">
        <v>6111</v>
      </c>
      <c r="B1416" s="44" t="s">
        <v>6115</v>
      </c>
      <c r="C1416" s="44"/>
      <c r="D1416" s="39">
        <v>1401</v>
      </c>
      <c r="E1416" s="44" t="s">
        <v>4019</v>
      </c>
      <c r="F1416" s="44" t="s">
        <v>4020</v>
      </c>
      <c r="G1416" s="39" t="s">
        <v>6115</v>
      </c>
      <c r="H1416" s="64">
        <v>40633</v>
      </c>
      <c r="I1416" s="44" t="s">
        <v>6130</v>
      </c>
      <c r="J1416" s="58">
        <v>115</v>
      </c>
      <c r="K1416" s="44" t="s">
        <v>6111</v>
      </c>
      <c r="L1416" s="39" t="s">
        <v>6116</v>
      </c>
      <c r="M1416" s="67">
        <v>0</v>
      </c>
      <c r="N1416" s="67">
        <v>0</v>
      </c>
      <c r="O1416" s="46">
        <v>382875</v>
      </c>
      <c r="P1416" s="45">
        <v>382875</v>
      </c>
      <c r="Q1416" s="45">
        <v>895594</v>
      </c>
      <c r="R1416" s="45">
        <v>74632.833333333328</v>
      </c>
      <c r="S1416" s="45">
        <v>447797</v>
      </c>
      <c r="T1416" s="45">
        <v>233337</v>
      </c>
      <c r="U1416" s="46">
        <v>0</v>
      </c>
      <c r="V1416" s="38">
        <v>0</v>
      </c>
      <c r="W1416" s="46">
        <v>0</v>
      </c>
      <c r="X1416" s="38"/>
      <c r="Y1416" s="38">
        <f t="shared" si="22"/>
        <v>0</v>
      </c>
      <c r="Z1416" s="38">
        <v>0</v>
      </c>
      <c r="AA1416" s="38">
        <v>0</v>
      </c>
      <c r="AB1416" s="38">
        <v>0</v>
      </c>
      <c r="AC1416" s="38" t="s">
        <v>6116</v>
      </c>
      <c r="AD1416" s="59">
        <v>0</v>
      </c>
      <c r="AE1416" s="59">
        <v>0</v>
      </c>
      <c r="AF1416" s="59" t="s">
        <v>6138</v>
      </c>
    </row>
    <row r="1417" spans="1:32" x14ac:dyDescent="0.2">
      <c r="A1417" s="60" t="s">
        <v>6111</v>
      </c>
      <c r="B1417" s="44" t="s">
        <v>6115</v>
      </c>
      <c r="C1417" s="44"/>
      <c r="D1417" s="39">
        <v>1402</v>
      </c>
      <c r="E1417" s="44" t="s">
        <v>4477</v>
      </c>
      <c r="F1417" s="44" t="s">
        <v>4478</v>
      </c>
      <c r="G1417" s="39" t="s">
        <v>6115</v>
      </c>
      <c r="H1417" s="64">
        <v>40359</v>
      </c>
      <c r="I1417" s="44" t="s">
        <v>6129</v>
      </c>
      <c r="J1417" s="58">
        <v>115</v>
      </c>
      <c r="K1417" s="44" t="s">
        <v>6111</v>
      </c>
      <c r="L1417" s="39" t="s">
        <v>6116</v>
      </c>
      <c r="M1417" s="67">
        <v>0</v>
      </c>
      <c r="N1417" s="67">
        <v>0</v>
      </c>
      <c r="O1417" s="46">
        <v>26709</v>
      </c>
      <c r="P1417" s="45">
        <v>26709</v>
      </c>
      <c r="Q1417" s="45">
        <v>630736</v>
      </c>
      <c r="R1417" s="45">
        <v>52561.333333333336</v>
      </c>
      <c r="S1417" s="45">
        <v>315368</v>
      </c>
      <c r="T1417" s="45">
        <v>183243</v>
      </c>
      <c r="U1417" s="46">
        <v>0</v>
      </c>
      <c r="V1417" s="38">
        <v>0</v>
      </c>
      <c r="W1417" s="46">
        <v>0</v>
      </c>
      <c r="X1417" s="38"/>
      <c r="Y1417" s="38">
        <f t="shared" si="22"/>
        <v>0</v>
      </c>
      <c r="Z1417" s="38">
        <v>0</v>
      </c>
      <c r="AA1417" s="38">
        <v>0</v>
      </c>
      <c r="AB1417" s="38">
        <v>0</v>
      </c>
      <c r="AC1417" s="38" t="s">
        <v>6116</v>
      </c>
      <c r="AD1417" s="59">
        <v>0</v>
      </c>
      <c r="AE1417" s="59">
        <v>0</v>
      </c>
      <c r="AF1417" s="59" t="s">
        <v>6138</v>
      </c>
    </row>
    <row r="1418" spans="1:32" x14ac:dyDescent="0.2">
      <c r="A1418" s="60" t="s">
        <v>6111</v>
      </c>
      <c r="B1418" s="44" t="s">
        <v>6115</v>
      </c>
      <c r="C1418" s="44"/>
      <c r="D1418" s="39">
        <v>1403</v>
      </c>
      <c r="E1418" s="44" t="s">
        <v>992</v>
      </c>
      <c r="F1418" s="44" t="s">
        <v>993</v>
      </c>
      <c r="G1418" s="39" t="s">
        <v>6115</v>
      </c>
      <c r="H1418" s="64">
        <v>40359</v>
      </c>
      <c r="I1418" s="44" t="s">
        <v>6129</v>
      </c>
      <c r="J1418" s="58">
        <v>114</v>
      </c>
      <c r="K1418" s="44" t="s">
        <v>6111</v>
      </c>
      <c r="L1418" s="39" t="s">
        <v>6116</v>
      </c>
      <c r="M1418" s="67">
        <v>0</v>
      </c>
      <c r="N1418" s="67">
        <v>0</v>
      </c>
      <c r="O1418" s="46">
        <v>630761</v>
      </c>
      <c r="P1418" s="45">
        <v>630761</v>
      </c>
      <c r="Q1418" s="45">
        <v>584260</v>
      </c>
      <c r="R1418" s="45">
        <v>48688.333333333336</v>
      </c>
      <c r="S1418" s="45">
        <v>292130</v>
      </c>
      <c r="T1418" s="45">
        <v>359019</v>
      </c>
      <c r="U1418" s="46">
        <v>338631</v>
      </c>
      <c r="V1418" s="38">
        <v>145074.26887957496</v>
      </c>
      <c r="W1418" s="46">
        <v>145074.26887957496</v>
      </c>
      <c r="X1418" s="38"/>
      <c r="Y1418" s="38">
        <f t="shared" si="22"/>
        <v>168229.85603219204</v>
      </c>
      <c r="Z1418" s="38">
        <v>168229.85603219204</v>
      </c>
      <c r="AA1418" s="38">
        <v>0</v>
      </c>
      <c r="AB1418" s="38">
        <v>168229.85603219204</v>
      </c>
      <c r="AC1418" s="38" t="s">
        <v>6123</v>
      </c>
      <c r="AD1418" s="59">
        <v>0.46858204170863393</v>
      </c>
      <c r="AE1418" s="59">
        <v>0.26670934955108516</v>
      </c>
      <c r="AF1418" s="59">
        <v>0.49679402072519063</v>
      </c>
    </row>
    <row r="1419" spans="1:32" x14ac:dyDescent="0.2">
      <c r="A1419" s="60" t="s">
        <v>6111</v>
      </c>
      <c r="B1419" s="44" t="s">
        <v>6115</v>
      </c>
      <c r="C1419" s="44"/>
      <c r="D1419" s="39">
        <v>1404</v>
      </c>
      <c r="E1419" s="44" t="s">
        <v>1102</v>
      </c>
      <c r="F1419" s="44" t="s">
        <v>1103</v>
      </c>
      <c r="G1419" s="39" t="s">
        <v>6115</v>
      </c>
      <c r="H1419" s="64">
        <v>40359</v>
      </c>
      <c r="I1419" s="44" t="s">
        <v>6131</v>
      </c>
      <c r="J1419" s="58">
        <v>114</v>
      </c>
      <c r="K1419" s="44" t="s">
        <v>6111</v>
      </c>
      <c r="L1419" s="39" t="s">
        <v>6123</v>
      </c>
      <c r="M1419" s="67">
        <v>233278</v>
      </c>
      <c r="N1419" s="67">
        <v>0</v>
      </c>
      <c r="O1419" s="46">
        <v>452116</v>
      </c>
      <c r="P1419" s="45">
        <v>452116</v>
      </c>
      <c r="Q1419" s="45">
        <v>478650</v>
      </c>
      <c r="R1419" s="45">
        <v>39887.5</v>
      </c>
      <c r="S1419" s="45">
        <v>239325</v>
      </c>
      <c r="T1419" s="45">
        <v>284359</v>
      </c>
      <c r="U1419" s="46">
        <v>212791</v>
      </c>
      <c r="V1419" s="38">
        <v>91162.648278372726</v>
      </c>
      <c r="W1419" s="46">
        <v>91162.648278372726</v>
      </c>
      <c r="X1419" s="38"/>
      <c r="Y1419" s="38">
        <f t="shared" si="22"/>
        <v>105713.29646413404</v>
      </c>
      <c r="Z1419" s="38">
        <v>105713.29646413404</v>
      </c>
      <c r="AA1419" s="38">
        <v>0</v>
      </c>
      <c r="AB1419" s="38">
        <v>105713.29646413404</v>
      </c>
      <c r="AC1419" s="38" t="s">
        <v>6123</v>
      </c>
      <c r="AD1419" s="59">
        <v>0.3717599810947923</v>
      </c>
      <c r="AE1419" s="59">
        <v>0.23381896784040829</v>
      </c>
      <c r="AF1419" s="59">
        <v>0.49679402072519063</v>
      </c>
    </row>
    <row r="1420" spans="1:32" x14ac:dyDescent="0.2">
      <c r="A1420" s="60" t="s">
        <v>6111</v>
      </c>
      <c r="B1420" s="44" t="s">
        <v>6115</v>
      </c>
      <c r="C1420" s="44"/>
      <c r="D1420" s="39">
        <v>1405</v>
      </c>
      <c r="E1420" s="44" t="s">
        <v>4868</v>
      </c>
      <c r="F1420" s="44" t="s">
        <v>4869</v>
      </c>
      <c r="G1420" s="39" t="s">
        <v>6115</v>
      </c>
      <c r="H1420" s="64">
        <v>40451</v>
      </c>
      <c r="I1420" s="44" t="s">
        <v>6129</v>
      </c>
      <c r="J1420" s="58">
        <v>114</v>
      </c>
      <c r="K1420" s="44" t="s">
        <v>6111</v>
      </c>
      <c r="L1420" s="39" t="s">
        <v>6116</v>
      </c>
      <c r="M1420" s="67">
        <v>0</v>
      </c>
      <c r="N1420" s="67">
        <v>0</v>
      </c>
      <c r="O1420" s="46">
        <v>1047268</v>
      </c>
      <c r="P1420" s="45">
        <v>1047268</v>
      </c>
      <c r="Q1420" s="45">
        <v>557303</v>
      </c>
      <c r="R1420" s="45">
        <v>46441.916666666664</v>
      </c>
      <c r="S1420" s="45">
        <v>278651.5</v>
      </c>
      <c r="T1420" s="45">
        <v>208449</v>
      </c>
      <c r="U1420" s="46">
        <v>768616.5</v>
      </c>
      <c r="V1420" s="38">
        <v>329286.08658474218</v>
      </c>
      <c r="W1420" s="46">
        <v>208449</v>
      </c>
      <c r="X1420" s="38"/>
      <c r="Y1420" s="38">
        <f t="shared" si="22"/>
        <v>381844.08143072348</v>
      </c>
      <c r="Z1420" s="38">
        <v>208449</v>
      </c>
      <c r="AA1420" s="38">
        <v>0</v>
      </c>
      <c r="AB1420" s="38">
        <v>208449</v>
      </c>
      <c r="AC1420" s="38" t="s">
        <v>6123</v>
      </c>
      <c r="AD1420" s="59">
        <v>1</v>
      </c>
      <c r="AE1420" s="59">
        <v>0.19904074219779463</v>
      </c>
      <c r="AF1420" s="59">
        <v>0.27120026697319144</v>
      </c>
    </row>
    <row r="1421" spans="1:32" x14ac:dyDescent="0.2">
      <c r="A1421" s="60" t="s">
        <v>6111</v>
      </c>
      <c r="B1421" s="44" t="s">
        <v>6115</v>
      </c>
      <c r="C1421" s="44"/>
      <c r="D1421" s="39">
        <v>1406</v>
      </c>
      <c r="E1421" s="44" t="s">
        <v>4062</v>
      </c>
      <c r="F1421" s="44" t="s">
        <v>4063</v>
      </c>
      <c r="G1421" s="39" t="s">
        <v>6115</v>
      </c>
      <c r="H1421" s="64">
        <v>40543</v>
      </c>
      <c r="I1421" s="44" t="s">
        <v>6129</v>
      </c>
      <c r="J1421" s="58">
        <v>113</v>
      </c>
      <c r="K1421" s="44" t="s">
        <v>6111</v>
      </c>
      <c r="L1421" s="39" t="s">
        <v>6116</v>
      </c>
      <c r="M1421" s="67">
        <v>0</v>
      </c>
      <c r="N1421" s="67">
        <v>0</v>
      </c>
      <c r="O1421" s="46">
        <v>719927</v>
      </c>
      <c r="P1421" s="45">
        <v>719927</v>
      </c>
      <c r="Q1421" s="45">
        <v>711664</v>
      </c>
      <c r="R1421" s="45">
        <v>59305.333333333336</v>
      </c>
      <c r="S1421" s="45">
        <v>355832</v>
      </c>
      <c r="T1421" s="45">
        <v>277029</v>
      </c>
      <c r="U1421" s="46">
        <v>364095</v>
      </c>
      <c r="V1421" s="38">
        <v>155983.40355049845</v>
      </c>
      <c r="W1421" s="46">
        <v>155983.40355049845</v>
      </c>
      <c r="X1421" s="38"/>
      <c r="Y1421" s="38">
        <f t="shared" si="22"/>
        <v>180880.21897593827</v>
      </c>
      <c r="Z1421" s="38">
        <v>180880.21897593827</v>
      </c>
      <c r="AA1421" s="38">
        <v>0</v>
      </c>
      <c r="AB1421" s="38">
        <v>180880.21897593827</v>
      </c>
      <c r="AC1421" s="38" t="s">
        <v>6123</v>
      </c>
      <c r="AD1421" s="59">
        <v>0.65292882324932866</v>
      </c>
      <c r="AE1421" s="59">
        <v>0.25124800011103665</v>
      </c>
      <c r="AF1421" s="59">
        <v>0.49679402072519063</v>
      </c>
    </row>
    <row r="1422" spans="1:32" x14ac:dyDescent="0.2">
      <c r="A1422" s="60" t="s">
        <v>6111</v>
      </c>
      <c r="B1422" s="44" t="s">
        <v>6115</v>
      </c>
      <c r="C1422" s="44"/>
      <c r="D1422" s="39">
        <v>1407</v>
      </c>
      <c r="E1422" s="44" t="s">
        <v>4695</v>
      </c>
      <c r="F1422" s="44" t="s">
        <v>4696</v>
      </c>
      <c r="G1422" s="39" t="s">
        <v>6115</v>
      </c>
      <c r="H1422" s="64">
        <v>40359</v>
      </c>
      <c r="I1422" s="44" t="s">
        <v>6129</v>
      </c>
      <c r="J1422" s="58">
        <v>113</v>
      </c>
      <c r="K1422" s="44" t="s">
        <v>6111</v>
      </c>
      <c r="L1422" s="39" t="s">
        <v>6116</v>
      </c>
      <c r="M1422" s="67">
        <v>0</v>
      </c>
      <c r="N1422" s="67">
        <v>0</v>
      </c>
      <c r="O1422" s="46">
        <v>969050</v>
      </c>
      <c r="P1422" s="45">
        <v>969050</v>
      </c>
      <c r="Q1422" s="45">
        <v>470086</v>
      </c>
      <c r="R1422" s="45">
        <v>39173.833333333336</v>
      </c>
      <c r="S1422" s="45">
        <v>235043</v>
      </c>
      <c r="T1422" s="45">
        <v>100513</v>
      </c>
      <c r="U1422" s="46">
        <v>734007</v>
      </c>
      <c r="V1422" s="38">
        <v>314458.89147033251</v>
      </c>
      <c r="W1422" s="46">
        <v>100513</v>
      </c>
      <c r="X1422" s="38"/>
      <c r="Y1422" s="38">
        <f t="shared" si="22"/>
        <v>364650.28877043497</v>
      </c>
      <c r="Z1422" s="38">
        <v>100513</v>
      </c>
      <c r="AA1422" s="38">
        <v>0</v>
      </c>
      <c r="AB1422" s="38">
        <v>100513</v>
      </c>
      <c r="AC1422" s="38" t="s">
        <v>6123</v>
      </c>
      <c r="AD1422" s="59">
        <v>1</v>
      </c>
      <c r="AE1422" s="59">
        <v>0.10372323409524792</v>
      </c>
      <c r="AF1422" s="59">
        <v>0.13693738615571785</v>
      </c>
    </row>
    <row r="1423" spans="1:32" x14ac:dyDescent="0.2">
      <c r="A1423" s="60" t="s">
        <v>6111</v>
      </c>
      <c r="B1423" s="44" t="s">
        <v>6115</v>
      </c>
      <c r="C1423" s="44"/>
      <c r="D1423" s="39">
        <v>1408</v>
      </c>
      <c r="E1423" s="44" t="s">
        <v>1695</v>
      </c>
      <c r="F1423" s="44" t="s">
        <v>1696</v>
      </c>
      <c r="G1423" s="39" t="s">
        <v>6115</v>
      </c>
      <c r="H1423" s="64">
        <v>40633</v>
      </c>
      <c r="I1423" s="44" t="s">
        <v>6131</v>
      </c>
      <c r="J1423" s="58">
        <v>112</v>
      </c>
      <c r="K1423" s="44" t="s">
        <v>6111</v>
      </c>
      <c r="L1423" s="39" t="s">
        <v>6116</v>
      </c>
      <c r="M1423" s="67">
        <v>0</v>
      </c>
      <c r="N1423" s="67">
        <v>0</v>
      </c>
      <c r="O1423" s="46">
        <v>537132</v>
      </c>
      <c r="P1423" s="45">
        <v>537132</v>
      </c>
      <c r="Q1423" s="45">
        <v>501182</v>
      </c>
      <c r="R1423" s="45">
        <v>41765.166666666664</v>
      </c>
      <c r="S1423" s="45">
        <v>250591</v>
      </c>
      <c r="T1423" s="45">
        <v>115965</v>
      </c>
      <c r="U1423" s="46">
        <v>286541</v>
      </c>
      <c r="V1423" s="38">
        <v>122758.18244349243</v>
      </c>
      <c r="W1423" s="46">
        <v>115965</v>
      </c>
      <c r="X1423" s="38"/>
      <c r="Y1423" s="38">
        <f t="shared" si="22"/>
        <v>142351.85549261686</v>
      </c>
      <c r="Z1423" s="38">
        <v>115965</v>
      </c>
      <c r="AA1423" s="38">
        <v>0</v>
      </c>
      <c r="AB1423" s="38">
        <v>115965</v>
      </c>
      <c r="AC1423" s="38" t="s">
        <v>6123</v>
      </c>
      <c r="AD1423" s="59">
        <v>1</v>
      </c>
      <c r="AE1423" s="59">
        <v>0.21589665110252229</v>
      </c>
      <c r="AF1423" s="59">
        <v>0.40470648179492635</v>
      </c>
    </row>
    <row r="1424" spans="1:32" x14ac:dyDescent="0.2">
      <c r="A1424" s="60" t="s">
        <v>6111</v>
      </c>
      <c r="B1424" s="44" t="s">
        <v>6115</v>
      </c>
      <c r="C1424" s="44"/>
      <c r="D1424" s="39">
        <v>1409</v>
      </c>
      <c r="E1424" s="44" t="s">
        <v>2349</v>
      </c>
      <c r="F1424" s="44" t="s">
        <v>2350</v>
      </c>
      <c r="G1424" s="39" t="s">
        <v>6115</v>
      </c>
      <c r="H1424" s="64">
        <v>40543</v>
      </c>
      <c r="I1424" s="44" t="s">
        <v>6129</v>
      </c>
      <c r="J1424" s="58">
        <v>112</v>
      </c>
      <c r="K1424" s="44" t="s">
        <v>6111</v>
      </c>
      <c r="L1424" s="39" t="s">
        <v>6116</v>
      </c>
      <c r="M1424" s="67">
        <v>0</v>
      </c>
      <c r="N1424" s="67">
        <v>0</v>
      </c>
      <c r="O1424" s="46">
        <v>352730</v>
      </c>
      <c r="P1424" s="45">
        <v>352730</v>
      </c>
      <c r="Q1424" s="45">
        <v>732547</v>
      </c>
      <c r="R1424" s="45">
        <v>61045.583333333336</v>
      </c>
      <c r="S1424" s="45">
        <v>366273.5</v>
      </c>
      <c r="T1424" s="45">
        <v>194839</v>
      </c>
      <c r="U1424" s="46">
        <v>0</v>
      </c>
      <c r="V1424" s="38">
        <v>0</v>
      </c>
      <c r="W1424" s="46">
        <v>0</v>
      </c>
      <c r="X1424" s="38"/>
      <c r="Y1424" s="38">
        <f t="shared" si="22"/>
        <v>0</v>
      </c>
      <c r="Z1424" s="38">
        <v>0</v>
      </c>
      <c r="AA1424" s="38">
        <v>0</v>
      </c>
      <c r="AB1424" s="38">
        <v>0</v>
      </c>
      <c r="AC1424" s="38" t="s">
        <v>6116</v>
      </c>
      <c r="AD1424" s="59">
        <v>0</v>
      </c>
      <c r="AE1424" s="59">
        <v>0</v>
      </c>
      <c r="AF1424" s="59" t="s">
        <v>6138</v>
      </c>
    </row>
    <row r="1425" spans="1:32" x14ac:dyDescent="0.2">
      <c r="A1425" s="60" t="s">
        <v>6111</v>
      </c>
      <c r="B1425" s="44" t="s">
        <v>6115</v>
      </c>
      <c r="C1425" s="44"/>
      <c r="D1425" s="39">
        <v>1410</v>
      </c>
      <c r="E1425" s="44" t="s">
        <v>3240</v>
      </c>
      <c r="F1425" s="44" t="s">
        <v>3241</v>
      </c>
      <c r="G1425" s="39" t="s">
        <v>6115</v>
      </c>
      <c r="H1425" s="64">
        <v>40633</v>
      </c>
      <c r="I1425" s="44" t="s">
        <v>6130</v>
      </c>
      <c r="J1425" s="58">
        <v>112</v>
      </c>
      <c r="K1425" s="44" t="s">
        <v>6111</v>
      </c>
      <c r="L1425" s="39" t="s">
        <v>6116</v>
      </c>
      <c r="M1425" s="67">
        <v>0</v>
      </c>
      <c r="N1425" s="67">
        <v>0</v>
      </c>
      <c r="O1425" s="46">
        <v>252587</v>
      </c>
      <c r="P1425" s="45">
        <v>252587</v>
      </c>
      <c r="Q1425" s="45">
        <v>451529</v>
      </c>
      <c r="R1425" s="45">
        <v>37627.416666666664</v>
      </c>
      <c r="S1425" s="45">
        <v>225764.5</v>
      </c>
      <c r="T1425" s="45">
        <v>306597</v>
      </c>
      <c r="U1425" s="46">
        <v>26822.5</v>
      </c>
      <c r="V1425" s="38">
        <v>11491.135120595573</v>
      </c>
      <c r="W1425" s="46">
        <v>11491.135120595573</v>
      </c>
      <c r="X1425" s="38"/>
      <c r="Y1425" s="38">
        <f t="shared" si="22"/>
        <v>13325.257620901426</v>
      </c>
      <c r="Z1425" s="38">
        <v>13325.257620901426</v>
      </c>
      <c r="AA1425" s="38">
        <v>0</v>
      </c>
      <c r="AB1425" s="38">
        <v>13325.257620901426</v>
      </c>
      <c r="AC1425" s="38" t="s">
        <v>6123</v>
      </c>
      <c r="AD1425" s="59">
        <v>4.3461800411946062E-2</v>
      </c>
      <c r="AE1425" s="59">
        <v>5.275512049670579E-2</v>
      </c>
      <c r="AF1425" s="59">
        <v>0.49679402072519063</v>
      </c>
    </row>
    <row r="1426" spans="1:32" x14ac:dyDescent="0.2">
      <c r="A1426" s="60" t="s">
        <v>6111</v>
      </c>
      <c r="B1426" s="44" t="s">
        <v>6115</v>
      </c>
      <c r="C1426" s="44"/>
      <c r="D1426" s="39">
        <v>1411</v>
      </c>
      <c r="E1426" s="44" t="s">
        <v>4038</v>
      </c>
      <c r="F1426" s="44" t="s">
        <v>4039</v>
      </c>
      <c r="G1426" s="39" t="s">
        <v>6115</v>
      </c>
      <c r="H1426" s="64">
        <v>40633</v>
      </c>
      <c r="I1426" s="44" t="s">
        <v>6130</v>
      </c>
      <c r="J1426" s="58">
        <v>112</v>
      </c>
      <c r="K1426" s="44" t="s">
        <v>6111</v>
      </c>
      <c r="L1426" s="39" t="s">
        <v>6116</v>
      </c>
      <c r="M1426" s="67">
        <v>0</v>
      </c>
      <c r="N1426" s="67">
        <v>0</v>
      </c>
      <c r="O1426" s="46">
        <v>535549</v>
      </c>
      <c r="P1426" s="45">
        <v>535549</v>
      </c>
      <c r="Q1426" s="45">
        <v>544175</v>
      </c>
      <c r="R1426" s="45">
        <v>45347.916666666664</v>
      </c>
      <c r="S1426" s="45">
        <v>272087.5</v>
      </c>
      <c r="T1426" s="45">
        <v>152144</v>
      </c>
      <c r="U1426" s="46">
        <v>263461.5</v>
      </c>
      <c r="V1426" s="38">
        <v>112870.60100940593</v>
      </c>
      <c r="W1426" s="46">
        <v>112870.60100940593</v>
      </c>
      <c r="X1426" s="38"/>
      <c r="Y1426" s="38">
        <f t="shared" si="22"/>
        <v>130886.09789128983</v>
      </c>
      <c r="Z1426" s="38">
        <v>130886.09789128983</v>
      </c>
      <c r="AA1426" s="38">
        <v>0</v>
      </c>
      <c r="AB1426" s="38">
        <v>130886.09789128983</v>
      </c>
      <c r="AC1426" s="38" t="s">
        <v>6123</v>
      </c>
      <c r="AD1426" s="59">
        <v>0.86027774931176926</v>
      </c>
      <c r="AE1426" s="59">
        <v>0.2443961204134259</v>
      </c>
      <c r="AF1426" s="59">
        <v>0.49679402072519069</v>
      </c>
    </row>
    <row r="1427" spans="1:32" x14ac:dyDescent="0.2">
      <c r="A1427" s="60" t="s">
        <v>6111</v>
      </c>
      <c r="B1427" s="44" t="s">
        <v>6115</v>
      </c>
      <c r="C1427" s="44"/>
      <c r="D1427" s="39">
        <v>1412</v>
      </c>
      <c r="E1427" s="44" t="s">
        <v>4632</v>
      </c>
      <c r="F1427" s="44" t="s">
        <v>4633</v>
      </c>
      <c r="G1427" s="39" t="s">
        <v>6115</v>
      </c>
      <c r="H1427" s="64">
        <v>40359</v>
      </c>
      <c r="I1427" s="44" t="s">
        <v>6129</v>
      </c>
      <c r="J1427" s="58">
        <v>112</v>
      </c>
      <c r="K1427" s="44" t="s">
        <v>6111</v>
      </c>
      <c r="L1427" s="39" t="s">
        <v>6116</v>
      </c>
      <c r="M1427" s="67">
        <v>0</v>
      </c>
      <c r="N1427" s="67">
        <v>0</v>
      </c>
      <c r="O1427" s="46">
        <v>305865</v>
      </c>
      <c r="P1427" s="45">
        <v>305865</v>
      </c>
      <c r="Q1427" s="45">
        <v>523015</v>
      </c>
      <c r="R1427" s="45">
        <v>43584.583333333336</v>
      </c>
      <c r="S1427" s="45">
        <v>261507.5</v>
      </c>
      <c r="T1427" s="45">
        <v>382150</v>
      </c>
      <c r="U1427" s="46">
        <v>44357.5</v>
      </c>
      <c r="V1427" s="38">
        <v>19003.375006498951</v>
      </c>
      <c r="W1427" s="46">
        <v>19003.375006498951</v>
      </c>
      <c r="X1427" s="38"/>
      <c r="Y1427" s="38">
        <f t="shared" si="22"/>
        <v>22036.540774317644</v>
      </c>
      <c r="Z1427" s="38">
        <v>22036.540774317644</v>
      </c>
      <c r="AA1427" s="38">
        <v>0</v>
      </c>
      <c r="AB1427" s="38">
        <v>22036.540774317644</v>
      </c>
      <c r="AC1427" s="38" t="s">
        <v>6123</v>
      </c>
      <c r="AD1427" s="59">
        <v>5.766463633211473E-2</v>
      </c>
      <c r="AE1427" s="59">
        <v>7.204662440723078E-2</v>
      </c>
      <c r="AF1427" s="59">
        <v>0.49679402072519063</v>
      </c>
    </row>
    <row r="1428" spans="1:32" x14ac:dyDescent="0.2">
      <c r="A1428" s="60" t="s">
        <v>6111</v>
      </c>
      <c r="B1428" s="44" t="s">
        <v>6115</v>
      </c>
      <c r="C1428" s="44"/>
      <c r="D1428" s="39">
        <v>1413</v>
      </c>
      <c r="E1428" s="44" t="s">
        <v>320</v>
      </c>
      <c r="F1428" s="44" t="s">
        <v>321</v>
      </c>
      <c r="G1428" s="39" t="s">
        <v>6115</v>
      </c>
      <c r="H1428" s="64">
        <v>40359</v>
      </c>
      <c r="I1428" s="44" t="s">
        <v>6129</v>
      </c>
      <c r="J1428" s="58">
        <v>111</v>
      </c>
      <c r="K1428" s="44" t="s">
        <v>6111</v>
      </c>
      <c r="L1428" s="39" t="s">
        <v>6116</v>
      </c>
      <c r="M1428" s="67">
        <v>0</v>
      </c>
      <c r="N1428" s="67">
        <v>0</v>
      </c>
      <c r="O1428" s="46">
        <v>416407</v>
      </c>
      <c r="P1428" s="45">
        <v>416407</v>
      </c>
      <c r="Q1428" s="45">
        <v>447211</v>
      </c>
      <c r="R1428" s="45">
        <v>37267.583333333336</v>
      </c>
      <c r="S1428" s="45">
        <v>223605.5</v>
      </c>
      <c r="T1428" s="45">
        <v>250997</v>
      </c>
      <c r="U1428" s="46">
        <v>192801.5</v>
      </c>
      <c r="V1428" s="38">
        <v>82598.866174051902</v>
      </c>
      <c r="W1428" s="46">
        <v>82598.866174051902</v>
      </c>
      <c r="X1428" s="38"/>
      <c r="Y1428" s="38">
        <f t="shared" si="22"/>
        <v>95782.632386847836</v>
      </c>
      <c r="Z1428" s="38">
        <v>95782.632386847836</v>
      </c>
      <c r="AA1428" s="38">
        <v>0</v>
      </c>
      <c r="AB1428" s="38">
        <v>95782.632386847836</v>
      </c>
      <c r="AC1428" s="38" t="s">
        <v>6123</v>
      </c>
      <c r="AD1428" s="59">
        <v>0.38160867415486177</v>
      </c>
      <c r="AE1428" s="59">
        <v>0.23002166723145345</v>
      </c>
      <c r="AF1428" s="59">
        <v>0.49679402072519058</v>
      </c>
    </row>
    <row r="1429" spans="1:32" x14ac:dyDescent="0.2">
      <c r="A1429" s="60" t="s">
        <v>6111</v>
      </c>
      <c r="B1429" s="44" t="s">
        <v>6115</v>
      </c>
      <c r="C1429" s="44"/>
      <c r="D1429" s="39">
        <v>1414</v>
      </c>
      <c r="E1429" s="44" t="s">
        <v>881</v>
      </c>
      <c r="F1429" s="44" t="s">
        <v>882</v>
      </c>
      <c r="G1429" s="39" t="s">
        <v>6115</v>
      </c>
      <c r="H1429" s="64">
        <v>40451</v>
      </c>
      <c r="I1429" s="44" t="s">
        <v>6129</v>
      </c>
      <c r="J1429" s="58">
        <v>111</v>
      </c>
      <c r="K1429" s="44" t="s">
        <v>6111</v>
      </c>
      <c r="L1429" s="39" t="s">
        <v>6123</v>
      </c>
      <c r="M1429" s="67">
        <v>110116</v>
      </c>
      <c r="N1429" s="67">
        <v>0</v>
      </c>
      <c r="O1429" s="46">
        <v>795355</v>
      </c>
      <c r="P1429" s="45">
        <v>795355</v>
      </c>
      <c r="Q1429" s="45">
        <v>699232</v>
      </c>
      <c r="R1429" s="45">
        <v>58269.333333333336</v>
      </c>
      <c r="S1429" s="45">
        <v>349616</v>
      </c>
      <c r="T1429" s="45">
        <v>454037</v>
      </c>
      <c r="U1429" s="46">
        <v>445739</v>
      </c>
      <c r="V1429" s="38">
        <v>190960.83800984808</v>
      </c>
      <c r="W1429" s="46">
        <v>190960.83800984808</v>
      </c>
      <c r="X1429" s="38"/>
      <c r="Y1429" s="38">
        <f t="shared" si="22"/>
        <v>221440.47000402576</v>
      </c>
      <c r="Z1429" s="38">
        <v>221440.47000402576</v>
      </c>
      <c r="AA1429" s="38">
        <v>0</v>
      </c>
      <c r="AB1429" s="38">
        <v>221440.47000402576</v>
      </c>
      <c r="AC1429" s="38" t="s">
        <v>6123</v>
      </c>
      <c r="AD1429" s="59">
        <v>0.48771459155096558</v>
      </c>
      <c r="AE1429" s="59">
        <v>0.27841714706517939</v>
      </c>
      <c r="AF1429" s="59">
        <v>0.49679402072519063</v>
      </c>
    </row>
    <row r="1430" spans="1:32" x14ac:dyDescent="0.2">
      <c r="A1430" s="60" t="s">
        <v>6111</v>
      </c>
      <c r="B1430" s="44" t="s">
        <v>6115</v>
      </c>
      <c r="C1430" s="44"/>
      <c r="D1430" s="39">
        <v>1415</v>
      </c>
      <c r="E1430" s="44" t="s">
        <v>1051</v>
      </c>
      <c r="F1430" s="44" t="s">
        <v>239</v>
      </c>
      <c r="G1430" s="39" t="s">
        <v>6115</v>
      </c>
      <c r="H1430" s="64">
        <v>40359</v>
      </c>
      <c r="I1430" s="44" t="s">
        <v>6129</v>
      </c>
      <c r="J1430" s="58">
        <v>111</v>
      </c>
      <c r="K1430" s="44" t="s">
        <v>6111</v>
      </c>
      <c r="L1430" s="39" t="s">
        <v>6116</v>
      </c>
      <c r="M1430" s="67">
        <v>0</v>
      </c>
      <c r="N1430" s="67">
        <v>0</v>
      </c>
      <c r="O1430" s="46">
        <v>383981</v>
      </c>
      <c r="P1430" s="45">
        <v>383981</v>
      </c>
      <c r="Q1430" s="45">
        <v>564739</v>
      </c>
      <c r="R1430" s="45">
        <v>47061.583333333336</v>
      </c>
      <c r="S1430" s="45">
        <v>282369.5</v>
      </c>
      <c r="T1430" s="45">
        <v>245563</v>
      </c>
      <c r="U1430" s="46">
        <v>101611.5</v>
      </c>
      <c r="V1430" s="38">
        <v>43531.791455173719</v>
      </c>
      <c r="W1430" s="46">
        <v>43531.791455173719</v>
      </c>
      <c r="X1430" s="38"/>
      <c r="Y1430" s="38">
        <f t="shared" si="22"/>
        <v>50479.985636917714</v>
      </c>
      <c r="Z1430" s="38">
        <v>50479.985636917714</v>
      </c>
      <c r="AA1430" s="38">
        <v>0</v>
      </c>
      <c r="AB1430" s="38">
        <v>50479.985636917714</v>
      </c>
      <c r="AC1430" s="38" t="s">
        <v>6123</v>
      </c>
      <c r="AD1430" s="59">
        <v>0.20556836997804112</v>
      </c>
      <c r="AE1430" s="59">
        <v>0.13146480069825775</v>
      </c>
      <c r="AF1430" s="59">
        <v>0.49679402072519069</v>
      </c>
    </row>
    <row r="1431" spans="1:32" x14ac:dyDescent="0.2">
      <c r="A1431" s="60" t="s">
        <v>6111</v>
      </c>
      <c r="B1431" s="44" t="s">
        <v>6115</v>
      </c>
      <c r="C1431" s="44"/>
      <c r="D1431" s="39">
        <v>1416</v>
      </c>
      <c r="E1431" s="44" t="s">
        <v>1550</v>
      </c>
      <c r="F1431" s="44" t="s">
        <v>1551</v>
      </c>
      <c r="G1431" s="39" t="s">
        <v>6115</v>
      </c>
      <c r="H1431" s="64">
        <v>40451</v>
      </c>
      <c r="I1431" s="44" t="s">
        <v>6131</v>
      </c>
      <c r="J1431" s="58">
        <v>111</v>
      </c>
      <c r="K1431" s="44" t="s">
        <v>6111</v>
      </c>
      <c r="L1431" s="39" t="s">
        <v>6116</v>
      </c>
      <c r="M1431" s="67">
        <v>0</v>
      </c>
      <c r="N1431" s="67">
        <v>0</v>
      </c>
      <c r="O1431" s="46">
        <v>327307</v>
      </c>
      <c r="P1431" s="45">
        <v>327307</v>
      </c>
      <c r="Q1431" s="45">
        <v>513628</v>
      </c>
      <c r="R1431" s="45">
        <v>42802.333333333336</v>
      </c>
      <c r="S1431" s="45">
        <v>256814</v>
      </c>
      <c r="T1431" s="45">
        <v>272169</v>
      </c>
      <c r="U1431" s="46">
        <v>70493</v>
      </c>
      <c r="V1431" s="38">
        <v>30200.18969358351</v>
      </c>
      <c r="W1431" s="46">
        <v>30200.18969358351</v>
      </c>
      <c r="X1431" s="38"/>
      <c r="Y1431" s="38">
        <f t="shared" si="22"/>
        <v>35020.500902980864</v>
      </c>
      <c r="Z1431" s="38">
        <v>35020.500902980864</v>
      </c>
      <c r="AA1431" s="38">
        <v>0</v>
      </c>
      <c r="AB1431" s="38">
        <v>35020.500902980864</v>
      </c>
      <c r="AC1431" s="38" t="s">
        <v>6123</v>
      </c>
      <c r="AD1431" s="59">
        <v>0.12867189467933846</v>
      </c>
      <c r="AE1431" s="59">
        <v>0.10699588124598883</v>
      </c>
      <c r="AF1431" s="59">
        <v>0.49679402072519063</v>
      </c>
    </row>
    <row r="1432" spans="1:32" x14ac:dyDescent="0.2">
      <c r="A1432" s="60" t="s">
        <v>6111</v>
      </c>
      <c r="B1432" s="44" t="s">
        <v>6115</v>
      </c>
      <c r="C1432" s="44"/>
      <c r="D1432" s="39">
        <v>1417</v>
      </c>
      <c r="E1432" s="44" t="s">
        <v>1969</v>
      </c>
      <c r="F1432" s="44" t="s">
        <v>1970</v>
      </c>
      <c r="G1432" s="39" t="s">
        <v>6115</v>
      </c>
      <c r="H1432" s="64">
        <v>40359</v>
      </c>
      <c r="I1432" s="44" t="s">
        <v>6129</v>
      </c>
      <c r="J1432" s="58">
        <v>111</v>
      </c>
      <c r="K1432" s="44" t="s">
        <v>6111</v>
      </c>
      <c r="L1432" s="39" t="s">
        <v>6116</v>
      </c>
      <c r="M1432" s="67">
        <v>0</v>
      </c>
      <c r="N1432" s="67">
        <v>0</v>
      </c>
      <c r="O1432" s="46">
        <v>485575</v>
      </c>
      <c r="P1432" s="45">
        <v>485575</v>
      </c>
      <c r="Q1432" s="45">
        <v>501253</v>
      </c>
      <c r="R1432" s="45">
        <v>41771.083333333336</v>
      </c>
      <c r="S1432" s="45">
        <v>250626.5</v>
      </c>
      <c r="T1432" s="45">
        <v>213295</v>
      </c>
      <c r="U1432" s="46">
        <v>234948.5</v>
      </c>
      <c r="V1432" s="38">
        <v>100655.23198364243</v>
      </c>
      <c r="W1432" s="46">
        <v>100655.23198364243</v>
      </c>
      <c r="X1432" s="38"/>
      <c r="Y1432" s="38">
        <f t="shared" si="22"/>
        <v>116721.00997835246</v>
      </c>
      <c r="Z1432" s="38">
        <v>116721.00997835246</v>
      </c>
      <c r="AA1432" s="38">
        <v>0</v>
      </c>
      <c r="AB1432" s="38">
        <v>116721.00997835246</v>
      </c>
      <c r="AC1432" s="38" t="s">
        <v>6123</v>
      </c>
      <c r="AD1432" s="59">
        <v>0.54722806431633397</v>
      </c>
      <c r="AE1432" s="59">
        <v>0.24037689332925391</v>
      </c>
      <c r="AF1432" s="59">
        <v>0.49679402072519069</v>
      </c>
    </row>
    <row r="1433" spans="1:32" x14ac:dyDescent="0.2">
      <c r="A1433" s="60" t="s">
        <v>6111</v>
      </c>
      <c r="B1433" s="44" t="s">
        <v>6115</v>
      </c>
      <c r="C1433" s="44"/>
      <c r="D1433" s="39">
        <v>1418</v>
      </c>
      <c r="E1433" s="44" t="s">
        <v>1971</v>
      </c>
      <c r="F1433" s="44" t="s">
        <v>1972</v>
      </c>
      <c r="G1433" s="39" t="s">
        <v>6115</v>
      </c>
      <c r="H1433" s="64">
        <v>40633</v>
      </c>
      <c r="I1433" s="44" t="s">
        <v>6130</v>
      </c>
      <c r="J1433" s="58">
        <v>111</v>
      </c>
      <c r="K1433" s="44" t="s">
        <v>6111</v>
      </c>
      <c r="L1433" s="39" t="s">
        <v>6116</v>
      </c>
      <c r="M1433" s="67">
        <v>0</v>
      </c>
      <c r="N1433" s="67">
        <v>0</v>
      </c>
      <c r="O1433" s="46">
        <v>136324</v>
      </c>
      <c r="P1433" s="45">
        <v>136324</v>
      </c>
      <c r="Q1433" s="45">
        <v>543726</v>
      </c>
      <c r="R1433" s="45">
        <v>45310.5</v>
      </c>
      <c r="S1433" s="45">
        <v>271863</v>
      </c>
      <c r="T1433" s="45">
        <v>343469</v>
      </c>
      <c r="U1433" s="46">
        <v>0</v>
      </c>
      <c r="V1433" s="38">
        <v>0</v>
      </c>
      <c r="W1433" s="46">
        <v>0</v>
      </c>
      <c r="X1433" s="38"/>
      <c r="Y1433" s="38">
        <f t="shared" si="22"/>
        <v>0</v>
      </c>
      <c r="Z1433" s="38">
        <v>0</v>
      </c>
      <c r="AA1433" s="38">
        <v>0</v>
      </c>
      <c r="AB1433" s="38">
        <v>0</v>
      </c>
      <c r="AC1433" s="38" t="s">
        <v>6116</v>
      </c>
      <c r="AD1433" s="59">
        <v>0</v>
      </c>
      <c r="AE1433" s="59">
        <v>0</v>
      </c>
      <c r="AF1433" s="59" t="s">
        <v>6138</v>
      </c>
    </row>
    <row r="1434" spans="1:32" x14ac:dyDescent="0.2">
      <c r="A1434" s="60" t="s">
        <v>6111</v>
      </c>
      <c r="B1434" s="44" t="s">
        <v>6115</v>
      </c>
      <c r="C1434" s="44"/>
      <c r="D1434" s="39">
        <v>1419</v>
      </c>
      <c r="E1434" s="44" t="s">
        <v>2679</v>
      </c>
      <c r="F1434" s="44" t="s">
        <v>2680</v>
      </c>
      <c r="G1434" s="39" t="s">
        <v>6115</v>
      </c>
      <c r="H1434" s="64">
        <v>40451</v>
      </c>
      <c r="I1434" s="44" t="s">
        <v>6129</v>
      </c>
      <c r="J1434" s="58">
        <v>111</v>
      </c>
      <c r="K1434" s="44" t="s">
        <v>6111</v>
      </c>
      <c r="L1434" s="39" t="s">
        <v>6116</v>
      </c>
      <c r="M1434" s="67">
        <v>0</v>
      </c>
      <c r="N1434" s="67">
        <v>0</v>
      </c>
      <c r="O1434" s="46">
        <v>930781</v>
      </c>
      <c r="P1434" s="45">
        <v>930781</v>
      </c>
      <c r="Q1434" s="45">
        <v>563288</v>
      </c>
      <c r="R1434" s="45">
        <v>46940.666666666664</v>
      </c>
      <c r="S1434" s="45">
        <v>281644</v>
      </c>
      <c r="T1434" s="45">
        <v>313267</v>
      </c>
      <c r="U1434" s="46">
        <v>649137</v>
      </c>
      <c r="V1434" s="38">
        <v>278099.39337414666</v>
      </c>
      <c r="W1434" s="46">
        <v>278099.39337414666</v>
      </c>
      <c r="X1434" s="38"/>
      <c r="Y1434" s="38">
        <f t="shared" si="22"/>
        <v>322487.38023148809</v>
      </c>
      <c r="Z1434" s="38">
        <v>313267</v>
      </c>
      <c r="AA1434" s="38">
        <v>0</v>
      </c>
      <c r="AB1434" s="38">
        <v>313267</v>
      </c>
      <c r="AC1434" s="38" t="s">
        <v>6123</v>
      </c>
      <c r="AD1434" s="59">
        <v>1</v>
      </c>
      <c r="AE1434" s="59">
        <v>0.33656359551817239</v>
      </c>
      <c r="AF1434" s="59">
        <v>0.4825899617492147</v>
      </c>
    </row>
    <row r="1435" spans="1:32" x14ac:dyDescent="0.2">
      <c r="A1435" s="60" t="s">
        <v>6111</v>
      </c>
      <c r="B1435" s="44" t="s">
        <v>6115</v>
      </c>
      <c r="C1435" s="44"/>
      <c r="D1435" s="39">
        <v>1420</v>
      </c>
      <c r="E1435" s="44" t="s">
        <v>5635</v>
      </c>
      <c r="F1435" s="44" t="s">
        <v>5636</v>
      </c>
      <c r="G1435" s="39" t="s">
        <v>6115</v>
      </c>
      <c r="H1435" s="64">
        <v>40451</v>
      </c>
      <c r="I1435" s="44" t="s">
        <v>6129</v>
      </c>
      <c r="J1435" s="58">
        <v>111</v>
      </c>
      <c r="K1435" s="44" t="s">
        <v>6111</v>
      </c>
      <c r="L1435" s="39" t="s">
        <v>6116</v>
      </c>
      <c r="M1435" s="67">
        <v>0</v>
      </c>
      <c r="N1435" s="67">
        <v>0</v>
      </c>
      <c r="O1435" s="46">
        <v>585261</v>
      </c>
      <c r="P1435" s="45">
        <v>585261</v>
      </c>
      <c r="Q1435" s="45">
        <v>558970</v>
      </c>
      <c r="R1435" s="45">
        <v>46580.833333333336</v>
      </c>
      <c r="S1435" s="45">
        <v>279485</v>
      </c>
      <c r="T1435" s="45">
        <v>273562</v>
      </c>
      <c r="U1435" s="46">
        <v>305776</v>
      </c>
      <c r="V1435" s="38">
        <v>130998.72616777824</v>
      </c>
      <c r="W1435" s="46">
        <v>130998.72616777824</v>
      </c>
      <c r="X1435" s="38"/>
      <c r="Y1435" s="38">
        <f t="shared" si="22"/>
        <v>151907.68848126588</v>
      </c>
      <c r="Z1435" s="38">
        <v>151907.68848126588</v>
      </c>
      <c r="AA1435" s="38">
        <v>0</v>
      </c>
      <c r="AB1435" s="38">
        <v>151907.68848126588</v>
      </c>
      <c r="AC1435" s="38" t="s">
        <v>6123</v>
      </c>
      <c r="AD1435" s="59">
        <v>0.55529528399874939</v>
      </c>
      <c r="AE1435" s="59">
        <v>0.25955546069405938</v>
      </c>
      <c r="AF1435" s="59">
        <v>0.49679402072519063</v>
      </c>
    </row>
    <row r="1436" spans="1:32" x14ac:dyDescent="0.2">
      <c r="A1436" s="60" t="s">
        <v>6111</v>
      </c>
      <c r="B1436" s="44" t="s">
        <v>6115</v>
      </c>
      <c r="C1436" s="44"/>
      <c r="D1436" s="39">
        <v>1421</v>
      </c>
      <c r="E1436" s="44" t="s">
        <v>5672</v>
      </c>
      <c r="F1436" s="44" t="s">
        <v>5673</v>
      </c>
      <c r="G1436" s="39" t="s">
        <v>6115</v>
      </c>
      <c r="H1436" s="64">
        <v>40633</v>
      </c>
      <c r="I1436" s="44" t="s">
        <v>6130</v>
      </c>
      <c r="J1436" s="58">
        <v>111</v>
      </c>
      <c r="K1436" s="44" t="s">
        <v>6111</v>
      </c>
      <c r="L1436" s="39" t="s">
        <v>6116</v>
      </c>
      <c r="M1436" s="67">
        <v>0</v>
      </c>
      <c r="N1436" s="67">
        <v>0</v>
      </c>
      <c r="O1436" s="46">
        <v>2044304</v>
      </c>
      <c r="P1436" s="45">
        <v>2044304</v>
      </c>
      <c r="Q1436" s="45">
        <v>538992</v>
      </c>
      <c r="R1436" s="45">
        <v>44916</v>
      </c>
      <c r="S1436" s="45">
        <v>269496</v>
      </c>
      <c r="T1436" s="45">
        <v>210015</v>
      </c>
      <c r="U1436" s="46">
        <v>1774808</v>
      </c>
      <c r="V1436" s="38">
        <v>760352.63458342757</v>
      </c>
      <c r="W1436" s="46">
        <v>210015</v>
      </c>
      <c r="X1436" s="38"/>
      <c r="Y1436" s="38">
        <f t="shared" si="22"/>
        <v>881714.00233523408</v>
      </c>
      <c r="Z1436" s="38">
        <v>210015</v>
      </c>
      <c r="AA1436" s="38">
        <v>0</v>
      </c>
      <c r="AB1436" s="38">
        <v>210015</v>
      </c>
      <c r="AC1436" s="38" t="s">
        <v>6123</v>
      </c>
      <c r="AD1436" s="59">
        <v>1</v>
      </c>
      <c r="AE1436" s="59">
        <v>0.10273178548787265</v>
      </c>
      <c r="AF1436" s="59">
        <v>0.1183311096186179</v>
      </c>
    </row>
    <row r="1437" spans="1:32" x14ac:dyDescent="0.2">
      <c r="A1437" s="60" t="s">
        <v>6111</v>
      </c>
      <c r="B1437" s="44" t="s">
        <v>6115</v>
      </c>
      <c r="C1437" s="44"/>
      <c r="D1437" s="39">
        <v>1422</v>
      </c>
      <c r="E1437" s="44" t="s">
        <v>19</v>
      </c>
      <c r="F1437" s="44" t="s">
        <v>20</v>
      </c>
      <c r="G1437" s="39" t="s">
        <v>6115</v>
      </c>
      <c r="H1437" s="64">
        <v>40543</v>
      </c>
      <c r="I1437" s="44" t="s">
        <v>6129</v>
      </c>
      <c r="J1437" s="58">
        <v>110</v>
      </c>
      <c r="K1437" s="44" t="s">
        <v>6111</v>
      </c>
      <c r="L1437" s="39" t="s">
        <v>6116</v>
      </c>
      <c r="M1437" s="67">
        <v>0</v>
      </c>
      <c r="N1437" s="67">
        <v>0</v>
      </c>
      <c r="O1437" s="46">
        <v>747755</v>
      </c>
      <c r="P1437" s="45">
        <v>747755</v>
      </c>
      <c r="Q1437" s="45">
        <v>566670</v>
      </c>
      <c r="R1437" s="45">
        <v>47222.5</v>
      </c>
      <c r="S1437" s="45">
        <v>283335</v>
      </c>
      <c r="T1437" s="45">
        <v>412007</v>
      </c>
      <c r="U1437" s="46">
        <v>464420</v>
      </c>
      <c r="V1437" s="38">
        <v>198964.04036562573</v>
      </c>
      <c r="W1437" s="46">
        <v>198964.04036562573</v>
      </c>
      <c r="X1437" s="38"/>
      <c r="Y1437" s="38">
        <f t="shared" si="22"/>
        <v>230721.07910519306</v>
      </c>
      <c r="Z1437" s="38">
        <v>230721.07910519306</v>
      </c>
      <c r="AA1437" s="38">
        <v>0</v>
      </c>
      <c r="AB1437" s="38">
        <v>230721.07910519306</v>
      </c>
      <c r="AC1437" s="38" t="s">
        <v>6123</v>
      </c>
      <c r="AD1437" s="59">
        <v>0.5599931047414074</v>
      </c>
      <c r="AE1437" s="59">
        <v>0.30855170357295247</v>
      </c>
      <c r="AF1437" s="59">
        <v>0.49679402072519069</v>
      </c>
    </row>
    <row r="1438" spans="1:32" x14ac:dyDescent="0.2">
      <c r="A1438" s="60" t="s">
        <v>6111</v>
      </c>
      <c r="B1438" s="44" t="s">
        <v>6115</v>
      </c>
      <c r="C1438" s="44"/>
      <c r="D1438" s="39">
        <v>1423</v>
      </c>
      <c r="E1438" s="44" t="s">
        <v>63</v>
      </c>
      <c r="F1438" s="44" t="s">
        <v>64</v>
      </c>
      <c r="G1438" s="39" t="s">
        <v>6115</v>
      </c>
      <c r="H1438" s="64">
        <v>40543</v>
      </c>
      <c r="I1438" s="44" t="s">
        <v>6131</v>
      </c>
      <c r="J1438" s="58">
        <v>110</v>
      </c>
      <c r="K1438" s="44" t="s">
        <v>6111</v>
      </c>
      <c r="L1438" s="39" t="s">
        <v>6116</v>
      </c>
      <c r="M1438" s="67">
        <v>0</v>
      </c>
      <c r="N1438" s="67">
        <v>0</v>
      </c>
      <c r="O1438" s="46">
        <v>374092</v>
      </c>
      <c r="P1438" s="45">
        <v>374092</v>
      </c>
      <c r="Q1438" s="45">
        <v>507300</v>
      </c>
      <c r="R1438" s="45">
        <v>42275</v>
      </c>
      <c r="S1438" s="45">
        <v>253650</v>
      </c>
      <c r="T1438" s="45">
        <v>289302</v>
      </c>
      <c r="U1438" s="46">
        <v>120442</v>
      </c>
      <c r="V1438" s="38">
        <v>51599.04170732676</v>
      </c>
      <c r="W1438" s="46">
        <v>51599.04170732676</v>
      </c>
      <c r="X1438" s="38"/>
      <c r="Y1438" s="38">
        <f t="shared" si="22"/>
        <v>59834.865444183415</v>
      </c>
      <c r="Z1438" s="38">
        <v>59834.865444183415</v>
      </c>
      <c r="AA1438" s="38">
        <v>0</v>
      </c>
      <c r="AB1438" s="38">
        <v>59834.865444183415</v>
      </c>
      <c r="AC1438" s="38" t="s">
        <v>6123</v>
      </c>
      <c r="AD1438" s="59">
        <v>0.20682492842836694</v>
      </c>
      <c r="AE1438" s="59">
        <v>0.15994692600799648</v>
      </c>
      <c r="AF1438" s="59">
        <v>0.49679402072519069</v>
      </c>
    </row>
    <row r="1439" spans="1:32" x14ac:dyDescent="0.2">
      <c r="A1439" s="60" t="s">
        <v>6111</v>
      </c>
      <c r="B1439" s="44" t="s">
        <v>6115</v>
      </c>
      <c r="C1439" s="44"/>
      <c r="D1439" s="39">
        <v>1424</v>
      </c>
      <c r="E1439" s="44" t="s">
        <v>268</v>
      </c>
      <c r="F1439" s="44" t="s">
        <v>269</v>
      </c>
      <c r="G1439" s="39" t="s">
        <v>6115</v>
      </c>
      <c r="H1439" s="64">
        <v>40359</v>
      </c>
      <c r="I1439" s="44" t="s">
        <v>6131</v>
      </c>
      <c r="J1439" s="58">
        <v>110</v>
      </c>
      <c r="K1439" s="44" t="s">
        <v>6111</v>
      </c>
      <c r="L1439" s="39" t="s">
        <v>6116</v>
      </c>
      <c r="M1439" s="67">
        <v>0</v>
      </c>
      <c r="N1439" s="67">
        <v>0</v>
      </c>
      <c r="O1439" s="46">
        <v>233492</v>
      </c>
      <c r="P1439" s="45">
        <v>233492</v>
      </c>
      <c r="Q1439" s="45">
        <v>405162</v>
      </c>
      <c r="R1439" s="45">
        <v>33763.5</v>
      </c>
      <c r="S1439" s="45">
        <v>202581</v>
      </c>
      <c r="T1439" s="45">
        <v>286997</v>
      </c>
      <c r="U1439" s="46">
        <v>30911</v>
      </c>
      <c r="V1439" s="38">
        <v>13242.705851905293</v>
      </c>
      <c r="W1439" s="46">
        <v>13242.705851905293</v>
      </c>
      <c r="X1439" s="38"/>
      <c r="Y1439" s="38">
        <f t="shared" si="22"/>
        <v>15356.399974636368</v>
      </c>
      <c r="Z1439" s="38">
        <v>15356.399974636368</v>
      </c>
      <c r="AA1439" s="38">
        <v>0</v>
      </c>
      <c r="AB1439" s="38">
        <v>15356.399974636368</v>
      </c>
      <c r="AC1439" s="38" t="s">
        <v>6123</v>
      </c>
      <c r="AD1439" s="59">
        <v>5.3507179429179985E-2</v>
      </c>
      <c r="AE1439" s="59">
        <v>6.5768420222690152E-2</v>
      </c>
      <c r="AF1439" s="59">
        <v>0.49679402072519063</v>
      </c>
    </row>
    <row r="1440" spans="1:32" x14ac:dyDescent="0.2">
      <c r="A1440" s="60" t="s">
        <v>6111</v>
      </c>
      <c r="B1440" s="44" t="s">
        <v>6115</v>
      </c>
      <c r="C1440" s="44"/>
      <c r="D1440" s="39">
        <v>1425</v>
      </c>
      <c r="E1440" s="44" t="s">
        <v>680</v>
      </c>
      <c r="F1440" s="44" t="s">
        <v>681</v>
      </c>
      <c r="G1440" s="39" t="s">
        <v>6115</v>
      </c>
      <c r="H1440" s="64">
        <v>40633</v>
      </c>
      <c r="I1440" s="44" t="s">
        <v>6129</v>
      </c>
      <c r="J1440" s="58">
        <v>110</v>
      </c>
      <c r="K1440" s="44" t="s">
        <v>6111</v>
      </c>
      <c r="L1440" s="39" t="s">
        <v>6116</v>
      </c>
      <c r="M1440" s="67">
        <v>0</v>
      </c>
      <c r="N1440" s="67">
        <v>0</v>
      </c>
      <c r="O1440" s="46">
        <v>1098483</v>
      </c>
      <c r="P1440" s="45">
        <v>1098483</v>
      </c>
      <c r="Q1440" s="45">
        <v>510285</v>
      </c>
      <c r="R1440" s="45">
        <v>42523.75</v>
      </c>
      <c r="S1440" s="45">
        <v>255142.5</v>
      </c>
      <c r="T1440" s="45">
        <v>156069</v>
      </c>
      <c r="U1440" s="46">
        <v>843340.5</v>
      </c>
      <c r="V1440" s="38">
        <v>361298.89600785275</v>
      </c>
      <c r="W1440" s="46">
        <v>156069</v>
      </c>
      <c r="X1440" s="38"/>
      <c r="Y1440" s="38">
        <f t="shared" si="22"/>
        <v>418966.51783539262</v>
      </c>
      <c r="Z1440" s="38">
        <v>156069</v>
      </c>
      <c r="AA1440" s="38">
        <v>0</v>
      </c>
      <c r="AB1440" s="38">
        <v>156069</v>
      </c>
      <c r="AC1440" s="38" t="s">
        <v>6123</v>
      </c>
      <c r="AD1440" s="59">
        <v>1</v>
      </c>
      <c r="AE1440" s="59">
        <v>0.1420768459775891</v>
      </c>
      <c r="AF1440" s="59">
        <v>0.18506048268759773</v>
      </c>
    </row>
    <row r="1441" spans="1:32" x14ac:dyDescent="0.2">
      <c r="A1441" s="60" t="s">
        <v>6111</v>
      </c>
      <c r="B1441" s="44" t="s">
        <v>6115</v>
      </c>
      <c r="C1441" s="44"/>
      <c r="D1441" s="39">
        <v>1426</v>
      </c>
      <c r="E1441" s="44" t="s">
        <v>710</v>
      </c>
      <c r="F1441" s="44" t="s">
        <v>711</v>
      </c>
      <c r="G1441" s="39" t="s">
        <v>6115</v>
      </c>
      <c r="H1441" s="64">
        <v>40543</v>
      </c>
      <c r="I1441" s="44" t="s">
        <v>6129</v>
      </c>
      <c r="J1441" s="58">
        <v>110</v>
      </c>
      <c r="K1441" s="44" t="s">
        <v>6111</v>
      </c>
      <c r="L1441" s="39" t="s">
        <v>6116</v>
      </c>
      <c r="M1441" s="67">
        <v>0</v>
      </c>
      <c r="N1441" s="67">
        <v>0</v>
      </c>
      <c r="O1441" s="46">
        <v>403386</v>
      </c>
      <c r="P1441" s="45">
        <v>403386</v>
      </c>
      <c r="Q1441" s="45">
        <v>605715</v>
      </c>
      <c r="R1441" s="45">
        <v>50476.25</v>
      </c>
      <c r="S1441" s="45">
        <v>302857.5</v>
      </c>
      <c r="T1441" s="45">
        <v>245870</v>
      </c>
      <c r="U1441" s="46">
        <v>100528.5</v>
      </c>
      <c r="V1441" s="38">
        <v>43067.819068721859</v>
      </c>
      <c r="W1441" s="46">
        <v>43067.819068721859</v>
      </c>
      <c r="X1441" s="38"/>
      <c r="Y1441" s="38">
        <f t="shared" si="22"/>
        <v>49941.957712472329</v>
      </c>
      <c r="Z1441" s="38">
        <v>49941.957712472329</v>
      </c>
      <c r="AA1441" s="38">
        <v>0</v>
      </c>
      <c r="AB1441" s="38">
        <v>49941.957712472329</v>
      </c>
      <c r="AC1441" s="38" t="s">
        <v>6123</v>
      </c>
      <c r="AD1441" s="59">
        <v>0.20312342991203616</v>
      </c>
      <c r="AE1441" s="59">
        <v>0.12380686913396184</v>
      </c>
      <c r="AF1441" s="59">
        <v>0.49679402072519063</v>
      </c>
    </row>
    <row r="1442" spans="1:32" x14ac:dyDescent="0.2">
      <c r="A1442" s="60" t="s">
        <v>6111</v>
      </c>
      <c r="B1442" s="44" t="s">
        <v>6115</v>
      </c>
      <c r="C1442" s="44"/>
      <c r="D1442" s="39">
        <v>1427</v>
      </c>
      <c r="E1442" s="44" t="s">
        <v>1052</v>
      </c>
      <c r="F1442" s="44" t="s">
        <v>1053</v>
      </c>
      <c r="G1442" s="39" t="s">
        <v>6115</v>
      </c>
      <c r="H1442" s="64">
        <v>40543</v>
      </c>
      <c r="I1442" s="44" t="s">
        <v>6129</v>
      </c>
      <c r="J1442" s="58">
        <v>110</v>
      </c>
      <c r="K1442" s="44" t="s">
        <v>6111</v>
      </c>
      <c r="L1442" s="39" t="s">
        <v>6116</v>
      </c>
      <c r="M1442" s="67">
        <v>0</v>
      </c>
      <c r="N1442" s="67">
        <v>0</v>
      </c>
      <c r="O1442" s="46">
        <v>743965</v>
      </c>
      <c r="P1442" s="45">
        <v>743965</v>
      </c>
      <c r="Q1442" s="45">
        <v>446857</v>
      </c>
      <c r="R1442" s="45">
        <v>37238.083333333336</v>
      </c>
      <c r="S1442" s="45">
        <v>223428.5</v>
      </c>
      <c r="T1442" s="45">
        <v>228877</v>
      </c>
      <c r="U1442" s="46">
        <v>520536.5</v>
      </c>
      <c r="V1442" s="38">
        <v>223005.13586361814</v>
      </c>
      <c r="W1442" s="46">
        <v>223005.13586361814</v>
      </c>
      <c r="X1442" s="38"/>
      <c r="Y1442" s="38">
        <f t="shared" si="22"/>
        <v>258599.42076921821</v>
      </c>
      <c r="Z1442" s="38">
        <v>228877</v>
      </c>
      <c r="AA1442" s="38">
        <v>0</v>
      </c>
      <c r="AB1442" s="38">
        <v>228877</v>
      </c>
      <c r="AC1442" s="38" t="s">
        <v>6123</v>
      </c>
      <c r="AD1442" s="59">
        <v>1</v>
      </c>
      <c r="AE1442" s="59">
        <v>0.30764484888402011</v>
      </c>
      <c r="AF1442" s="59">
        <v>0.43969443064991598</v>
      </c>
    </row>
    <row r="1443" spans="1:32" x14ac:dyDescent="0.2">
      <c r="A1443" s="60" t="s">
        <v>6111</v>
      </c>
      <c r="B1443" s="44" t="s">
        <v>6115</v>
      </c>
      <c r="C1443" s="44"/>
      <c r="D1443" s="39">
        <v>1428</v>
      </c>
      <c r="E1443" s="44" t="s">
        <v>1117</v>
      </c>
      <c r="F1443" s="44" t="s">
        <v>1118</v>
      </c>
      <c r="G1443" s="39" t="s">
        <v>6115</v>
      </c>
      <c r="H1443" s="64">
        <v>40451</v>
      </c>
      <c r="I1443" s="44" t="s">
        <v>6129</v>
      </c>
      <c r="J1443" s="58">
        <v>110</v>
      </c>
      <c r="K1443" s="44" t="s">
        <v>6111</v>
      </c>
      <c r="L1443" s="39" t="s">
        <v>6116</v>
      </c>
      <c r="M1443" s="67">
        <v>0</v>
      </c>
      <c r="N1443" s="67">
        <v>0</v>
      </c>
      <c r="O1443" s="46">
        <v>288776</v>
      </c>
      <c r="P1443" s="45">
        <v>288776</v>
      </c>
      <c r="Q1443" s="45">
        <v>502365</v>
      </c>
      <c r="R1443" s="45">
        <v>41863.75</v>
      </c>
      <c r="S1443" s="45">
        <v>251182.5</v>
      </c>
      <c r="T1443" s="45">
        <v>356441</v>
      </c>
      <c r="U1443" s="46">
        <v>37593.5</v>
      </c>
      <c r="V1443" s="38">
        <v>16105.582557782072</v>
      </c>
      <c r="W1443" s="46">
        <v>16105.582557782072</v>
      </c>
      <c r="X1443" s="38"/>
      <c r="Y1443" s="38">
        <f t="shared" si="22"/>
        <v>18676.226018132453</v>
      </c>
      <c r="Z1443" s="38">
        <v>18676.226018132453</v>
      </c>
      <c r="AA1443" s="38">
        <v>0</v>
      </c>
      <c r="AB1443" s="38">
        <v>18676.226018132453</v>
      </c>
      <c r="AC1443" s="38" t="s">
        <v>6123</v>
      </c>
      <c r="AD1443" s="59">
        <v>5.2396402260493191E-2</v>
      </c>
      <c r="AE1443" s="59">
        <v>6.4673747188590647E-2</v>
      </c>
      <c r="AF1443" s="59">
        <v>0.49679402072519058</v>
      </c>
    </row>
    <row r="1444" spans="1:32" x14ac:dyDescent="0.2">
      <c r="A1444" s="60" t="s">
        <v>6111</v>
      </c>
      <c r="B1444" s="44" t="s">
        <v>6115</v>
      </c>
      <c r="C1444" s="44"/>
      <c r="D1444" s="39">
        <v>1429</v>
      </c>
      <c r="E1444" s="44" t="s">
        <v>1160</v>
      </c>
      <c r="F1444" s="44" t="s">
        <v>1161</v>
      </c>
      <c r="G1444" s="39" t="s">
        <v>6115</v>
      </c>
      <c r="H1444" s="64">
        <v>40543</v>
      </c>
      <c r="I1444" s="44" t="s">
        <v>6129</v>
      </c>
      <c r="J1444" s="58">
        <v>110</v>
      </c>
      <c r="K1444" s="44" t="s">
        <v>6111</v>
      </c>
      <c r="L1444" s="39" t="s">
        <v>6116</v>
      </c>
      <c r="M1444" s="67">
        <v>0</v>
      </c>
      <c r="N1444" s="67">
        <v>0</v>
      </c>
      <c r="O1444" s="46">
        <v>1058112</v>
      </c>
      <c r="P1444" s="45">
        <v>1058112</v>
      </c>
      <c r="Q1444" s="45">
        <v>484441</v>
      </c>
      <c r="R1444" s="45">
        <v>40370.083333333336</v>
      </c>
      <c r="S1444" s="45">
        <v>242220.5</v>
      </c>
      <c r="T1444" s="45">
        <v>286673</v>
      </c>
      <c r="U1444" s="46">
        <v>815891.5</v>
      </c>
      <c r="V1444" s="38">
        <v>349539.35950211214</v>
      </c>
      <c r="W1444" s="46">
        <v>286673</v>
      </c>
      <c r="X1444" s="38"/>
      <c r="Y1444" s="38">
        <f t="shared" si="22"/>
        <v>405330.01876050688</v>
      </c>
      <c r="Z1444" s="38">
        <v>286673</v>
      </c>
      <c r="AA1444" s="38">
        <v>0</v>
      </c>
      <c r="AB1444" s="38">
        <v>286673</v>
      </c>
      <c r="AC1444" s="38" t="s">
        <v>6123</v>
      </c>
      <c r="AD1444" s="59">
        <v>1</v>
      </c>
      <c r="AE1444" s="59">
        <v>0.27092878636666062</v>
      </c>
      <c r="AF1444" s="59">
        <v>0.35136167002597773</v>
      </c>
    </row>
    <row r="1445" spans="1:32" x14ac:dyDescent="0.2">
      <c r="A1445" s="60" t="s">
        <v>6111</v>
      </c>
      <c r="B1445" s="44" t="s">
        <v>6115</v>
      </c>
      <c r="C1445" s="44"/>
      <c r="D1445" s="39">
        <v>1430</v>
      </c>
      <c r="E1445" s="44" t="s">
        <v>2176</v>
      </c>
      <c r="F1445" s="44" t="s">
        <v>2177</v>
      </c>
      <c r="G1445" s="39" t="s">
        <v>6115</v>
      </c>
      <c r="H1445" s="64">
        <v>40359</v>
      </c>
      <c r="I1445" s="44" t="s">
        <v>6129</v>
      </c>
      <c r="J1445" s="58">
        <v>110</v>
      </c>
      <c r="K1445" s="44" t="s">
        <v>6111</v>
      </c>
      <c r="L1445" s="39" t="s">
        <v>6116</v>
      </c>
      <c r="M1445" s="67">
        <v>0</v>
      </c>
      <c r="N1445" s="67">
        <v>0</v>
      </c>
      <c r="O1445" s="46">
        <v>399893</v>
      </c>
      <c r="P1445" s="45">
        <v>399893</v>
      </c>
      <c r="Q1445" s="45">
        <v>530377</v>
      </c>
      <c r="R1445" s="45">
        <v>44198.083333333336</v>
      </c>
      <c r="S1445" s="45">
        <v>265188.5</v>
      </c>
      <c r="T1445" s="45">
        <v>247509</v>
      </c>
      <c r="U1445" s="46">
        <v>134704.5</v>
      </c>
      <c r="V1445" s="38">
        <v>57709.296704343978</v>
      </c>
      <c r="W1445" s="46">
        <v>57709.296704343978</v>
      </c>
      <c r="X1445" s="38"/>
      <c r="Y1445" s="38">
        <f t="shared" ref="Y1445:Y1508" si="23">V1445*(1+$X$14)</f>
        <v>66920.390164776443</v>
      </c>
      <c r="Z1445" s="38">
        <v>66920.390164776443</v>
      </c>
      <c r="AA1445" s="38">
        <v>0</v>
      </c>
      <c r="AB1445" s="38">
        <v>66920.390164776443</v>
      </c>
      <c r="AC1445" s="38" t="s">
        <v>6123</v>
      </c>
      <c r="AD1445" s="59">
        <v>0.2703755829677969</v>
      </c>
      <c r="AE1445" s="59">
        <v>0.16734574039749744</v>
      </c>
      <c r="AF1445" s="59">
        <v>0.49679402072519063</v>
      </c>
    </row>
    <row r="1446" spans="1:32" x14ac:dyDescent="0.2">
      <c r="A1446" s="60" t="s">
        <v>6111</v>
      </c>
      <c r="B1446" s="44" t="s">
        <v>6115</v>
      </c>
      <c r="C1446" s="44"/>
      <c r="D1446" s="39">
        <v>1431</v>
      </c>
      <c r="E1446" s="44" t="s">
        <v>2312</v>
      </c>
      <c r="F1446" s="44" t="s">
        <v>2313</v>
      </c>
      <c r="G1446" s="39" t="s">
        <v>6115</v>
      </c>
      <c r="H1446" s="64">
        <v>40359</v>
      </c>
      <c r="I1446" s="44" t="s">
        <v>6129</v>
      </c>
      <c r="J1446" s="58">
        <v>110</v>
      </c>
      <c r="K1446" s="44" t="s">
        <v>6111</v>
      </c>
      <c r="L1446" s="39" t="s">
        <v>6116</v>
      </c>
      <c r="M1446" s="67">
        <v>0</v>
      </c>
      <c r="N1446" s="67">
        <v>0</v>
      </c>
      <c r="O1446" s="46">
        <v>2032743</v>
      </c>
      <c r="P1446" s="45">
        <v>2032743</v>
      </c>
      <c r="Q1446" s="45">
        <v>793880</v>
      </c>
      <c r="R1446" s="45">
        <v>66156.666666666672</v>
      </c>
      <c r="S1446" s="45">
        <v>396940</v>
      </c>
      <c r="T1446" s="45">
        <v>457782</v>
      </c>
      <c r="U1446" s="46">
        <v>1635803</v>
      </c>
      <c r="V1446" s="38">
        <v>700800.94337498734</v>
      </c>
      <c r="W1446" s="46">
        <v>457782</v>
      </c>
      <c r="X1446" s="38"/>
      <c r="Y1446" s="38">
        <f t="shared" si="23"/>
        <v>812657.14948432893</v>
      </c>
      <c r="Z1446" s="38">
        <v>457782</v>
      </c>
      <c r="AA1446" s="38">
        <v>0</v>
      </c>
      <c r="AB1446" s="38">
        <v>457782</v>
      </c>
      <c r="AC1446" s="38" t="s">
        <v>6123</v>
      </c>
      <c r="AD1446" s="59">
        <v>1</v>
      </c>
      <c r="AE1446" s="59">
        <v>0.22520407154273805</v>
      </c>
      <c r="AF1446" s="59">
        <v>0.27985154691610176</v>
      </c>
    </row>
    <row r="1447" spans="1:32" x14ac:dyDescent="0.2">
      <c r="A1447" s="60" t="s">
        <v>6111</v>
      </c>
      <c r="B1447" s="44" t="s">
        <v>6115</v>
      </c>
      <c r="C1447" s="44"/>
      <c r="D1447" s="39">
        <v>1432</v>
      </c>
      <c r="E1447" s="44" t="s">
        <v>2922</v>
      </c>
      <c r="F1447" s="44" t="s">
        <v>2923</v>
      </c>
      <c r="G1447" s="39" t="s">
        <v>6115</v>
      </c>
      <c r="H1447" s="64">
        <v>40543</v>
      </c>
      <c r="I1447" s="44" t="s">
        <v>6129</v>
      </c>
      <c r="J1447" s="58">
        <v>110</v>
      </c>
      <c r="K1447" s="44" t="s">
        <v>6111</v>
      </c>
      <c r="L1447" s="39" t="s">
        <v>6116</v>
      </c>
      <c r="M1447" s="67">
        <v>0</v>
      </c>
      <c r="N1447" s="67">
        <v>0</v>
      </c>
      <c r="O1447" s="46">
        <v>485284</v>
      </c>
      <c r="P1447" s="45">
        <v>485284</v>
      </c>
      <c r="Q1447" s="45">
        <v>550733</v>
      </c>
      <c r="R1447" s="45">
        <v>45894.416666666664</v>
      </c>
      <c r="S1447" s="45">
        <v>275366.5</v>
      </c>
      <c r="T1447" s="45">
        <v>299016</v>
      </c>
      <c r="U1447" s="46">
        <v>209917.5</v>
      </c>
      <c r="V1447" s="38">
        <v>89931.600584495143</v>
      </c>
      <c r="W1447" s="46">
        <v>89931.600584495143</v>
      </c>
      <c r="X1447" s="38"/>
      <c r="Y1447" s="38">
        <f t="shared" si="23"/>
        <v>104285.7588455802</v>
      </c>
      <c r="Z1447" s="38">
        <v>104285.7588455802</v>
      </c>
      <c r="AA1447" s="38">
        <v>0</v>
      </c>
      <c r="AB1447" s="38">
        <v>104285.7588455802</v>
      </c>
      <c r="AC1447" s="38" t="s">
        <v>6123</v>
      </c>
      <c r="AD1447" s="59">
        <v>0.34876313924866964</v>
      </c>
      <c r="AE1447" s="59">
        <v>0.21489634697533858</v>
      </c>
      <c r="AF1447" s="59">
        <v>0.49679402072519063</v>
      </c>
    </row>
    <row r="1448" spans="1:32" x14ac:dyDescent="0.2">
      <c r="A1448" s="60" t="s">
        <v>6111</v>
      </c>
      <c r="B1448" s="44" t="s">
        <v>6115</v>
      </c>
      <c r="C1448" s="44"/>
      <c r="D1448" s="39">
        <v>1433</v>
      </c>
      <c r="E1448" s="44" t="s">
        <v>2960</v>
      </c>
      <c r="F1448" s="44" t="s">
        <v>2961</v>
      </c>
      <c r="G1448" s="39" t="s">
        <v>6115</v>
      </c>
      <c r="H1448" s="64">
        <v>40543</v>
      </c>
      <c r="I1448" s="44" t="s">
        <v>6129</v>
      </c>
      <c r="J1448" s="58">
        <v>110</v>
      </c>
      <c r="K1448" s="44" t="s">
        <v>6111</v>
      </c>
      <c r="L1448" s="39" t="s">
        <v>6116</v>
      </c>
      <c r="M1448" s="67">
        <v>0</v>
      </c>
      <c r="N1448" s="67">
        <v>0</v>
      </c>
      <c r="O1448" s="46">
        <v>306282</v>
      </c>
      <c r="P1448" s="45">
        <v>306282</v>
      </c>
      <c r="Q1448" s="45">
        <v>504911</v>
      </c>
      <c r="R1448" s="45">
        <v>42075.916666666664</v>
      </c>
      <c r="S1448" s="45">
        <v>252455.5</v>
      </c>
      <c r="T1448" s="45">
        <v>224244</v>
      </c>
      <c r="U1448" s="46">
        <v>53826.5</v>
      </c>
      <c r="V1448" s="38">
        <v>23060.027386289032</v>
      </c>
      <c r="W1448" s="46">
        <v>23060.027386289032</v>
      </c>
      <c r="X1448" s="38"/>
      <c r="Y1448" s="38">
        <f t="shared" si="23"/>
        <v>26740.683356564474</v>
      </c>
      <c r="Z1448" s="38">
        <v>26740.683356564474</v>
      </c>
      <c r="AA1448" s="38">
        <v>0</v>
      </c>
      <c r="AB1448" s="38">
        <v>26740.683356564474</v>
      </c>
      <c r="AC1448" s="38" t="s">
        <v>6123</v>
      </c>
      <c r="AD1448" s="59">
        <v>0.11924815538683074</v>
      </c>
      <c r="AE1448" s="59">
        <v>8.7307394350841616E-2</v>
      </c>
      <c r="AF1448" s="59">
        <v>0.49679402072519063</v>
      </c>
    </row>
    <row r="1449" spans="1:32" x14ac:dyDescent="0.2">
      <c r="A1449" s="60" t="s">
        <v>6111</v>
      </c>
      <c r="B1449" s="44" t="s">
        <v>6115</v>
      </c>
      <c r="C1449" s="44"/>
      <c r="D1449" s="39">
        <v>1434</v>
      </c>
      <c r="E1449" s="44" t="s">
        <v>4882</v>
      </c>
      <c r="F1449" s="44" t="s">
        <v>4883</v>
      </c>
      <c r="G1449" s="39" t="s">
        <v>6115</v>
      </c>
      <c r="H1449" s="64">
        <v>40359</v>
      </c>
      <c r="I1449" s="44" t="s">
        <v>6129</v>
      </c>
      <c r="J1449" s="58">
        <v>110</v>
      </c>
      <c r="K1449" s="44" t="s">
        <v>6111</v>
      </c>
      <c r="L1449" s="39" t="s">
        <v>6116</v>
      </c>
      <c r="M1449" s="67">
        <v>0</v>
      </c>
      <c r="N1449" s="67">
        <v>0</v>
      </c>
      <c r="O1449" s="46">
        <v>237413</v>
      </c>
      <c r="P1449" s="45">
        <v>237413</v>
      </c>
      <c r="Q1449" s="45">
        <v>623175</v>
      </c>
      <c r="R1449" s="45">
        <v>51931.25</v>
      </c>
      <c r="S1449" s="45">
        <v>311587.5</v>
      </c>
      <c r="T1449" s="45">
        <v>371926</v>
      </c>
      <c r="U1449" s="46">
        <v>0</v>
      </c>
      <c r="V1449" s="38">
        <v>0</v>
      </c>
      <c r="W1449" s="46">
        <v>0</v>
      </c>
      <c r="X1449" s="38"/>
      <c r="Y1449" s="38">
        <f t="shared" si="23"/>
        <v>0</v>
      </c>
      <c r="Z1449" s="38">
        <v>0</v>
      </c>
      <c r="AA1449" s="38">
        <v>0</v>
      </c>
      <c r="AB1449" s="38">
        <v>0</v>
      </c>
      <c r="AC1449" s="38" t="s">
        <v>6116</v>
      </c>
      <c r="AD1449" s="59">
        <v>0</v>
      </c>
      <c r="AE1449" s="59">
        <v>0</v>
      </c>
      <c r="AF1449" s="59" t="s">
        <v>6138</v>
      </c>
    </row>
    <row r="1450" spans="1:32" x14ac:dyDescent="0.2">
      <c r="A1450" s="60" t="s">
        <v>6111</v>
      </c>
      <c r="B1450" s="44" t="s">
        <v>6115</v>
      </c>
      <c r="C1450" s="44"/>
      <c r="D1450" s="39">
        <v>1435</v>
      </c>
      <c r="E1450" s="44" t="s">
        <v>5472</v>
      </c>
      <c r="F1450" s="44" t="s">
        <v>5473</v>
      </c>
      <c r="G1450" s="39" t="s">
        <v>6115</v>
      </c>
      <c r="H1450" s="64">
        <v>40451</v>
      </c>
      <c r="I1450" s="44" t="s">
        <v>6129</v>
      </c>
      <c r="J1450" s="58">
        <v>110</v>
      </c>
      <c r="K1450" s="44" t="s">
        <v>6111</v>
      </c>
      <c r="L1450" s="39" t="s">
        <v>6123</v>
      </c>
      <c r="M1450" s="67">
        <v>549345</v>
      </c>
      <c r="N1450" s="67">
        <v>549345</v>
      </c>
      <c r="O1450" s="46">
        <v>1096861</v>
      </c>
      <c r="P1450" s="45">
        <v>547516</v>
      </c>
      <c r="Q1450" s="45">
        <v>424928</v>
      </c>
      <c r="R1450" s="45">
        <v>35410.666666666664</v>
      </c>
      <c r="S1450" s="45">
        <v>212464</v>
      </c>
      <c r="T1450" s="45">
        <v>233462</v>
      </c>
      <c r="U1450" s="46">
        <v>335052</v>
      </c>
      <c r="V1450" s="38">
        <v>143540.97509276867</v>
      </c>
      <c r="W1450" s="46">
        <v>143540.97509276867</v>
      </c>
      <c r="X1450" s="38"/>
      <c r="Y1450" s="38">
        <f t="shared" si="23"/>
        <v>166451.83023201657</v>
      </c>
      <c r="Z1450" s="38">
        <v>166451.83023201657</v>
      </c>
      <c r="AA1450" s="38">
        <v>0</v>
      </c>
      <c r="AB1450" s="38">
        <v>166451.83023201657</v>
      </c>
      <c r="AC1450" s="38" t="s">
        <v>6123</v>
      </c>
      <c r="AD1450" s="59">
        <v>0.71297183366893357</v>
      </c>
      <c r="AE1450" s="59">
        <v>0.30401272333962215</v>
      </c>
      <c r="AF1450" s="59">
        <v>0.49679402072519063</v>
      </c>
    </row>
    <row r="1451" spans="1:32" x14ac:dyDescent="0.2">
      <c r="A1451" s="60" t="s">
        <v>6111</v>
      </c>
      <c r="B1451" s="44" t="s">
        <v>6115</v>
      </c>
      <c r="C1451" s="44"/>
      <c r="D1451" s="39">
        <v>1436</v>
      </c>
      <c r="E1451" s="44" t="s">
        <v>5670</v>
      </c>
      <c r="F1451" s="44" t="s">
        <v>5671</v>
      </c>
      <c r="G1451" s="39" t="s">
        <v>6115</v>
      </c>
      <c r="H1451" s="64">
        <v>40633</v>
      </c>
      <c r="I1451" s="44" t="s">
        <v>6130</v>
      </c>
      <c r="J1451" s="58">
        <v>110</v>
      </c>
      <c r="K1451" s="44" t="s">
        <v>6111</v>
      </c>
      <c r="L1451" s="39" t="s">
        <v>6116</v>
      </c>
      <c r="M1451" s="67">
        <v>0</v>
      </c>
      <c r="N1451" s="67">
        <v>0</v>
      </c>
      <c r="O1451" s="46">
        <v>491309</v>
      </c>
      <c r="P1451" s="45">
        <v>491309</v>
      </c>
      <c r="Q1451" s="45">
        <v>565052</v>
      </c>
      <c r="R1451" s="45">
        <v>47087.666666666664</v>
      </c>
      <c r="S1451" s="45">
        <v>282526</v>
      </c>
      <c r="T1451" s="45">
        <v>299943</v>
      </c>
      <c r="U1451" s="46">
        <v>208783</v>
      </c>
      <c r="V1451" s="38">
        <v>89445.564875880533</v>
      </c>
      <c r="W1451" s="46">
        <v>89445.564875880533</v>
      </c>
      <c r="X1451" s="38"/>
      <c r="Y1451" s="38">
        <f t="shared" si="23"/>
        <v>103722.14602906749</v>
      </c>
      <c r="Z1451" s="38">
        <v>103722.14602906749</v>
      </c>
      <c r="AA1451" s="38">
        <v>0</v>
      </c>
      <c r="AB1451" s="38">
        <v>103722.14602906749</v>
      </c>
      <c r="AC1451" s="38" t="s">
        <v>6123</v>
      </c>
      <c r="AD1451" s="59">
        <v>0.34580618993964685</v>
      </c>
      <c r="AE1451" s="59">
        <v>0.21111387340567236</v>
      </c>
      <c r="AF1451" s="59">
        <v>0.49679402072519069</v>
      </c>
    </row>
    <row r="1452" spans="1:32" x14ac:dyDescent="0.2">
      <c r="A1452" s="60" t="s">
        <v>6111</v>
      </c>
      <c r="B1452" s="44" t="s">
        <v>6115</v>
      </c>
      <c r="C1452" s="44"/>
      <c r="D1452" s="39">
        <v>1437</v>
      </c>
      <c r="E1452" s="44" t="s">
        <v>5689</v>
      </c>
      <c r="F1452" s="44" t="s">
        <v>5690</v>
      </c>
      <c r="G1452" s="39" t="s">
        <v>6115</v>
      </c>
      <c r="H1452" s="64">
        <v>40451</v>
      </c>
      <c r="I1452" s="44" t="s">
        <v>6129</v>
      </c>
      <c r="J1452" s="58">
        <v>110</v>
      </c>
      <c r="K1452" s="44" t="s">
        <v>6111</v>
      </c>
      <c r="L1452" s="39" t="s">
        <v>6116</v>
      </c>
      <c r="M1452" s="67">
        <v>0</v>
      </c>
      <c r="N1452" s="67">
        <v>0</v>
      </c>
      <c r="O1452" s="46">
        <v>60683</v>
      </c>
      <c r="P1452" s="45">
        <v>60683</v>
      </c>
      <c r="Q1452" s="45">
        <v>540163</v>
      </c>
      <c r="R1452" s="45">
        <v>45013.583333333336</v>
      </c>
      <c r="S1452" s="45">
        <v>270081.5</v>
      </c>
      <c r="T1452" s="45">
        <v>264719</v>
      </c>
      <c r="U1452" s="46">
        <v>0</v>
      </c>
      <c r="V1452" s="38">
        <v>0</v>
      </c>
      <c r="W1452" s="46">
        <v>0</v>
      </c>
      <c r="X1452" s="38"/>
      <c r="Y1452" s="38">
        <f t="shared" si="23"/>
        <v>0</v>
      </c>
      <c r="Z1452" s="38">
        <v>0</v>
      </c>
      <c r="AA1452" s="38">
        <v>0</v>
      </c>
      <c r="AB1452" s="38">
        <v>0</v>
      </c>
      <c r="AC1452" s="38" t="s">
        <v>6116</v>
      </c>
      <c r="AD1452" s="59">
        <v>0</v>
      </c>
      <c r="AE1452" s="59">
        <v>0</v>
      </c>
      <c r="AF1452" s="59" t="s">
        <v>6138</v>
      </c>
    </row>
    <row r="1453" spans="1:32" x14ac:dyDescent="0.2">
      <c r="A1453" s="60" t="s">
        <v>6111</v>
      </c>
      <c r="B1453" s="44" t="s">
        <v>6115</v>
      </c>
      <c r="C1453" s="44"/>
      <c r="D1453" s="39">
        <v>1438</v>
      </c>
      <c r="E1453" s="44" t="s">
        <v>5924</v>
      </c>
      <c r="F1453" s="44" t="s">
        <v>5925</v>
      </c>
      <c r="G1453" s="39" t="s">
        <v>6115</v>
      </c>
      <c r="H1453" s="64">
        <v>40543</v>
      </c>
      <c r="I1453" s="44" t="s">
        <v>6131</v>
      </c>
      <c r="J1453" s="58">
        <v>110</v>
      </c>
      <c r="K1453" s="44" t="s">
        <v>6111</v>
      </c>
      <c r="L1453" s="39" t="s">
        <v>6116</v>
      </c>
      <c r="M1453" s="67">
        <v>0</v>
      </c>
      <c r="N1453" s="67">
        <v>0</v>
      </c>
      <c r="O1453" s="46">
        <v>392723</v>
      </c>
      <c r="P1453" s="45">
        <v>392723</v>
      </c>
      <c r="Q1453" s="45">
        <v>493793</v>
      </c>
      <c r="R1453" s="45">
        <v>41149.416666666664</v>
      </c>
      <c r="S1453" s="45">
        <v>246896.5</v>
      </c>
      <c r="T1453" s="45">
        <v>233342</v>
      </c>
      <c r="U1453" s="46">
        <v>145826.5</v>
      </c>
      <c r="V1453" s="38">
        <v>62474.117463455317</v>
      </c>
      <c r="W1453" s="46">
        <v>62474.117463455317</v>
      </c>
      <c r="X1453" s="38"/>
      <c r="Y1453" s="38">
        <f t="shared" si="23"/>
        <v>72445.733263282018</v>
      </c>
      <c r="Z1453" s="38">
        <v>72445.733263282018</v>
      </c>
      <c r="AA1453" s="38">
        <v>0</v>
      </c>
      <c r="AB1453" s="38">
        <v>72445.733263282018</v>
      </c>
      <c r="AC1453" s="38" t="s">
        <v>6123</v>
      </c>
      <c r="AD1453" s="59">
        <v>0.31047018223586847</v>
      </c>
      <c r="AE1453" s="59">
        <v>0.1844703092594068</v>
      </c>
      <c r="AF1453" s="59">
        <v>0.49679402072519069</v>
      </c>
    </row>
    <row r="1454" spans="1:32" x14ac:dyDescent="0.2">
      <c r="A1454" s="60" t="s">
        <v>6111</v>
      </c>
      <c r="B1454" s="44" t="s">
        <v>6115</v>
      </c>
      <c r="C1454" s="44"/>
      <c r="D1454" s="39">
        <v>1439</v>
      </c>
      <c r="E1454" s="44" t="s">
        <v>2671</v>
      </c>
      <c r="F1454" s="44" t="s">
        <v>2672</v>
      </c>
      <c r="G1454" s="39" t="s">
        <v>6115</v>
      </c>
      <c r="H1454" s="64">
        <v>40543</v>
      </c>
      <c r="I1454" s="44" t="s">
        <v>6129</v>
      </c>
      <c r="J1454" s="58">
        <v>109</v>
      </c>
      <c r="K1454" s="44" t="s">
        <v>6111</v>
      </c>
      <c r="L1454" s="39" t="s">
        <v>6116</v>
      </c>
      <c r="M1454" s="67">
        <v>0</v>
      </c>
      <c r="N1454" s="67">
        <v>0</v>
      </c>
      <c r="O1454" s="46">
        <v>341452</v>
      </c>
      <c r="P1454" s="45">
        <v>341452</v>
      </c>
      <c r="Q1454" s="45">
        <v>456539</v>
      </c>
      <c r="R1454" s="45">
        <v>38044.916666666664</v>
      </c>
      <c r="S1454" s="45">
        <v>228269.5</v>
      </c>
      <c r="T1454" s="45">
        <v>213382</v>
      </c>
      <c r="U1454" s="46">
        <v>113182.5</v>
      </c>
      <c r="V1454" s="38">
        <v>48488.970110422531</v>
      </c>
      <c r="W1454" s="46">
        <v>48488.970110422531</v>
      </c>
      <c r="X1454" s="38"/>
      <c r="Y1454" s="38">
        <f t="shared" si="23"/>
        <v>56228.389250728891</v>
      </c>
      <c r="Z1454" s="38">
        <v>56228.389250728891</v>
      </c>
      <c r="AA1454" s="38">
        <v>0</v>
      </c>
      <c r="AB1454" s="38">
        <v>56228.389250728891</v>
      </c>
      <c r="AC1454" s="38" t="s">
        <v>6123</v>
      </c>
      <c r="AD1454" s="59">
        <v>0.26351046128881017</v>
      </c>
      <c r="AE1454" s="59">
        <v>0.16467435906285185</v>
      </c>
      <c r="AF1454" s="59">
        <v>0.49679402072519063</v>
      </c>
    </row>
    <row r="1455" spans="1:32" x14ac:dyDescent="0.2">
      <c r="A1455" s="60" t="s">
        <v>6111</v>
      </c>
      <c r="B1455" s="44" t="s">
        <v>6115</v>
      </c>
      <c r="C1455" s="44"/>
      <c r="D1455" s="39">
        <v>1440</v>
      </c>
      <c r="E1455" s="44" t="s">
        <v>2735</v>
      </c>
      <c r="F1455" s="44" t="s">
        <v>2736</v>
      </c>
      <c r="G1455" s="39" t="s">
        <v>6115</v>
      </c>
      <c r="H1455" s="64">
        <v>40359</v>
      </c>
      <c r="I1455" s="44" t="s">
        <v>6131</v>
      </c>
      <c r="J1455" s="58">
        <v>109</v>
      </c>
      <c r="K1455" s="44" t="s">
        <v>6111</v>
      </c>
      <c r="L1455" s="39" t="s">
        <v>6116</v>
      </c>
      <c r="M1455" s="67">
        <v>0</v>
      </c>
      <c r="N1455" s="67">
        <v>0</v>
      </c>
      <c r="O1455" s="46">
        <v>160418</v>
      </c>
      <c r="P1455" s="45">
        <v>160418</v>
      </c>
      <c r="Q1455" s="45">
        <v>479002</v>
      </c>
      <c r="R1455" s="45">
        <v>39916.833333333336</v>
      </c>
      <c r="S1455" s="45">
        <v>239501</v>
      </c>
      <c r="T1455" s="45">
        <v>230066</v>
      </c>
      <c r="U1455" s="46">
        <v>0</v>
      </c>
      <c r="V1455" s="38">
        <v>0</v>
      </c>
      <c r="W1455" s="46">
        <v>0</v>
      </c>
      <c r="X1455" s="38"/>
      <c r="Y1455" s="38">
        <f t="shared" si="23"/>
        <v>0</v>
      </c>
      <c r="Z1455" s="38">
        <v>0</v>
      </c>
      <c r="AA1455" s="38">
        <v>0</v>
      </c>
      <c r="AB1455" s="38">
        <v>0</v>
      </c>
      <c r="AC1455" s="38" t="s">
        <v>6116</v>
      </c>
      <c r="AD1455" s="59">
        <v>0</v>
      </c>
      <c r="AE1455" s="59">
        <v>0</v>
      </c>
      <c r="AF1455" s="59" t="s">
        <v>6138</v>
      </c>
    </row>
    <row r="1456" spans="1:32" x14ac:dyDescent="0.2">
      <c r="A1456" s="60" t="s">
        <v>6111</v>
      </c>
      <c r="B1456" s="44" t="s">
        <v>6115</v>
      </c>
      <c r="C1456" s="44"/>
      <c r="D1456" s="39">
        <v>1441</v>
      </c>
      <c r="E1456" s="44" t="s">
        <v>5861</v>
      </c>
      <c r="F1456" s="44" t="s">
        <v>5862</v>
      </c>
      <c r="G1456" s="39" t="s">
        <v>6115</v>
      </c>
      <c r="H1456" s="64">
        <v>40543</v>
      </c>
      <c r="I1456" s="44" t="s">
        <v>6130</v>
      </c>
      <c r="J1456" s="58">
        <v>109</v>
      </c>
      <c r="K1456" s="44" t="s">
        <v>6111</v>
      </c>
      <c r="L1456" s="39" t="s">
        <v>6116</v>
      </c>
      <c r="M1456" s="67">
        <v>0</v>
      </c>
      <c r="N1456" s="67">
        <v>0</v>
      </c>
      <c r="O1456" s="46">
        <v>1964575</v>
      </c>
      <c r="P1456" s="45">
        <v>1964575</v>
      </c>
      <c r="Q1456" s="45">
        <v>637756</v>
      </c>
      <c r="R1456" s="45">
        <v>53146.333333333336</v>
      </c>
      <c r="S1456" s="45">
        <v>318878</v>
      </c>
      <c r="T1456" s="45">
        <v>337925</v>
      </c>
      <c r="U1456" s="46">
        <v>1645697</v>
      </c>
      <c r="V1456" s="38">
        <v>705039.67171437305</v>
      </c>
      <c r="W1456" s="46">
        <v>337925</v>
      </c>
      <c r="X1456" s="38"/>
      <c r="Y1456" s="38">
        <f t="shared" si="23"/>
        <v>817572.42952538398</v>
      </c>
      <c r="Z1456" s="38">
        <v>337925</v>
      </c>
      <c r="AA1456" s="38">
        <v>0</v>
      </c>
      <c r="AB1456" s="38">
        <v>337925</v>
      </c>
      <c r="AC1456" s="38" t="s">
        <v>6123</v>
      </c>
      <c r="AD1456" s="59">
        <v>1</v>
      </c>
      <c r="AE1456" s="59">
        <v>0.17200921318860313</v>
      </c>
      <c r="AF1456" s="59">
        <v>0.20533852829530588</v>
      </c>
    </row>
    <row r="1457" spans="1:32" x14ac:dyDescent="0.2">
      <c r="A1457" s="60" t="s">
        <v>6111</v>
      </c>
      <c r="B1457" s="44" t="s">
        <v>6115</v>
      </c>
      <c r="C1457" s="44"/>
      <c r="D1457" s="39">
        <v>1442</v>
      </c>
      <c r="E1457" s="44" t="s">
        <v>248</v>
      </c>
      <c r="F1457" s="44" t="s">
        <v>249</v>
      </c>
      <c r="G1457" s="39" t="s">
        <v>6115</v>
      </c>
      <c r="H1457" s="64">
        <v>40359</v>
      </c>
      <c r="I1457" s="44" t="s">
        <v>6129</v>
      </c>
      <c r="J1457" s="58">
        <v>108</v>
      </c>
      <c r="K1457" s="44" t="s">
        <v>6111</v>
      </c>
      <c r="L1457" s="39" t="s">
        <v>6116</v>
      </c>
      <c r="M1457" s="67">
        <v>0</v>
      </c>
      <c r="N1457" s="67">
        <v>0</v>
      </c>
      <c r="O1457" s="46">
        <v>667102</v>
      </c>
      <c r="P1457" s="45">
        <v>667102</v>
      </c>
      <c r="Q1457" s="45">
        <v>523929</v>
      </c>
      <c r="R1457" s="45">
        <v>43660.75</v>
      </c>
      <c r="S1457" s="45">
        <v>261964.5</v>
      </c>
      <c r="T1457" s="45">
        <v>410518</v>
      </c>
      <c r="U1457" s="46">
        <v>405137.5</v>
      </c>
      <c r="V1457" s="38">
        <v>173566.58607215169</v>
      </c>
      <c r="W1457" s="46">
        <v>173566.58607215169</v>
      </c>
      <c r="X1457" s="38"/>
      <c r="Y1457" s="38">
        <f t="shared" si="23"/>
        <v>201269.88757155192</v>
      </c>
      <c r="Z1457" s="38">
        <v>201269.88757155192</v>
      </c>
      <c r="AA1457" s="38">
        <v>0</v>
      </c>
      <c r="AB1457" s="38">
        <v>201269.88757155192</v>
      </c>
      <c r="AC1457" s="38" t="s">
        <v>6123</v>
      </c>
      <c r="AD1457" s="59">
        <v>0.49028273442711873</v>
      </c>
      <c r="AE1457" s="59">
        <v>0.30170781615337972</v>
      </c>
      <c r="AF1457" s="59">
        <v>0.49679402072519063</v>
      </c>
    </row>
    <row r="1458" spans="1:32" x14ac:dyDescent="0.2">
      <c r="A1458" s="60" t="s">
        <v>6111</v>
      </c>
      <c r="B1458" s="44" t="s">
        <v>6115</v>
      </c>
      <c r="C1458" s="44"/>
      <c r="D1458" s="39">
        <v>1443</v>
      </c>
      <c r="E1458" s="44" t="s">
        <v>1959</v>
      </c>
      <c r="F1458" s="44" t="s">
        <v>1960</v>
      </c>
      <c r="G1458" s="39" t="s">
        <v>6115</v>
      </c>
      <c r="H1458" s="64">
        <v>40543</v>
      </c>
      <c r="I1458" s="44" t="s">
        <v>6131</v>
      </c>
      <c r="J1458" s="58">
        <v>108</v>
      </c>
      <c r="K1458" s="44" t="s">
        <v>6111</v>
      </c>
      <c r="L1458" s="39" t="s">
        <v>6116</v>
      </c>
      <c r="M1458" s="67">
        <v>0</v>
      </c>
      <c r="N1458" s="67">
        <v>0</v>
      </c>
      <c r="O1458" s="46">
        <v>648194</v>
      </c>
      <c r="P1458" s="45">
        <v>648194</v>
      </c>
      <c r="Q1458" s="45">
        <v>511148</v>
      </c>
      <c r="R1458" s="45">
        <v>42595.666666666664</v>
      </c>
      <c r="S1458" s="45">
        <v>255574</v>
      </c>
      <c r="T1458" s="45">
        <v>235891</v>
      </c>
      <c r="U1458" s="46">
        <v>392620</v>
      </c>
      <c r="V1458" s="38">
        <v>168203.9135445329</v>
      </c>
      <c r="W1458" s="46">
        <v>168203.9135445329</v>
      </c>
      <c r="X1458" s="38"/>
      <c r="Y1458" s="38">
        <f t="shared" si="23"/>
        <v>195051.26841712435</v>
      </c>
      <c r="Z1458" s="38">
        <v>195051.26841712435</v>
      </c>
      <c r="AA1458" s="38">
        <v>0</v>
      </c>
      <c r="AB1458" s="38">
        <v>195051.26841712435</v>
      </c>
      <c r="AC1458" s="38" t="s">
        <v>6123</v>
      </c>
      <c r="AD1458" s="59">
        <v>0.82687032746957001</v>
      </c>
      <c r="AE1458" s="59">
        <v>0.30091495511702415</v>
      </c>
      <c r="AF1458" s="59">
        <v>0.49679402072519063</v>
      </c>
    </row>
    <row r="1459" spans="1:32" x14ac:dyDescent="0.2">
      <c r="A1459" s="60" t="s">
        <v>6111</v>
      </c>
      <c r="B1459" s="44" t="s">
        <v>6115</v>
      </c>
      <c r="C1459" s="44"/>
      <c r="D1459" s="39">
        <v>1444</v>
      </c>
      <c r="E1459" s="44" t="s">
        <v>2432</v>
      </c>
      <c r="F1459" s="44" t="s">
        <v>2433</v>
      </c>
      <c r="G1459" s="39" t="s">
        <v>6115</v>
      </c>
      <c r="H1459" s="64">
        <v>40451</v>
      </c>
      <c r="I1459" s="44" t="s">
        <v>6129</v>
      </c>
      <c r="J1459" s="58">
        <v>108</v>
      </c>
      <c r="K1459" s="44" t="s">
        <v>6111</v>
      </c>
      <c r="L1459" s="39" t="s">
        <v>6116</v>
      </c>
      <c r="M1459" s="67">
        <v>0</v>
      </c>
      <c r="N1459" s="67">
        <v>0</v>
      </c>
      <c r="O1459" s="46">
        <v>593056</v>
      </c>
      <c r="P1459" s="45">
        <v>593056</v>
      </c>
      <c r="Q1459" s="45">
        <v>756622</v>
      </c>
      <c r="R1459" s="45">
        <v>63051.833333333336</v>
      </c>
      <c r="S1459" s="45">
        <v>378311</v>
      </c>
      <c r="T1459" s="45">
        <v>412080</v>
      </c>
      <c r="U1459" s="46">
        <v>214745</v>
      </c>
      <c r="V1459" s="38">
        <v>91999.769278489941</v>
      </c>
      <c r="W1459" s="46">
        <v>91999.769278489941</v>
      </c>
      <c r="X1459" s="38"/>
      <c r="Y1459" s="38">
        <f t="shared" si="23"/>
        <v>106684.03198063107</v>
      </c>
      <c r="Z1459" s="38">
        <v>106684.03198063107</v>
      </c>
      <c r="AA1459" s="38">
        <v>0</v>
      </c>
      <c r="AB1459" s="38">
        <v>106684.03198063107</v>
      </c>
      <c r="AC1459" s="38" t="s">
        <v>6123</v>
      </c>
      <c r="AD1459" s="59">
        <v>0.25889155499085387</v>
      </c>
      <c r="AE1459" s="59">
        <v>0.17988863105782771</v>
      </c>
      <c r="AF1459" s="59">
        <v>0.49679402072519069</v>
      </c>
    </row>
    <row r="1460" spans="1:32" x14ac:dyDescent="0.2">
      <c r="A1460" s="60" t="s">
        <v>6111</v>
      </c>
      <c r="B1460" s="44" t="s">
        <v>6115</v>
      </c>
      <c r="C1460" s="44"/>
      <c r="D1460" s="39">
        <v>1445</v>
      </c>
      <c r="E1460" s="44" t="s">
        <v>2565</v>
      </c>
      <c r="F1460" s="44" t="s">
        <v>2566</v>
      </c>
      <c r="G1460" s="39" t="s">
        <v>6115</v>
      </c>
      <c r="H1460" s="64">
        <v>40451</v>
      </c>
      <c r="I1460" s="44" t="s">
        <v>6129</v>
      </c>
      <c r="J1460" s="58">
        <v>108</v>
      </c>
      <c r="K1460" s="44" t="s">
        <v>6111</v>
      </c>
      <c r="L1460" s="39" t="s">
        <v>6116</v>
      </c>
      <c r="M1460" s="67">
        <v>0</v>
      </c>
      <c r="N1460" s="67">
        <v>0</v>
      </c>
      <c r="O1460" s="46">
        <v>369637</v>
      </c>
      <c r="P1460" s="45">
        <v>369637</v>
      </c>
      <c r="Q1460" s="45">
        <v>551192</v>
      </c>
      <c r="R1460" s="45">
        <v>45932.666666666664</v>
      </c>
      <c r="S1460" s="45">
        <v>275596</v>
      </c>
      <c r="T1460" s="45">
        <v>103023</v>
      </c>
      <c r="U1460" s="46">
        <v>94041</v>
      </c>
      <c r="V1460" s="38">
        <v>40288.483097247765</v>
      </c>
      <c r="W1460" s="46">
        <v>40288.483097247765</v>
      </c>
      <c r="X1460" s="38"/>
      <c r="Y1460" s="38">
        <f t="shared" si="23"/>
        <v>46719.006503017648</v>
      </c>
      <c r="Z1460" s="38">
        <v>46719.006503017648</v>
      </c>
      <c r="AA1460" s="38">
        <v>0</v>
      </c>
      <c r="AB1460" s="38">
        <v>46719.006503017648</v>
      </c>
      <c r="AC1460" s="38" t="s">
        <v>6123</v>
      </c>
      <c r="AD1460" s="59">
        <v>0.4534813245878847</v>
      </c>
      <c r="AE1460" s="59">
        <v>0.12639158553666882</v>
      </c>
      <c r="AF1460" s="59">
        <v>0.49679402072519058</v>
      </c>
    </row>
    <row r="1461" spans="1:32" x14ac:dyDescent="0.2">
      <c r="A1461" s="60" t="s">
        <v>6111</v>
      </c>
      <c r="B1461" s="44" t="s">
        <v>6115</v>
      </c>
      <c r="C1461" s="44"/>
      <c r="D1461" s="39">
        <v>1446</v>
      </c>
      <c r="E1461" s="44" t="s">
        <v>4170</v>
      </c>
      <c r="F1461" s="44" t="s">
        <v>4171</v>
      </c>
      <c r="G1461" s="39" t="s">
        <v>6115</v>
      </c>
      <c r="H1461" s="64">
        <v>40543</v>
      </c>
      <c r="I1461" s="44" t="s">
        <v>6129</v>
      </c>
      <c r="J1461" s="58">
        <v>108</v>
      </c>
      <c r="K1461" s="44" t="s">
        <v>6111</v>
      </c>
      <c r="L1461" s="39" t="s">
        <v>6116</v>
      </c>
      <c r="M1461" s="67">
        <v>0</v>
      </c>
      <c r="N1461" s="67">
        <v>0</v>
      </c>
      <c r="O1461" s="46">
        <v>388990</v>
      </c>
      <c r="P1461" s="45">
        <v>388990</v>
      </c>
      <c r="Q1461" s="45">
        <v>588243</v>
      </c>
      <c r="R1461" s="45">
        <v>49020.25</v>
      </c>
      <c r="S1461" s="45">
        <v>294121.5</v>
      </c>
      <c r="T1461" s="45">
        <v>368571</v>
      </c>
      <c r="U1461" s="46">
        <v>94868.5</v>
      </c>
      <c r="V1461" s="38">
        <v>40642.995700930973</v>
      </c>
      <c r="W1461" s="46">
        <v>40642.995700930973</v>
      </c>
      <c r="X1461" s="38"/>
      <c r="Y1461" s="38">
        <f t="shared" si="23"/>
        <v>47130.103555167749</v>
      </c>
      <c r="Z1461" s="38">
        <v>47130.103555167749</v>
      </c>
      <c r="AA1461" s="38">
        <v>0</v>
      </c>
      <c r="AB1461" s="38">
        <v>47130.103555167749</v>
      </c>
      <c r="AC1461" s="38" t="s">
        <v>6123</v>
      </c>
      <c r="AD1461" s="59">
        <v>0.1278725226758691</v>
      </c>
      <c r="AE1461" s="59">
        <v>0.12116019320591211</v>
      </c>
      <c r="AF1461" s="59">
        <v>0.49679402072519063</v>
      </c>
    </row>
    <row r="1462" spans="1:32" x14ac:dyDescent="0.2">
      <c r="A1462" s="60" t="s">
        <v>6111</v>
      </c>
      <c r="B1462" s="44" t="s">
        <v>6115</v>
      </c>
      <c r="C1462" s="44"/>
      <c r="D1462" s="39">
        <v>1447</v>
      </c>
      <c r="E1462" s="44" t="s">
        <v>4404</v>
      </c>
      <c r="F1462" s="44" t="s">
        <v>6033</v>
      </c>
      <c r="G1462" s="39" t="s">
        <v>6115</v>
      </c>
      <c r="H1462" s="64">
        <v>40543</v>
      </c>
      <c r="I1462" s="44" t="s">
        <v>6131</v>
      </c>
      <c r="J1462" s="58">
        <v>108</v>
      </c>
      <c r="K1462" s="44" t="s">
        <v>6111</v>
      </c>
      <c r="L1462" s="39" t="s">
        <v>6116</v>
      </c>
      <c r="M1462" s="67">
        <v>0</v>
      </c>
      <c r="N1462" s="67">
        <v>0</v>
      </c>
      <c r="O1462" s="46">
        <v>471710</v>
      </c>
      <c r="P1462" s="45">
        <v>471710</v>
      </c>
      <c r="Q1462" s="45">
        <v>544337</v>
      </c>
      <c r="R1462" s="45">
        <v>45361.416666666664</v>
      </c>
      <c r="S1462" s="45">
        <v>272168.5</v>
      </c>
      <c r="T1462" s="45">
        <v>206613</v>
      </c>
      <c r="U1462" s="46">
        <v>199541.5</v>
      </c>
      <c r="V1462" s="38">
        <v>85486.376686226911</v>
      </c>
      <c r="W1462" s="46">
        <v>85486.376686226911</v>
      </c>
      <c r="X1462" s="38"/>
      <c r="Y1462" s="38">
        <f t="shared" si="23"/>
        <v>99131.024086535617</v>
      </c>
      <c r="Z1462" s="38">
        <v>99131.024086535617</v>
      </c>
      <c r="AA1462" s="38">
        <v>0</v>
      </c>
      <c r="AB1462" s="38">
        <v>99131.024086535617</v>
      </c>
      <c r="AC1462" s="38" t="s">
        <v>6123</v>
      </c>
      <c r="AD1462" s="59">
        <v>0.47979083642624432</v>
      </c>
      <c r="AE1462" s="59">
        <v>0.21015247522107994</v>
      </c>
      <c r="AF1462" s="59">
        <v>0.49679402072519058</v>
      </c>
    </row>
    <row r="1463" spans="1:32" x14ac:dyDescent="0.2">
      <c r="A1463" s="60" t="s">
        <v>6111</v>
      </c>
      <c r="B1463" s="44" t="s">
        <v>6115</v>
      </c>
      <c r="C1463" s="44"/>
      <c r="D1463" s="39">
        <v>1448</v>
      </c>
      <c r="E1463" s="44" t="s">
        <v>5231</v>
      </c>
      <c r="F1463" s="44" t="s">
        <v>5232</v>
      </c>
      <c r="G1463" s="39" t="s">
        <v>6115</v>
      </c>
      <c r="H1463" s="64">
        <v>40451</v>
      </c>
      <c r="I1463" s="44" t="s">
        <v>6129</v>
      </c>
      <c r="J1463" s="58">
        <v>108</v>
      </c>
      <c r="K1463" s="44" t="s">
        <v>6111</v>
      </c>
      <c r="L1463" s="39" t="s">
        <v>6116</v>
      </c>
      <c r="M1463" s="67">
        <v>0</v>
      </c>
      <c r="N1463" s="67">
        <v>0</v>
      </c>
      <c r="O1463" s="46">
        <v>681534</v>
      </c>
      <c r="P1463" s="45">
        <v>681534</v>
      </c>
      <c r="Q1463" s="45">
        <v>548814</v>
      </c>
      <c r="R1463" s="45">
        <v>45734.5</v>
      </c>
      <c r="S1463" s="45">
        <v>274407</v>
      </c>
      <c r="T1463" s="45">
        <v>249692</v>
      </c>
      <c r="U1463" s="46">
        <v>407127</v>
      </c>
      <c r="V1463" s="38">
        <v>174418.91577007042</v>
      </c>
      <c r="W1463" s="46">
        <v>174418.91577007042</v>
      </c>
      <c r="X1463" s="38"/>
      <c r="Y1463" s="38">
        <f t="shared" si="23"/>
        <v>202258.25927578472</v>
      </c>
      <c r="Z1463" s="38">
        <v>202258.25927578472</v>
      </c>
      <c r="AA1463" s="38">
        <v>0</v>
      </c>
      <c r="AB1463" s="38">
        <v>202258.25927578472</v>
      </c>
      <c r="AC1463" s="38" t="s">
        <v>6123</v>
      </c>
      <c r="AD1463" s="59">
        <v>0.81003099528933531</v>
      </c>
      <c r="AE1463" s="59">
        <v>0.29676914031550111</v>
      </c>
      <c r="AF1463" s="59">
        <v>0.49679402072519069</v>
      </c>
    </row>
    <row r="1464" spans="1:32" x14ac:dyDescent="0.2">
      <c r="A1464" s="60" t="s">
        <v>6111</v>
      </c>
      <c r="B1464" s="44" t="s">
        <v>6115</v>
      </c>
      <c r="C1464" s="44"/>
      <c r="D1464" s="39">
        <v>1449</v>
      </c>
      <c r="E1464" s="44" t="s">
        <v>2567</v>
      </c>
      <c r="F1464" s="44" t="s">
        <v>2568</v>
      </c>
      <c r="G1464" s="39" t="s">
        <v>6115</v>
      </c>
      <c r="H1464" s="64">
        <v>40633</v>
      </c>
      <c r="I1464" s="44" t="s">
        <v>6131</v>
      </c>
      <c r="J1464" s="58">
        <v>107</v>
      </c>
      <c r="K1464" s="44" t="s">
        <v>6111</v>
      </c>
      <c r="L1464" s="39" t="s">
        <v>6116</v>
      </c>
      <c r="M1464" s="67">
        <v>0</v>
      </c>
      <c r="N1464" s="67">
        <v>0</v>
      </c>
      <c r="O1464" s="46">
        <v>434220</v>
      </c>
      <c r="P1464" s="45">
        <v>434220</v>
      </c>
      <c r="Q1464" s="45">
        <v>493838</v>
      </c>
      <c r="R1464" s="45">
        <v>41153.166666666664</v>
      </c>
      <c r="S1464" s="45">
        <v>246919</v>
      </c>
      <c r="T1464" s="45">
        <v>99705</v>
      </c>
      <c r="U1464" s="46">
        <v>187301</v>
      </c>
      <c r="V1464" s="38">
        <v>80242.374842862206</v>
      </c>
      <c r="W1464" s="46">
        <v>80242.374842862206</v>
      </c>
      <c r="X1464" s="38"/>
      <c r="Y1464" s="38">
        <f t="shared" si="23"/>
        <v>93050.016875848945</v>
      </c>
      <c r="Z1464" s="38">
        <v>93050.016875848945</v>
      </c>
      <c r="AA1464" s="38">
        <v>0</v>
      </c>
      <c r="AB1464" s="38">
        <v>93050.016875848945</v>
      </c>
      <c r="AC1464" s="38" t="s">
        <v>6123</v>
      </c>
      <c r="AD1464" s="59">
        <v>0.93325326589287338</v>
      </c>
      <c r="AE1464" s="59">
        <v>0.21429233309347553</v>
      </c>
      <c r="AF1464" s="59">
        <v>0.49679402072519069</v>
      </c>
    </row>
    <row r="1465" spans="1:32" x14ac:dyDescent="0.2">
      <c r="A1465" s="60" t="s">
        <v>6111</v>
      </c>
      <c r="B1465" s="44" t="s">
        <v>6115</v>
      </c>
      <c r="C1465" s="44"/>
      <c r="D1465" s="39">
        <v>1450</v>
      </c>
      <c r="E1465" s="44" t="s">
        <v>3077</v>
      </c>
      <c r="F1465" s="44" t="s">
        <v>3078</v>
      </c>
      <c r="G1465" s="39" t="s">
        <v>6115</v>
      </c>
      <c r="H1465" s="64">
        <v>40359</v>
      </c>
      <c r="I1465" s="44" t="s">
        <v>6131</v>
      </c>
      <c r="J1465" s="58">
        <v>107</v>
      </c>
      <c r="K1465" s="44" t="s">
        <v>6111</v>
      </c>
      <c r="L1465" s="39" t="s">
        <v>6116</v>
      </c>
      <c r="M1465" s="67">
        <v>0</v>
      </c>
      <c r="N1465" s="67">
        <v>0</v>
      </c>
      <c r="O1465" s="46">
        <v>297027</v>
      </c>
      <c r="P1465" s="45">
        <v>297027</v>
      </c>
      <c r="Q1465" s="45">
        <v>399949</v>
      </c>
      <c r="R1465" s="45">
        <v>33329.083333333336</v>
      </c>
      <c r="S1465" s="45">
        <v>199974.5</v>
      </c>
      <c r="T1465" s="45">
        <v>170328</v>
      </c>
      <c r="U1465" s="46">
        <v>97052.5</v>
      </c>
      <c r="V1465" s="38">
        <v>41578.651926241095</v>
      </c>
      <c r="W1465" s="46">
        <v>41578.651926241095</v>
      </c>
      <c r="X1465" s="38"/>
      <c r="Y1465" s="38">
        <f t="shared" si="23"/>
        <v>48215.101696431564</v>
      </c>
      <c r="Z1465" s="38">
        <v>48215.101696431564</v>
      </c>
      <c r="AA1465" s="38">
        <v>0</v>
      </c>
      <c r="AB1465" s="38">
        <v>48215.101696431564</v>
      </c>
      <c r="AC1465" s="38" t="s">
        <v>6123</v>
      </c>
      <c r="AD1465" s="59">
        <v>0.28307208266657019</v>
      </c>
      <c r="AE1465" s="59">
        <v>0.16232565287476075</v>
      </c>
      <c r="AF1465" s="59">
        <v>0.49679402072519063</v>
      </c>
    </row>
    <row r="1466" spans="1:32" x14ac:dyDescent="0.2">
      <c r="A1466" s="60" t="s">
        <v>6111</v>
      </c>
      <c r="B1466" s="44" t="s">
        <v>6115</v>
      </c>
      <c r="C1466" s="44"/>
      <c r="D1466" s="39">
        <v>1451</v>
      </c>
      <c r="E1466" s="44" t="s">
        <v>3709</v>
      </c>
      <c r="F1466" s="44" t="s">
        <v>3710</v>
      </c>
      <c r="G1466" s="39" t="s">
        <v>6115</v>
      </c>
      <c r="H1466" s="64">
        <v>40451</v>
      </c>
      <c r="I1466" s="44" t="s">
        <v>6129</v>
      </c>
      <c r="J1466" s="58">
        <v>107</v>
      </c>
      <c r="K1466" s="44" t="s">
        <v>6111</v>
      </c>
      <c r="L1466" s="39" t="s">
        <v>6116</v>
      </c>
      <c r="M1466" s="67">
        <v>0</v>
      </c>
      <c r="N1466" s="67">
        <v>0</v>
      </c>
      <c r="O1466" s="46">
        <v>301256</v>
      </c>
      <c r="P1466" s="45">
        <v>301256</v>
      </c>
      <c r="Q1466" s="45">
        <v>597522</v>
      </c>
      <c r="R1466" s="45">
        <v>49793.5</v>
      </c>
      <c r="S1466" s="45">
        <v>298761</v>
      </c>
      <c r="T1466" s="45">
        <v>152950</v>
      </c>
      <c r="U1466" s="46">
        <v>2495</v>
      </c>
      <c r="V1466" s="38">
        <v>1068.8929863318465</v>
      </c>
      <c r="W1466" s="46">
        <v>1068.8929863318465</v>
      </c>
      <c r="X1466" s="38"/>
      <c r="Y1466" s="38">
        <f t="shared" si="23"/>
        <v>1239.5010817093505</v>
      </c>
      <c r="Z1466" s="38">
        <v>1239.5010817093505</v>
      </c>
      <c r="AA1466" s="38">
        <v>0</v>
      </c>
      <c r="AB1466" s="38">
        <v>1239.5010817093505</v>
      </c>
      <c r="AC1466" s="38" t="s">
        <v>6123</v>
      </c>
      <c r="AD1466" s="59">
        <v>8.1039626133334458E-3</v>
      </c>
      <c r="AE1466" s="59">
        <v>4.1144444648715727E-3</v>
      </c>
      <c r="AF1466" s="59">
        <v>0.49679402072519058</v>
      </c>
    </row>
    <row r="1467" spans="1:32" x14ac:dyDescent="0.2">
      <c r="A1467" s="60" t="s">
        <v>6111</v>
      </c>
      <c r="B1467" s="44" t="s">
        <v>6115</v>
      </c>
      <c r="C1467" s="44"/>
      <c r="D1467" s="39">
        <v>1452</v>
      </c>
      <c r="E1467" s="44" t="s">
        <v>188</v>
      </c>
      <c r="F1467" s="44" t="s">
        <v>189</v>
      </c>
      <c r="G1467" s="39" t="s">
        <v>6115</v>
      </c>
      <c r="H1467" s="64">
        <v>40359</v>
      </c>
      <c r="I1467" s="44" t="s">
        <v>6129</v>
      </c>
      <c r="J1467" s="58">
        <v>106</v>
      </c>
      <c r="K1467" s="44" t="s">
        <v>6111</v>
      </c>
      <c r="L1467" s="39" t="s">
        <v>6116</v>
      </c>
      <c r="M1467" s="67">
        <v>0</v>
      </c>
      <c r="N1467" s="67">
        <v>0</v>
      </c>
      <c r="O1467" s="46">
        <v>120799</v>
      </c>
      <c r="P1467" s="45">
        <v>120799</v>
      </c>
      <c r="Q1467" s="45">
        <v>484461</v>
      </c>
      <c r="R1467" s="45">
        <v>40371.75</v>
      </c>
      <c r="S1467" s="45">
        <v>242230.5</v>
      </c>
      <c r="T1467" s="45">
        <v>396133</v>
      </c>
      <c r="U1467" s="46">
        <v>0</v>
      </c>
      <c r="V1467" s="38">
        <v>0</v>
      </c>
      <c r="W1467" s="46">
        <v>0</v>
      </c>
      <c r="X1467" s="38"/>
      <c r="Y1467" s="38">
        <f t="shared" si="23"/>
        <v>0</v>
      </c>
      <c r="Z1467" s="38">
        <v>0</v>
      </c>
      <c r="AA1467" s="38">
        <v>0</v>
      </c>
      <c r="AB1467" s="38">
        <v>0</v>
      </c>
      <c r="AC1467" s="38" t="s">
        <v>6116</v>
      </c>
      <c r="AD1467" s="59">
        <v>0</v>
      </c>
      <c r="AE1467" s="59">
        <v>0</v>
      </c>
      <c r="AF1467" s="59" t="s">
        <v>6138</v>
      </c>
    </row>
    <row r="1468" spans="1:32" x14ac:dyDescent="0.2">
      <c r="A1468" s="60" t="s">
        <v>6111</v>
      </c>
      <c r="B1468" s="44" t="s">
        <v>6115</v>
      </c>
      <c r="C1468" s="44"/>
      <c r="D1468" s="39">
        <v>1453</v>
      </c>
      <c r="E1468" s="44" t="s">
        <v>2002</v>
      </c>
      <c r="F1468" s="44" t="s">
        <v>2003</v>
      </c>
      <c r="G1468" s="39" t="s">
        <v>6115</v>
      </c>
      <c r="H1468" s="64">
        <v>40359</v>
      </c>
      <c r="I1468" s="44" t="s">
        <v>6129</v>
      </c>
      <c r="J1468" s="58">
        <v>106</v>
      </c>
      <c r="K1468" s="44" t="s">
        <v>6111</v>
      </c>
      <c r="L1468" s="39" t="s">
        <v>6116</v>
      </c>
      <c r="M1468" s="67">
        <v>0</v>
      </c>
      <c r="N1468" s="67">
        <v>0</v>
      </c>
      <c r="O1468" s="46">
        <v>790221</v>
      </c>
      <c r="P1468" s="45">
        <v>790221</v>
      </c>
      <c r="Q1468" s="45">
        <v>496109</v>
      </c>
      <c r="R1468" s="45">
        <v>41342.416666666664</v>
      </c>
      <c r="S1468" s="45">
        <v>248054.5</v>
      </c>
      <c r="T1468" s="45">
        <v>227437</v>
      </c>
      <c r="U1468" s="46">
        <v>542166.5</v>
      </c>
      <c r="V1468" s="38">
        <v>232271.731171978</v>
      </c>
      <c r="W1468" s="46">
        <v>227437</v>
      </c>
      <c r="X1468" s="38"/>
      <c r="Y1468" s="38">
        <f t="shared" si="23"/>
        <v>269345.0754375041</v>
      </c>
      <c r="Z1468" s="38">
        <v>227437</v>
      </c>
      <c r="AA1468" s="38">
        <v>0</v>
      </c>
      <c r="AB1468" s="38">
        <v>227437</v>
      </c>
      <c r="AC1468" s="38" t="s">
        <v>6123</v>
      </c>
      <c r="AD1468" s="59">
        <v>1</v>
      </c>
      <c r="AE1468" s="59">
        <v>0.28781442153524139</v>
      </c>
      <c r="AF1468" s="59">
        <v>0.41949659375855941</v>
      </c>
    </row>
    <row r="1469" spans="1:32" x14ac:dyDescent="0.2">
      <c r="A1469" s="60" t="s">
        <v>6111</v>
      </c>
      <c r="B1469" s="44" t="s">
        <v>6115</v>
      </c>
      <c r="C1469" s="44"/>
      <c r="D1469" s="39">
        <v>1454</v>
      </c>
      <c r="E1469" s="44" t="s">
        <v>2047</v>
      </c>
      <c r="F1469" s="44" t="s">
        <v>2048</v>
      </c>
      <c r="G1469" s="39" t="s">
        <v>6115</v>
      </c>
      <c r="H1469" s="64">
        <v>40633</v>
      </c>
      <c r="I1469" s="44" t="s">
        <v>6132</v>
      </c>
      <c r="J1469" s="58">
        <v>106</v>
      </c>
      <c r="K1469" s="44" t="s">
        <v>6111</v>
      </c>
      <c r="L1469" s="39" t="s">
        <v>6123</v>
      </c>
      <c r="M1469" s="67">
        <v>276000</v>
      </c>
      <c r="N1469" s="67">
        <v>0</v>
      </c>
      <c r="O1469" s="46">
        <v>511286</v>
      </c>
      <c r="P1469" s="45">
        <v>511286</v>
      </c>
      <c r="Q1469" s="45">
        <v>477342</v>
      </c>
      <c r="R1469" s="45">
        <v>39778.5</v>
      </c>
      <c r="S1469" s="45">
        <v>238671</v>
      </c>
      <c r="T1469" s="45">
        <v>165142</v>
      </c>
      <c r="U1469" s="46">
        <v>272615</v>
      </c>
      <c r="V1469" s="38">
        <v>116792.08876507268</v>
      </c>
      <c r="W1469" s="46">
        <v>116792.08876507268</v>
      </c>
      <c r="X1469" s="38"/>
      <c r="Y1469" s="38">
        <f t="shared" si="23"/>
        <v>135433.50195999784</v>
      </c>
      <c r="Z1469" s="38">
        <v>135433.50195999784</v>
      </c>
      <c r="AA1469" s="38">
        <v>0</v>
      </c>
      <c r="AB1469" s="38">
        <v>135433.50195999784</v>
      </c>
      <c r="AC1469" s="38" t="s">
        <v>6123</v>
      </c>
      <c r="AD1469" s="59">
        <v>0.82010331690301586</v>
      </c>
      <c r="AE1469" s="59">
        <v>0.26488795304388901</v>
      </c>
      <c r="AF1469" s="59">
        <v>0.49679402072519063</v>
      </c>
    </row>
    <row r="1470" spans="1:32" x14ac:dyDescent="0.2">
      <c r="A1470" s="60" t="s">
        <v>6111</v>
      </c>
      <c r="B1470" s="44" t="s">
        <v>6115</v>
      </c>
      <c r="C1470" s="44"/>
      <c r="D1470" s="39">
        <v>1455</v>
      </c>
      <c r="E1470" s="44" t="s">
        <v>2152</v>
      </c>
      <c r="F1470" s="44" t="s">
        <v>2153</v>
      </c>
      <c r="G1470" s="39" t="s">
        <v>6115</v>
      </c>
      <c r="H1470" s="64">
        <v>40543</v>
      </c>
      <c r="I1470" s="44" t="s">
        <v>6131</v>
      </c>
      <c r="J1470" s="58">
        <v>106</v>
      </c>
      <c r="K1470" s="44" t="s">
        <v>6111</v>
      </c>
      <c r="L1470" s="39" t="s">
        <v>6116</v>
      </c>
      <c r="M1470" s="67">
        <v>0</v>
      </c>
      <c r="N1470" s="67">
        <v>0</v>
      </c>
      <c r="O1470" s="46">
        <v>546574</v>
      </c>
      <c r="P1470" s="45">
        <v>546574</v>
      </c>
      <c r="Q1470" s="45">
        <v>465779</v>
      </c>
      <c r="R1470" s="45">
        <v>38814.916666666664</v>
      </c>
      <c r="S1470" s="45">
        <v>232889.5</v>
      </c>
      <c r="T1470" s="45">
        <v>195630</v>
      </c>
      <c r="U1470" s="46">
        <v>313684.5</v>
      </c>
      <c r="V1470" s="38">
        <v>134386.83846533552</v>
      </c>
      <c r="W1470" s="46">
        <v>134386.83846533552</v>
      </c>
      <c r="X1470" s="38"/>
      <c r="Y1470" s="38">
        <f t="shared" si="23"/>
        <v>155836.58399417106</v>
      </c>
      <c r="Z1470" s="38">
        <v>155836.58399417106</v>
      </c>
      <c r="AA1470" s="38">
        <v>0</v>
      </c>
      <c r="AB1470" s="38">
        <v>155836.58399417106</v>
      </c>
      <c r="AC1470" s="38" t="s">
        <v>6123</v>
      </c>
      <c r="AD1470" s="59">
        <v>0.79658837598615273</v>
      </c>
      <c r="AE1470" s="59">
        <v>0.28511525245286284</v>
      </c>
      <c r="AF1470" s="59">
        <v>0.49679402072519063</v>
      </c>
    </row>
    <row r="1471" spans="1:32" x14ac:dyDescent="0.2">
      <c r="A1471" s="60" t="s">
        <v>6111</v>
      </c>
      <c r="B1471" s="44" t="s">
        <v>6115</v>
      </c>
      <c r="C1471" s="44"/>
      <c r="D1471" s="39">
        <v>1456</v>
      </c>
      <c r="E1471" s="44" t="s">
        <v>2166</v>
      </c>
      <c r="F1471" s="44" t="s">
        <v>2167</v>
      </c>
      <c r="G1471" s="39" t="s">
        <v>6115</v>
      </c>
      <c r="H1471" s="64">
        <v>40359</v>
      </c>
      <c r="I1471" s="44" t="s">
        <v>6129</v>
      </c>
      <c r="J1471" s="58">
        <v>106</v>
      </c>
      <c r="K1471" s="44" t="s">
        <v>6111</v>
      </c>
      <c r="L1471" s="39" t="s">
        <v>6116</v>
      </c>
      <c r="M1471" s="67">
        <v>0</v>
      </c>
      <c r="N1471" s="67">
        <v>0</v>
      </c>
      <c r="O1471" s="46">
        <v>278990</v>
      </c>
      <c r="P1471" s="45">
        <v>278990</v>
      </c>
      <c r="Q1471" s="45">
        <v>515711</v>
      </c>
      <c r="R1471" s="45">
        <v>42975.916666666664</v>
      </c>
      <c r="S1471" s="45">
        <v>257855.5</v>
      </c>
      <c r="T1471" s="45">
        <v>244800</v>
      </c>
      <c r="U1471" s="46">
        <v>21134.5</v>
      </c>
      <c r="V1471" s="38">
        <v>9054.3161601725096</v>
      </c>
      <c r="W1471" s="46">
        <v>9054.3161601725096</v>
      </c>
      <c r="X1471" s="38"/>
      <c r="Y1471" s="38">
        <f t="shared" si="23"/>
        <v>10499.493231016542</v>
      </c>
      <c r="Z1471" s="38">
        <v>10499.493231016542</v>
      </c>
      <c r="AA1471" s="38">
        <v>0</v>
      </c>
      <c r="AB1471" s="38">
        <v>10499.493231016542</v>
      </c>
      <c r="AC1471" s="38" t="s">
        <v>6123</v>
      </c>
      <c r="AD1471" s="59">
        <v>4.2890086728008751E-2</v>
      </c>
      <c r="AE1471" s="59">
        <v>3.7633941112643975E-2</v>
      </c>
      <c r="AF1471" s="59">
        <v>0.49679402072519069</v>
      </c>
    </row>
    <row r="1472" spans="1:32" x14ac:dyDescent="0.2">
      <c r="A1472" s="60" t="s">
        <v>6111</v>
      </c>
      <c r="B1472" s="44" t="s">
        <v>6115</v>
      </c>
      <c r="C1472" s="44"/>
      <c r="D1472" s="39">
        <v>1457</v>
      </c>
      <c r="E1472" s="44" t="s">
        <v>3044</v>
      </c>
      <c r="F1472" s="44" t="s">
        <v>3045</v>
      </c>
      <c r="G1472" s="39" t="s">
        <v>6115</v>
      </c>
      <c r="H1472" s="64">
        <v>40359</v>
      </c>
      <c r="I1472" s="44" t="s">
        <v>6131</v>
      </c>
      <c r="J1472" s="58">
        <v>106</v>
      </c>
      <c r="K1472" s="44" t="s">
        <v>6111</v>
      </c>
      <c r="L1472" s="39" t="s">
        <v>6116</v>
      </c>
      <c r="M1472" s="67">
        <v>0</v>
      </c>
      <c r="N1472" s="67">
        <v>0</v>
      </c>
      <c r="O1472" s="46">
        <v>649005</v>
      </c>
      <c r="P1472" s="45">
        <v>649005</v>
      </c>
      <c r="Q1472" s="45">
        <v>426278</v>
      </c>
      <c r="R1472" s="45">
        <v>35523.166666666664</v>
      </c>
      <c r="S1472" s="45">
        <v>213139</v>
      </c>
      <c r="T1472" s="45">
        <v>179246</v>
      </c>
      <c r="U1472" s="46">
        <v>435866</v>
      </c>
      <c r="V1472" s="38">
        <v>186731.10636493651</v>
      </c>
      <c r="W1472" s="46">
        <v>179246</v>
      </c>
      <c r="X1472" s="38"/>
      <c r="Y1472" s="38">
        <f t="shared" si="23"/>
        <v>216535.62263740593</v>
      </c>
      <c r="Z1472" s="38">
        <v>179246</v>
      </c>
      <c r="AA1472" s="38">
        <v>0</v>
      </c>
      <c r="AB1472" s="38">
        <v>179246</v>
      </c>
      <c r="AC1472" s="38" t="s">
        <v>6123</v>
      </c>
      <c r="AD1472" s="59">
        <v>1</v>
      </c>
      <c r="AE1472" s="59">
        <v>0.27618585372994042</v>
      </c>
      <c r="AF1472" s="59">
        <v>0.41124106950301237</v>
      </c>
    </row>
    <row r="1473" spans="1:32" x14ac:dyDescent="0.2">
      <c r="A1473" s="60" t="s">
        <v>6111</v>
      </c>
      <c r="B1473" s="44" t="s">
        <v>6115</v>
      </c>
      <c r="C1473" s="44"/>
      <c r="D1473" s="39">
        <v>1458</v>
      </c>
      <c r="E1473" s="44" t="s">
        <v>3335</v>
      </c>
      <c r="F1473" s="44" t="s">
        <v>3336</v>
      </c>
      <c r="G1473" s="39" t="s">
        <v>6115</v>
      </c>
      <c r="H1473" s="64">
        <v>40359</v>
      </c>
      <c r="I1473" s="44" t="s">
        <v>6129</v>
      </c>
      <c r="J1473" s="58">
        <v>106</v>
      </c>
      <c r="K1473" s="44" t="s">
        <v>6111</v>
      </c>
      <c r="L1473" s="39" t="s">
        <v>6116</v>
      </c>
      <c r="M1473" s="67">
        <v>0</v>
      </c>
      <c r="N1473" s="67">
        <v>0</v>
      </c>
      <c r="O1473" s="46">
        <v>396570</v>
      </c>
      <c r="P1473" s="45">
        <v>396570</v>
      </c>
      <c r="Q1473" s="45">
        <v>572134</v>
      </c>
      <c r="R1473" s="45">
        <v>47677.833333333336</v>
      </c>
      <c r="S1473" s="45">
        <v>286067</v>
      </c>
      <c r="T1473" s="45">
        <v>307940</v>
      </c>
      <c r="U1473" s="46">
        <v>110503</v>
      </c>
      <c r="V1473" s="38">
        <v>47341.034736925067</v>
      </c>
      <c r="W1473" s="46">
        <v>47341.034736925067</v>
      </c>
      <c r="X1473" s="38"/>
      <c r="Y1473" s="38">
        <f t="shared" si="23"/>
        <v>54897.229672195746</v>
      </c>
      <c r="Z1473" s="38">
        <v>54897.229672195746</v>
      </c>
      <c r="AA1473" s="38">
        <v>0</v>
      </c>
      <c r="AB1473" s="38">
        <v>54897.229672195746</v>
      </c>
      <c r="AC1473" s="38" t="s">
        <v>6123</v>
      </c>
      <c r="AD1473" s="59">
        <v>0.17827248708253474</v>
      </c>
      <c r="AE1473" s="59">
        <v>0.13843011239427022</v>
      </c>
      <c r="AF1473" s="59">
        <v>0.49679402072519069</v>
      </c>
    </row>
    <row r="1474" spans="1:32" x14ac:dyDescent="0.2">
      <c r="A1474" s="60" t="s">
        <v>6111</v>
      </c>
      <c r="B1474" s="44" t="s">
        <v>6115</v>
      </c>
      <c r="C1474" s="44"/>
      <c r="D1474" s="39">
        <v>1459</v>
      </c>
      <c r="E1474" s="44" t="s">
        <v>3857</v>
      </c>
      <c r="F1474" s="44" t="s">
        <v>3858</v>
      </c>
      <c r="G1474" s="39" t="s">
        <v>6115</v>
      </c>
      <c r="H1474" s="64">
        <v>40359</v>
      </c>
      <c r="I1474" s="44" t="s">
        <v>6131</v>
      </c>
      <c r="J1474" s="58">
        <v>106</v>
      </c>
      <c r="K1474" s="44" t="s">
        <v>6111</v>
      </c>
      <c r="L1474" s="39" t="s">
        <v>6116</v>
      </c>
      <c r="M1474" s="67">
        <v>0</v>
      </c>
      <c r="N1474" s="67">
        <v>0</v>
      </c>
      <c r="O1474" s="46">
        <v>47109</v>
      </c>
      <c r="P1474" s="45">
        <v>47109</v>
      </c>
      <c r="Q1474" s="45">
        <v>625980</v>
      </c>
      <c r="R1474" s="45">
        <v>52165</v>
      </c>
      <c r="S1474" s="45">
        <v>312990</v>
      </c>
      <c r="T1474" s="45">
        <v>319384</v>
      </c>
      <c r="U1474" s="46">
        <v>0</v>
      </c>
      <c r="V1474" s="38">
        <v>0</v>
      </c>
      <c r="W1474" s="46">
        <v>0</v>
      </c>
      <c r="X1474" s="38"/>
      <c r="Y1474" s="38">
        <f t="shared" si="23"/>
        <v>0</v>
      </c>
      <c r="Z1474" s="38">
        <v>0</v>
      </c>
      <c r="AA1474" s="38">
        <v>0</v>
      </c>
      <c r="AB1474" s="38">
        <v>0</v>
      </c>
      <c r="AC1474" s="38" t="s">
        <v>6116</v>
      </c>
      <c r="AD1474" s="59">
        <v>0</v>
      </c>
      <c r="AE1474" s="59">
        <v>0</v>
      </c>
      <c r="AF1474" s="59" t="s">
        <v>6138</v>
      </c>
    </row>
    <row r="1475" spans="1:32" x14ac:dyDescent="0.2">
      <c r="A1475" s="60" t="s">
        <v>6111</v>
      </c>
      <c r="B1475" s="44" t="s">
        <v>6115</v>
      </c>
      <c r="C1475" s="44"/>
      <c r="D1475" s="39">
        <v>1460</v>
      </c>
      <c r="E1475" s="44" t="s">
        <v>5426</v>
      </c>
      <c r="F1475" s="44" t="s">
        <v>5427</v>
      </c>
      <c r="G1475" s="39" t="s">
        <v>6115</v>
      </c>
      <c r="H1475" s="64">
        <v>40543</v>
      </c>
      <c r="I1475" s="44" t="s">
        <v>6129</v>
      </c>
      <c r="J1475" s="58">
        <v>106</v>
      </c>
      <c r="K1475" s="44" t="s">
        <v>6111</v>
      </c>
      <c r="L1475" s="39" t="s">
        <v>6116</v>
      </c>
      <c r="M1475" s="67">
        <v>0</v>
      </c>
      <c r="N1475" s="67">
        <v>0</v>
      </c>
      <c r="O1475" s="46">
        <v>441924</v>
      </c>
      <c r="P1475" s="45">
        <v>441924</v>
      </c>
      <c r="Q1475" s="45">
        <v>488551</v>
      </c>
      <c r="R1475" s="45">
        <v>40712.583333333336</v>
      </c>
      <c r="S1475" s="45">
        <v>244275.5</v>
      </c>
      <c r="T1475" s="45">
        <v>251149</v>
      </c>
      <c r="U1475" s="46">
        <v>197648.5</v>
      </c>
      <c r="V1475" s="38">
        <v>84675.388941486963</v>
      </c>
      <c r="W1475" s="46">
        <v>84675.388941486963</v>
      </c>
      <c r="X1475" s="38"/>
      <c r="Y1475" s="38">
        <f t="shared" si="23"/>
        <v>98190.593005302842</v>
      </c>
      <c r="Z1475" s="38">
        <v>98190.593005302842</v>
      </c>
      <c r="AA1475" s="38">
        <v>0</v>
      </c>
      <c r="AB1475" s="38">
        <v>98190.593005302842</v>
      </c>
      <c r="AC1475" s="38" t="s">
        <v>6123</v>
      </c>
      <c r="AD1475" s="59">
        <v>0.39096549460799301</v>
      </c>
      <c r="AE1475" s="59">
        <v>0.22218886732855161</v>
      </c>
      <c r="AF1475" s="59">
        <v>0.49679402072519063</v>
      </c>
    </row>
    <row r="1476" spans="1:32" x14ac:dyDescent="0.2">
      <c r="A1476" s="60" t="s">
        <v>6111</v>
      </c>
      <c r="B1476" s="44" t="s">
        <v>6115</v>
      </c>
      <c r="C1476" s="44"/>
      <c r="D1476" s="39">
        <v>1461</v>
      </c>
      <c r="E1476" s="44" t="s">
        <v>116</v>
      </c>
      <c r="F1476" s="44" t="s">
        <v>117</v>
      </c>
      <c r="G1476" s="39" t="s">
        <v>6115</v>
      </c>
      <c r="H1476" s="64">
        <v>40451</v>
      </c>
      <c r="I1476" s="44" t="s">
        <v>6129</v>
      </c>
      <c r="J1476" s="58">
        <v>105</v>
      </c>
      <c r="K1476" s="44" t="s">
        <v>6111</v>
      </c>
      <c r="L1476" s="39" t="s">
        <v>6116</v>
      </c>
      <c r="M1476" s="67">
        <v>0</v>
      </c>
      <c r="N1476" s="67">
        <v>0</v>
      </c>
      <c r="O1476" s="46">
        <v>920116</v>
      </c>
      <c r="P1476" s="45">
        <v>920116</v>
      </c>
      <c r="Q1476" s="45">
        <v>461844</v>
      </c>
      <c r="R1476" s="45">
        <v>38487</v>
      </c>
      <c r="S1476" s="45">
        <v>230922</v>
      </c>
      <c r="T1476" s="45">
        <v>239353</v>
      </c>
      <c r="U1476" s="46">
        <v>689194</v>
      </c>
      <c r="V1476" s="38">
        <v>295260.37387654936</v>
      </c>
      <c r="W1476" s="46">
        <v>239353</v>
      </c>
      <c r="X1476" s="38"/>
      <c r="Y1476" s="38">
        <f t="shared" si="23"/>
        <v>342387.45831967704</v>
      </c>
      <c r="Z1476" s="38">
        <v>239353</v>
      </c>
      <c r="AA1476" s="38">
        <v>0</v>
      </c>
      <c r="AB1476" s="38">
        <v>239353</v>
      </c>
      <c r="AC1476" s="38" t="s">
        <v>6123</v>
      </c>
      <c r="AD1476" s="59">
        <v>1</v>
      </c>
      <c r="AE1476" s="59">
        <v>0.26013350490590315</v>
      </c>
      <c r="AF1476" s="59">
        <v>0.34729408555501062</v>
      </c>
    </row>
    <row r="1477" spans="1:32" x14ac:dyDescent="0.2">
      <c r="A1477" s="60" t="s">
        <v>6111</v>
      </c>
      <c r="B1477" s="44" t="s">
        <v>6115</v>
      </c>
      <c r="C1477" s="44"/>
      <c r="D1477" s="39">
        <v>1462</v>
      </c>
      <c r="E1477" s="44" t="s">
        <v>758</v>
      </c>
      <c r="F1477" s="44" t="s">
        <v>759</v>
      </c>
      <c r="G1477" s="39" t="s">
        <v>6115</v>
      </c>
      <c r="H1477" s="64">
        <v>40359</v>
      </c>
      <c r="I1477" s="44" t="s">
        <v>6129</v>
      </c>
      <c r="J1477" s="58">
        <v>105</v>
      </c>
      <c r="K1477" s="44" t="s">
        <v>6111</v>
      </c>
      <c r="L1477" s="39" t="s">
        <v>6116</v>
      </c>
      <c r="M1477" s="67">
        <v>0</v>
      </c>
      <c r="N1477" s="67">
        <v>0</v>
      </c>
      <c r="O1477" s="46">
        <v>178660</v>
      </c>
      <c r="P1477" s="45">
        <v>178660</v>
      </c>
      <c r="Q1477" s="45">
        <v>593471</v>
      </c>
      <c r="R1477" s="45">
        <v>49455.916666666664</v>
      </c>
      <c r="S1477" s="45">
        <v>296735.5</v>
      </c>
      <c r="T1477" s="45">
        <v>225501</v>
      </c>
      <c r="U1477" s="46">
        <v>0</v>
      </c>
      <c r="V1477" s="38">
        <v>0</v>
      </c>
      <c r="W1477" s="46">
        <v>0</v>
      </c>
      <c r="X1477" s="38"/>
      <c r="Y1477" s="38">
        <f t="shared" si="23"/>
        <v>0</v>
      </c>
      <c r="Z1477" s="38">
        <v>0</v>
      </c>
      <c r="AA1477" s="38">
        <v>0</v>
      </c>
      <c r="AB1477" s="38">
        <v>0</v>
      </c>
      <c r="AC1477" s="38" t="s">
        <v>6116</v>
      </c>
      <c r="AD1477" s="59">
        <v>0</v>
      </c>
      <c r="AE1477" s="59">
        <v>0</v>
      </c>
      <c r="AF1477" s="59" t="s">
        <v>6138</v>
      </c>
    </row>
    <row r="1478" spans="1:32" x14ac:dyDescent="0.2">
      <c r="A1478" s="60" t="s">
        <v>6111</v>
      </c>
      <c r="B1478" s="44" t="s">
        <v>6115</v>
      </c>
      <c r="C1478" s="44"/>
      <c r="D1478" s="39">
        <v>1463</v>
      </c>
      <c r="E1478" s="44" t="s">
        <v>1536</v>
      </c>
      <c r="F1478" s="44" t="s">
        <v>1537</v>
      </c>
      <c r="G1478" s="39" t="s">
        <v>6115</v>
      </c>
      <c r="H1478" s="64">
        <v>40543</v>
      </c>
      <c r="I1478" s="44" t="s">
        <v>6130</v>
      </c>
      <c r="J1478" s="58">
        <v>105</v>
      </c>
      <c r="K1478" s="44" t="s">
        <v>6111</v>
      </c>
      <c r="L1478" s="39" t="s">
        <v>6116</v>
      </c>
      <c r="M1478" s="67">
        <v>0</v>
      </c>
      <c r="N1478" s="67">
        <v>0</v>
      </c>
      <c r="O1478" s="46">
        <v>628524</v>
      </c>
      <c r="P1478" s="45">
        <v>628524</v>
      </c>
      <c r="Q1478" s="45">
        <v>488404</v>
      </c>
      <c r="R1478" s="45">
        <v>40700.333333333336</v>
      </c>
      <c r="S1478" s="45">
        <v>244202</v>
      </c>
      <c r="T1478" s="45">
        <v>312808</v>
      </c>
      <c r="U1478" s="46">
        <v>384322</v>
      </c>
      <c r="V1478" s="38">
        <v>164648.93398518153</v>
      </c>
      <c r="W1478" s="46">
        <v>164648.93398518153</v>
      </c>
      <c r="X1478" s="38"/>
      <c r="Y1478" s="38">
        <f t="shared" si="23"/>
        <v>190928.87163314671</v>
      </c>
      <c r="Z1478" s="38">
        <v>190928.87163314671</v>
      </c>
      <c r="AA1478" s="38">
        <v>0</v>
      </c>
      <c r="AB1478" s="38">
        <v>190928.87163314671</v>
      </c>
      <c r="AC1478" s="38" t="s">
        <v>6123</v>
      </c>
      <c r="AD1478" s="59">
        <v>0.61037080775794328</v>
      </c>
      <c r="AE1478" s="59">
        <v>0.30377339868190667</v>
      </c>
      <c r="AF1478" s="59">
        <v>0.49679402072519063</v>
      </c>
    </row>
    <row r="1479" spans="1:32" x14ac:dyDescent="0.2">
      <c r="A1479" s="60" t="s">
        <v>6111</v>
      </c>
      <c r="B1479" s="44" t="s">
        <v>6115</v>
      </c>
      <c r="C1479" s="44"/>
      <c r="D1479" s="39">
        <v>1464</v>
      </c>
      <c r="E1479" s="44" t="s">
        <v>1805</v>
      </c>
      <c r="F1479" s="44" t="s">
        <v>1806</v>
      </c>
      <c r="G1479" s="39" t="s">
        <v>6115</v>
      </c>
      <c r="H1479" s="64">
        <v>40543</v>
      </c>
      <c r="I1479" s="44" t="s">
        <v>6129</v>
      </c>
      <c r="J1479" s="58">
        <v>105</v>
      </c>
      <c r="K1479" s="44" t="s">
        <v>6111</v>
      </c>
      <c r="L1479" s="39" t="s">
        <v>6116</v>
      </c>
      <c r="M1479" s="67">
        <v>0</v>
      </c>
      <c r="N1479" s="67">
        <v>0</v>
      </c>
      <c r="O1479" s="46">
        <v>483373</v>
      </c>
      <c r="P1479" s="45">
        <v>483373</v>
      </c>
      <c r="Q1479" s="45">
        <v>538247</v>
      </c>
      <c r="R1479" s="45">
        <v>44853.916666666664</v>
      </c>
      <c r="S1479" s="45">
        <v>269123.5</v>
      </c>
      <c r="T1479" s="45">
        <v>215914</v>
      </c>
      <c r="U1479" s="46">
        <v>214249.5</v>
      </c>
      <c r="V1479" s="38">
        <v>91787.490130302584</v>
      </c>
      <c r="W1479" s="46">
        <v>91787.490130302584</v>
      </c>
      <c r="X1479" s="38"/>
      <c r="Y1479" s="38">
        <f t="shared" si="23"/>
        <v>106437.87054336173</v>
      </c>
      <c r="Z1479" s="38">
        <v>106437.87054336173</v>
      </c>
      <c r="AA1479" s="38">
        <v>0</v>
      </c>
      <c r="AB1479" s="38">
        <v>106437.87054336173</v>
      </c>
      <c r="AC1479" s="38" t="s">
        <v>6123</v>
      </c>
      <c r="AD1479" s="59">
        <v>0.49296419196236341</v>
      </c>
      <c r="AE1479" s="59">
        <v>0.22019821244331339</v>
      </c>
      <c r="AF1479" s="59">
        <v>0.49679402072519063</v>
      </c>
    </row>
    <row r="1480" spans="1:32" x14ac:dyDescent="0.2">
      <c r="A1480" s="60" t="s">
        <v>6111</v>
      </c>
      <c r="B1480" s="44" t="s">
        <v>6115</v>
      </c>
      <c r="C1480" s="44"/>
      <c r="D1480" s="39">
        <v>1465</v>
      </c>
      <c r="E1480" s="44" t="s">
        <v>2373</v>
      </c>
      <c r="F1480" s="44" t="s">
        <v>2374</v>
      </c>
      <c r="G1480" s="39" t="s">
        <v>6115</v>
      </c>
      <c r="H1480" s="64">
        <v>40451</v>
      </c>
      <c r="I1480" s="44" t="s">
        <v>6129</v>
      </c>
      <c r="J1480" s="58">
        <v>105</v>
      </c>
      <c r="K1480" s="44" t="s">
        <v>6111</v>
      </c>
      <c r="L1480" s="39" t="s">
        <v>6116</v>
      </c>
      <c r="M1480" s="67">
        <v>0</v>
      </c>
      <c r="N1480" s="67">
        <v>0</v>
      </c>
      <c r="O1480" s="46">
        <v>541515</v>
      </c>
      <c r="P1480" s="45">
        <v>541515</v>
      </c>
      <c r="Q1480" s="45">
        <v>624309</v>
      </c>
      <c r="R1480" s="45">
        <v>52025.75</v>
      </c>
      <c r="S1480" s="45">
        <v>312154.5</v>
      </c>
      <c r="T1480" s="45">
        <v>148747</v>
      </c>
      <c r="U1480" s="46">
        <v>229360.5</v>
      </c>
      <c r="V1480" s="38">
        <v>98261.254425477149</v>
      </c>
      <c r="W1480" s="46">
        <v>98261.254425477149</v>
      </c>
      <c r="X1480" s="38"/>
      <c r="Y1480" s="38">
        <f t="shared" si="23"/>
        <v>113944.92499054009</v>
      </c>
      <c r="Z1480" s="38">
        <v>113944.92499054009</v>
      </c>
      <c r="AA1480" s="38">
        <v>0</v>
      </c>
      <c r="AB1480" s="38">
        <v>113944.92499054009</v>
      </c>
      <c r="AC1480" s="38" t="s">
        <v>6123</v>
      </c>
      <c r="AD1480" s="59">
        <v>0.76603175183728134</v>
      </c>
      <c r="AE1480" s="59">
        <v>0.21041877877905524</v>
      </c>
      <c r="AF1480" s="59">
        <v>0.49679402072519069</v>
      </c>
    </row>
    <row r="1481" spans="1:32" x14ac:dyDescent="0.2">
      <c r="A1481" s="60" t="s">
        <v>6111</v>
      </c>
      <c r="B1481" s="44" t="s">
        <v>6115</v>
      </c>
      <c r="C1481" s="44"/>
      <c r="D1481" s="39">
        <v>1466</v>
      </c>
      <c r="E1481" s="44" t="s">
        <v>2414</v>
      </c>
      <c r="F1481" s="44" t="s">
        <v>6001</v>
      </c>
      <c r="G1481" s="39" t="s">
        <v>6115</v>
      </c>
      <c r="H1481" s="64">
        <v>40451</v>
      </c>
      <c r="I1481" s="44" t="s">
        <v>6129</v>
      </c>
      <c r="J1481" s="58">
        <v>105</v>
      </c>
      <c r="K1481" s="44" t="s">
        <v>6111</v>
      </c>
      <c r="L1481" s="39" t="s">
        <v>6116</v>
      </c>
      <c r="M1481" s="67">
        <v>0</v>
      </c>
      <c r="N1481" s="67">
        <v>0</v>
      </c>
      <c r="O1481" s="46">
        <v>484852</v>
      </c>
      <c r="P1481" s="45">
        <v>484852</v>
      </c>
      <c r="Q1481" s="45">
        <v>885074</v>
      </c>
      <c r="R1481" s="45">
        <v>73756.166666666672</v>
      </c>
      <c r="S1481" s="45">
        <v>442537</v>
      </c>
      <c r="T1481" s="45">
        <v>572618</v>
      </c>
      <c r="U1481" s="46">
        <v>42315</v>
      </c>
      <c r="V1481" s="38">
        <v>18128.339365383603</v>
      </c>
      <c r="W1481" s="46">
        <v>18128.339365383603</v>
      </c>
      <c r="X1481" s="38"/>
      <c r="Y1481" s="38">
        <f t="shared" si="23"/>
        <v>21021.838986986444</v>
      </c>
      <c r="Z1481" s="38">
        <v>21021.838986986444</v>
      </c>
      <c r="AA1481" s="38">
        <v>0</v>
      </c>
      <c r="AB1481" s="38">
        <v>21021.838986986444</v>
      </c>
      <c r="AC1481" s="38" t="s">
        <v>6123</v>
      </c>
      <c r="AD1481" s="59">
        <v>3.6711802610093366E-2</v>
      </c>
      <c r="AE1481" s="59">
        <v>4.3357228570752401E-2</v>
      </c>
      <c r="AF1481" s="59">
        <v>0.49679402072519069</v>
      </c>
    </row>
    <row r="1482" spans="1:32" x14ac:dyDescent="0.2">
      <c r="A1482" s="60" t="s">
        <v>6111</v>
      </c>
      <c r="B1482" s="44" t="s">
        <v>6115</v>
      </c>
      <c r="C1482" s="44"/>
      <c r="D1482" s="39">
        <v>1467</v>
      </c>
      <c r="E1482" s="44" t="s">
        <v>3129</v>
      </c>
      <c r="F1482" s="44" t="s">
        <v>952</v>
      </c>
      <c r="G1482" s="39" t="s">
        <v>6115</v>
      </c>
      <c r="H1482" s="64">
        <v>40359</v>
      </c>
      <c r="I1482" s="44" t="s">
        <v>6131</v>
      </c>
      <c r="J1482" s="58">
        <v>105</v>
      </c>
      <c r="K1482" s="44" t="s">
        <v>6111</v>
      </c>
      <c r="L1482" s="39" t="s">
        <v>6116</v>
      </c>
      <c r="M1482" s="67">
        <v>0</v>
      </c>
      <c r="N1482" s="67">
        <v>0</v>
      </c>
      <c r="O1482" s="46">
        <v>186972</v>
      </c>
      <c r="P1482" s="45">
        <v>186972</v>
      </c>
      <c r="Q1482" s="45">
        <v>420232</v>
      </c>
      <c r="R1482" s="45">
        <v>35019.333333333336</v>
      </c>
      <c r="S1482" s="45">
        <v>210116</v>
      </c>
      <c r="T1482" s="45">
        <v>225344</v>
      </c>
      <c r="U1482" s="46">
        <v>0</v>
      </c>
      <c r="V1482" s="38">
        <v>0</v>
      </c>
      <c r="W1482" s="46">
        <v>0</v>
      </c>
      <c r="X1482" s="38"/>
      <c r="Y1482" s="38">
        <f t="shared" si="23"/>
        <v>0</v>
      </c>
      <c r="Z1482" s="38">
        <v>0</v>
      </c>
      <c r="AA1482" s="38">
        <v>0</v>
      </c>
      <c r="AB1482" s="38">
        <v>0</v>
      </c>
      <c r="AC1482" s="38" t="s">
        <v>6116</v>
      </c>
      <c r="AD1482" s="59">
        <v>0</v>
      </c>
      <c r="AE1482" s="59">
        <v>0</v>
      </c>
      <c r="AF1482" s="59" t="s">
        <v>6138</v>
      </c>
    </row>
    <row r="1483" spans="1:32" x14ac:dyDescent="0.2">
      <c r="A1483" s="60" t="s">
        <v>6111</v>
      </c>
      <c r="B1483" s="44" t="s">
        <v>6115</v>
      </c>
      <c r="C1483" s="44"/>
      <c r="D1483" s="39">
        <v>1468</v>
      </c>
      <c r="E1483" s="44" t="s">
        <v>3130</v>
      </c>
      <c r="F1483" s="44" t="s">
        <v>3131</v>
      </c>
      <c r="G1483" s="39" t="s">
        <v>6115</v>
      </c>
      <c r="H1483" s="64">
        <v>40543</v>
      </c>
      <c r="I1483" s="44" t="s">
        <v>6131</v>
      </c>
      <c r="J1483" s="58">
        <v>105</v>
      </c>
      <c r="K1483" s="44" t="s">
        <v>6111</v>
      </c>
      <c r="L1483" s="39" t="s">
        <v>6116</v>
      </c>
      <c r="M1483" s="67">
        <v>0</v>
      </c>
      <c r="N1483" s="67">
        <v>0</v>
      </c>
      <c r="O1483" s="46">
        <v>960524</v>
      </c>
      <c r="P1483" s="45">
        <v>960524</v>
      </c>
      <c r="Q1483" s="45">
        <v>474017</v>
      </c>
      <c r="R1483" s="45">
        <v>39501.416666666664</v>
      </c>
      <c r="S1483" s="45">
        <v>237008.5</v>
      </c>
      <c r="T1483" s="45">
        <v>187065</v>
      </c>
      <c r="U1483" s="46">
        <v>723515.5</v>
      </c>
      <c r="V1483" s="38">
        <v>309964.18575245654</v>
      </c>
      <c r="W1483" s="46">
        <v>187065</v>
      </c>
      <c r="X1483" s="38"/>
      <c r="Y1483" s="38">
        <f t="shared" si="23"/>
        <v>359438.17430199665</v>
      </c>
      <c r="Z1483" s="38">
        <v>187065</v>
      </c>
      <c r="AA1483" s="38">
        <v>0</v>
      </c>
      <c r="AB1483" s="38">
        <v>187065</v>
      </c>
      <c r="AC1483" s="38" t="s">
        <v>6123</v>
      </c>
      <c r="AD1483" s="59">
        <v>1</v>
      </c>
      <c r="AE1483" s="59">
        <v>0.19475307228137975</v>
      </c>
      <c r="AF1483" s="59">
        <v>0.25855009325992323</v>
      </c>
    </row>
    <row r="1484" spans="1:32" x14ac:dyDescent="0.2">
      <c r="A1484" s="60" t="s">
        <v>6111</v>
      </c>
      <c r="B1484" s="44" t="s">
        <v>6115</v>
      </c>
      <c r="C1484" s="44"/>
      <c r="D1484" s="39">
        <v>1469</v>
      </c>
      <c r="E1484" s="44" t="s">
        <v>3923</v>
      </c>
      <c r="F1484" s="44" t="s">
        <v>6057</v>
      </c>
      <c r="G1484" s="39" t="s">
        <v>6115</v>
      </c>
      <c r="H1484" s="64">
        <v>40359</v>
      </c>
      <c r="I1484" s="44" t="s">
        <v>6129</v>
      </c>
      <c r="J1484" s="58">
        <v>105</v>
      </c>
      <c r="K1484" s="44" t="s">
        <v>6111</v>
      </c>
      <c r="L1484" s="39" t="s">
        <v>6116</v>
      </c>
      <c r="M1484" s="67">
        <v>0</v>
      </c>
      <c r="N1484" s="67">
        <v>0</v>
      </c>
      <c r="O1484" s="46">
        <v>149776</v>
      </c>
      <c r="P1484" s="45">
        <v>149776</v>
      </c>
      <c r="Q1484" s="45">
        <v>340303</v>
      </c>
      <c r="R1484" s="45">
        <v>28358.583333333332</v>
      </c>
      <c r="S1484" s="45">
        <v>170151.5</v>
      </c>
      <c r="T1484" s="45">
        <v>214221</v>
      </c>
      <c r="U1484" s="46">
        <v>0</v>
      </c>
      <c r="V1484" s="38">
        <v>0</v>
      </c>
      <c r="W1484" s="46">
        <v>0</v>
      </c>
      <c r="X1484" s="38"/>
      <c r="Y1484" s="38">
        <f t="shared" si="23"/>
        <v>0</v>
      </c>
      <c r="Z1484" s="38">
        <v>0</v>
      </c>
      <c r="AA1484" s="38">
        <v>0</v>
      </c>
      <c r="AB1484" s="38">
        <v>0</v>
      </c>
      <c r="AC1484" s="38" t="s">
        <v>6116</v>
      </c>
      <c r="AD1484" s="59">
        <v>0</v>
      </c>
      <c r="AE1484" s="59">
        <v>0</v>
      </c>
      <c r="AF1484" s="59" t="s">
        <v>6138</v>
      </c>
    </row>
    <row r="1485" spans="1:32" x14ac:dyDescent="0.2">
      <c r="A1485" s="60" t="s">
        <v>6111</v>
      </c>
      <c r="B1485" s="44" t="s">
        <v>6115</v>
      </c>
      <c r="C1485" s="44"/>
      <c r="D1485" s="39">
        <v>1470</v>
      </c>
      <c r="E1485" s="44" t="s">
        <v>5742</v>
      </c>
      <c r="F1485" s="44" t="s">
        <v>5743</v>
      </c>
      <c r="G1485" s="39" t="s">
        <v>6115</v>
      </c>
      <c r="H1485" s="64">
        <v>40359</v>
      </c>
      <c r="I1485" s="44" t="s">
        <v>6131</v>
      </c>
      <c r="J1485" s="58">
        <v>105</v>
      </c>
      <c r="K1485" s="44" t="s">
        <v>6111</v>
      </c>
      <c r="L1485" s="39" t="s">
        <v>6123</v>
      </c>
      <c r="M1485" s="67">
        <v>136513</v>
      </c>
      <c r="N1485" s="67">
        <v>136513</v>
      </c>
      <c r="O1485" s="46">
        <v>258977</v>
      </c>
      <c r="P1485" s="45">
        <v>122464</v>
      </c>
      <c r="Q1485" s="45">
        <v>436526</v>
      </c>
      <c r="R1485" s="45">
        <v>36377.166666666664</v>
      </c>
      <c r="S1485" s="45">
        <v>218263</v>
      </c>
      <c r="T1485" s="45">
        <v>73356</v>
      </c>
      <c r="U1485" s="46">
        <v>0</v>
      </c>
      <c r="V1485" s="38">
        <v>0</v>
      </c>
      <c r="W1485" s="46">
        <v>0</v>
      </c>
      <c r="X1485" s="38"/>
      <c r="Y1485" s="38">
        <f t="shared" si="23"/>
        <v>0</v>
      </c>
      <c r="Z1485" s="38">
        <v>0</v>
      </c>
      <c r="AA1485" s="38">
        <v>0</v>
      </c>
      <c r="AB1485" s="38">
        <v>0</v>
      </c>
      <c r="AC1485" s="38" t="s">
        <v>6116</v>
      </c>
      <c r="AD1485" s="59">
        <v>0</v>
      </c>
      <c r="AE1485" s="59">
        <v>0</v>
      </c>
      <c r="AF1485" s="59" t="s">
        <v>6138</v>
      </c>
    </row>
    <row r="1486" spans="1:32" x14ac:dyDescent="0.2">
      <c r="A1486" s="60" t="s">
        <v>6111</v>
      </c>
      <c r="B1486" s="44" t="s">
        <v>6115</v>
      </c>
      <c r="C1486" s="44"/>
      <c r="D1486" s="39">
        <v>1471</v>
      </c>
      <c r="E1486" s="44" t="s">
        <v>781</v>
      </c>
      <c r="F1486" s="44" t="s">
        <v>782</v>
      </c>
      <c r="G1486" s="39" t="s">
        <v>6115</v>
      </c>
      <c r="H1486" s="64">
        <v>40543</v>
      </c>
      <c r="I1486" s="44" t="s">
        <v>6129</v>
      </c>
      <c r="J1486" s="58">
        <v>104</v>
      </c>
      <c r="K1486" s="44" t="s">
        <v>6111</v>
      </c>
      <c r="L1486" s="39" t="s">
        <v>6116</v>
      </c>
      <c r="M1486" s="67">
        <v>0</v>
      </c>
      <c r="N1486" s="67">
        <v>0</v>
      </c>
      <c r="O1486" s="46">
        <v>664212</v>
      </c>
      <c r="P1486" s="45">
        <v>664212</v>
      </c>
      <c r="Q1486" s="45">
        <v>631333</v>
      </c>
      <c r="R1486" s="45">
        <v>52611.083333333336</v>
      </c>
      <c r="S1486" s="45">
        <v>315666.5</v>
      </c>
      <c r="T1486" s="45">
        <v>155620</v>
      </c>
      <c r="U1486" s="46">
        <v>348545.5</v>
      </c>
      <c r="V1486" s="38">
        <v>149321.77970642349</v>
      </c>
      <c r="W1486" s="46">
        <v>149321.77970642349</v>
      </c>
      <c r="X1486" s="38"/>
      <c r="Y1486" s="38">
        <f t="shared" si="23"/>
        <v>173155.32035067194</v>
      </c>
      <c r="Z1486" s="38">
        <v>155620</v>
      </c>
      <c r="AA1486" s="38">
        <v>0</v>
      </c>
      <c r="AB1486" s="38">
        <v>155620</v>
      </c>
      <c r="AC1486" s="38" t="s">
        <v>6123</v>
      </c>
      <c r="AD1486" s="59">
        <v>1</v>
      </c>
      <c r="AE1486" s="59">
        <v>0.23429266559471976</v>
      </c>
      <c r="AF1486" s="59">
        <v>0.4464840314966052</v>
      </c>
    </row>
    <row r="1487" spans="1:32" x14ac:dyDescent="0.2">
      <c r="A1487" s="60" t="s">
        <v>6111</v>
      </c>
      <c r="B1487" s="44" t="s">
        <v>6115</v>
      </c>
      <c r="C1487" s="44"/>
      <c r="D1487" s="39">
        <v>1472</v>
      </c>
      <c r="E1487" s="44" t="s">
        <v>840</v>
      </c>
      <c r="F1487" s="44" t="s">
        <v>841</v>
      </c>
      <c r="G1487" s="39" t="s">
        <v>6115</v>
      </c>
      <c r="H1487" s="64">
        <v>40633</v>
      </c>
      <c r="I1487" s="44" t="s">
        <v>6130</v>
      </c>
      <c r="J1487" s="58">
        <v>104</v>
      </c>
      <c r="K1487" s="44" t="s">
        <v>6111</v>
      </c>
      <c r="L1487" s="39" t="s">
        <v>6116</v>
      </c>
      <c r="M1487" s="67">
        <v>0</v>
      </c>
      <c r="N1487" s="67">
        <v>0</v>
      </c>
      <c r="O1487" s="46">
        <v>308504</v>
      </c>
      <c r="P1487" s="45">
        <v>308504</v>
      </c>
      <c r="Q1487" s="45">
        <v>492040</v>
      </c>
      <c r="R1487" s="45">
        <v>41003.333333333336</v>
      </c>
      <c r="S1487" s="45">
        <v>246020</v>
      </c>
      <c r="T1487" s="45">
        <v>296568</v>
      </c>
      <c r="U1487" s="46">
        <v>62484</v>
      </c>
      <c r="V1487" s="38">
        <v>26769.021786757155</v>
      </c>
      <c r="W1487" s="46">
        <v>26769.021786757155</v>
      </c>
      <c r="X1487" s="38"/>
      <c r="Y1487" s="38">
        <f t="shared" si="23"/>
        <v>31041.677590992815</v>
      </c>
      <c r="Z1487" s="38">
        <v>31041.677590992815</v>
      </c>
      <c r="AA1487" s="38">
        <v>0</v>
      </c>
      <c r="AB1487" s="38">
        <v>31041.677590992815</v>
      </c>
      <c r="AC1487" s="38" t="s">
        <v>6123</v>
      </c>
      <c r="AD1487" s="59">
        <v>0.10466967977324868</v>
      </c>
      <c r="AE1487" s="59">
        <v>0.10062001656702284</v>
      </c>
      <c r="AF1487" s="59">
        <v>0.49679402072519069</v>
      </c>
    </row>
    <row r="1488" spans="1:32" x14ac:dyDescent="0.2">
      <c r="A1488" s="60" t="s">
        <v>6111</v>
      </c>
      <c r="B1488" s="44" t="s">
        <v>6115</v>
      </c>
      <c r="C1488" s="44"/>
      <c r="D1488" s="39">
        <v>1473</v>
      </c>
      <c r="E1488" s="44" t="s">
        <v>1517</v>
      </c>
      <c r="F1488" s="44" t="s">
        <v>1518</v>
      </c>
      <c r="G1488" s="39" t="s">
        <v>6115</v>
      </c>
      <c r="H1488" s="64">
        <v>40451</v>
      </c>
      <c r="I1488" s="44" t="s">
        <v>6129</v>
      </c>
      <c r="J1488" s="58">
        <v>104</v>
      </c>
      <c r="K1488" s="44" t="s">
        <v>6111</v>
      </c>
      <c r="L1488" s="39" t="s">
        <v>6123</v>
      </c>
      <c r="M1488" s="67">
        <v>195737</v>
      </c>
      <c r="N1488" s="67">
        <v>195737</v>
      </c>
      <c r="O1488" s="46">
        <v>528102</v>
      </c>
      <c r="P1488" s="45">
        <v>332365</v>
      </c>
      <c r="Q1488" s="45">
        <v>452837</v>
      </c>
      <c r="R1488" s="45">
        <v>37736.416666666664</v>
      </c>
      <c r="S1488" s="45">
        <v>226418.5</v>
      </c>
      <c r="T1488" s="45">
        <v>188840</v>
      </c>
      <c r="U1488" s="46">
        <v>105946.5</v>
      </c>
      <c r="V1488" s="38">
        <v>45388.96624304889</v>
      </c>
      <c r="W1488" s="46">
        <v>45388.96624304889</v>
      </c>
      <c r="X1488" s="38"/>
      <c r="Y1488" s="38">
        <f t="shared" si="23"/>
        <v>52633.587716761409</v>
      </c>
      <c r="Z1488" s="38">
        <v>52633.587716761409</v>
      </c>
      <c r="AA1488" s="38">
        <v>0</v>
      </c>
      <c r="AB1488" s="38">
        <v>52633.587716761409</v>
      </c>
      <c r="AC1488" s="38" t="s">
        <v>6123</v>
      </c>
      <c r="AD1488" s="59">
        <v>0.27872054499450016</v>
      </c>
      <c r="AE1488" s="59">
        <v>0.15836080127799682</v>
      </c>
      <c r="AF1488" s="59">
        <v>0.49679402072519063</v>
      </c>
    </row>
    <row r="1489" spans="1:32" x14ac:dyDescent="0.2">
      <c r="A1489" s="60" t="s">
        <v>6111</v>
      </c>
      <c r="B1489" s="44" t="s">
        <v>6115</v>
      </c>
      <c r="C1489" s="44"/>
      <c r="D1489" s="39">
        <v>1474</v>
      </c>
      <c r="E1489" s="44" t="s">
        <v>1685</v>
      </c>
      <c r="F1489" s="44" t="s">
        <v>1686</v>
      </c>
      <c r="G1489" s="39" t="s">
        <v>6115</v>
      </c>
      <c r="H1489" s="64">
        <v>40543</v>
      </c>
      <c r="I1489" s="44" t="s">
        <v>6129</v>
      </c>
      <c r="J1489" s="58">
        <v>104</v>
      </c>
      <c r="K1489" s="44" t="s">
        <v>6111</v>
      </c>
      <c r="L1489" s="39" t="s">
        <v>6116</v>
      </c>
      <c r="M1489" s="67">
        <v>0</v>
      </c>
      <c r="N1489" s="67">
        <v>0</v>
      </c>
      <c r="O1489" s="46">
        <v>595493</v>
      </c>
      <c r="P1489" s="45">
        <v>595493</v>
      </c>
      <c r="Q1489" s="45">
        <v>404448</v>
      </c>
      <c r="R1489" s="45">
        <v>33704</v>
      </c>
      <c r="S1489" s="45">
        <v>202224</v>
      </c>
      <c r="T1489" s="45">
        <v>121788</v>
      </c>
      <c r="U1489" s="46">
        <v>393269</v>
      </c>
      <c r="V1489" s="38">
        <v>168481.95424518595</v>
      </c>
      <c r="W1489" s="46">
        <v>121788</v>
      </c>
      <c r="X1489" s="38"/>
      <c r="Y1489" s="38">
        <f t="shared" si="23"/>
        <v>195373.687736575</v>
      </c>
      <c r="Z1489" s="38">
        <v>121788</v>
      </c>
      <c r="AA1489" s="38">
        <v>0</v>
      </c>
      <c r="AB1489" s="38">
        <v>121788</v>
      </c>
      <c r="AC1489" s="38" t="s">
        <v>6123</v>
      </c>
      <c r="AD1489" s="59">
        <v>1</v>
      </c>
      <c r="AE1489" s="59">
        <v>0.20451625795769221</v>
      </c>
      <c r="AF1489" s="59">
        <v>0.30968115971510596</v>
      </c>
    </row>
    <row r="1490" spans="1:32" x14ac:dyDescent="0.2">
      <c r="A1490" s="60" t="s">
        <v>6111</v>
      </c>
      <c r="B1490" s="44" t="s">
        <v>6115</v>
      </c>
      <c r="C1490" s="44"/>
      <c r="D1490" s="39">
        <v>1475</v>
      </c>
      <c r="E1490" s="44" t="s">
        <v>4910</v>
      </c>
      <c r="F1490" s="44" t="s">
        <v>4911</v>
      </c>
      <c r="G1490" s="39" t="s">
        <v>6115</v>
      </c>
      <c r="H1490" s="64">
        <v>40359</v>
      </c>
      <c r="I1490" s="44" t="s">
        <v>6129</v>
      </c>
      <c r="J1490" s="58">
        <v>104</v>
      </c>
      <c r="K1490" s="44" t="s">
        <v>6111</v>
      </c>
      <c r="L1490" s="39" t="s">
        <v>6116</v>
      </c>
      <c r="M1490" s="67">
        <v>0</v>
      </c>
      <c r="N1490" s="67">
        <v>0</v>
      </c>
      <c r="O1490" s="46">
        <v>556798</v>
      </c>
      <c r="P1490" s="45">
        <v>556798</v>
      </c>
      <c r="Q1490" s="45">
        <v>686872</v>
      </c>
      <c r="R1490" s="45">
        <v>57239.333333333336</v>
      </c>
      <c r="S1490" s="45">
        <v>343436</v>
      </c>
      <c r="T1490" s="45">
        <v>412221</v>
      </c>
      <c r="U1490" s="46">
        <v>213362</v>
      </c>
      <c r="V1490" s="38">
        <v>91407.272685264703</v>
      </c>
      <c r="W1490" s="46">
        <v>91407.272685264703</v>
      </c>
      <c r="X1490" s="38"/>
      <c r="Y1490" s="38">
        <f t="shared" si="23"/>
        <v>105996.96584996812</v>
      </c>
      <c r="Z1490" s="38">
        <v>105996.96584996812</v>
      </c>
      <c r="AA1490" s="38">
        <v>0</v>
      </c>
      <c r="AB1490" s="38">
        <v>105996.96584996812</v>
      </c>
      <c r="AC1490" s="38" t="s">
        <v>6123</v>
      </c>
      <c r="AD1490" s="59">
        <v>0.25713625906969351</v>
      </c>
      <c r="AE1490" s="59">
        <v>0.19036879775065307</v>
      </c>
      <c r="AF1490" s="59">
        <v>0.49679402072519063</v>
      </c>
    </row>
    <row r="1491" spans="1:32" x14ac:dyDescent="0.2">
      <c r="A1491" s="60" t="s">
        <v>6111</v>
      </c>
      <c r="B1491" s="44" t="s">
        <v>6115</v>
      </c>
      <c r="C1491" s="44"/>
      <c r="D1491" s="39">
        <v>1476</v>
      </c>
      <c r="E1491" s="44" t="s">
        <v>4954</v>
      </c>
      <c r="F1491" s="44" t="s">
        <v>4955</v>
      </c>
      <c r="G1491" s="39" t="s">
        <v>6115</v>
      </c>
      <c r="H1491" s="64">
        <v>40633</v>
      </c>
      <c r="I1491" s="44" t="s">
        <v>6130</v>
      </c>
      <c r="J1491" s="58">
        <v>104</v>
      </c>
      <c r="K1491" s="44" t="s">
        <v>6111</v>
      </c>
      <c r="L1491" s="39" t="s">
        <v>6116</v>
      </c>
      <c r="M1491" s="67">
        <v>0</v>
      </c>
      <c r="N1491" s="67">
        <v>0</v>
      </c>
      <c r="O1491" s="46">
        <v>520427</v>
      </c>
      <c r="P1491" s="45">
        <v>520427</v>
      </c>
      <c r="Q1491" s="45">
        <v>570924</v>
      </c>
      <c r="R1491" s="45">
        <v>47577</v>
      </c>
      <c r="S1491" s="45">
        <v>285462</v>
      </c>
      <c r="T1491" s="45">
        <v>349469</v>
      </c>
      <c r="U1491" s="46">
        <v>234965</v>
      </c>
      <c r="V1491" s="38">
        <v>100662.30081501495</v>
      </c>
      <c r="W1491" s="46">
        <v>100662.30081501495</v>
      </c>
      <c r="X1491" s="38"/>
      <c r="Y1491" s="38">
        <f t="shared" si="23"/>
        <v>116729.20707969442</v>
      </c>
      <c r="Z1491" s="38">
        <v>116729.20707969442</v>
      </c>
      <c r="AA1491" s="38">
        <v>0</v>
      </c>
      <c r="AB1491" s="38">
        <v>116729.20707969442</v>
      </c>
      <c r="AC1491" s="38" t="s">
        <v>6123</v>
      </c>
      <c r="AD1491" s="59">
        <v>0.33401877442546957</v>
      </c>
      <c r="AE1491" s="59">
        <v>0.22429506362985474</v>
      </c>
      <c r="AF1491" s="59">
        <v>0.49679402072519063</v>
      </c>
    </row>
    <row r="1492" spans="1:32" x14ac:dyDescent="0.2">
      <c r="A1492" s="60" t="s">
        <v>6111</v>
      </c>
      <c r="B1492" s="44" t="s">
        <v>6115</v>
      </c>
      <c r="C1492" s="44"/>
      <c r="D1492" s="39">
        <v>1477</v>
      </c>
      <c r="E1492" s="44" t="s">
        <v>344</v>
      </c>
      <c r="F1492" s="44" t="s">
        <v>345</v>
      </c>
      <c r="G1492" s="39" t="s">
        <v>6115</v>
      </c>
      <c r="H1492" s="64">
        <v>40633</v>
      </c>
      <c r="I1492" s="44" t="s">
        <v>6130</v>
      </c>
      <c r="J1492" s="58">
        <v>103</v>
      </c>
      <c r="K1492" s="44" t="s">
        <v>6111</v>
      </c>
      <c r="L1492" s="39" t="s">
        <v>6116</v>
      </c>
      <c r="M1492" s="67">
        <v>0</v>
      </c>
      <c r="N1492" s="67">
        <v>0</v>
      </c>
      <c r="O1492" s="46">
        <v>904903</v>
      </c>
      <c r="P1492" s="45">
        <v>904903</v>
      </c>
      <c r="Q1492" s="45">
        <v>403225</v>
      </c>
      <c r="R1492" s="45">
        <v>33602.083333333336</v>
      </c>
      <c r="S1492" s="45">
        <v>201612.5</v>
      </c>
      <c r="T1492" s="45">
        <v>306310</v>
      </c>
      <c r="U1492" s="46">
        <v>703290.5</v>
      </c>
      <c r="V1492" s="38">
        <v>301299.51214581862</v>
      </c>
      <c r="W1492" s="46">
        <v>301299.51214581862</v>
      </c>
      <c r="X1492" s="38"/>
      <c r="Y1492" s="38">
        <f t="shared" si="23"/>
        <v>349390.51523282967</v>
      </c>
      <c r="Z1492" s="38">
        <v>306310</v>
      </c>
      <c r="AA1492" s="38">
        <v>0</v>
      </c>
      <c r="AB1492" s="38">
        <v>306310</v>
      </c>
      <c r="AC1492" s="38" t="s">
        <v>6123</v>
      </c>
      <c r="AD1492" s="59">
        <v>1</v>
      </c>
      <c r="AE1492" s="59">
        <v>0.33850036965287994</v>
      </c>
      <c r="AF1492" s="59">
        <v>0.43553837283455415</v>
      </c>
    </row>
    <row r="1493" spans="1:32" x14ac:dyDescent="0.2">
      <c r="A1493" s="60" t="s">
        <v>6111</v>
      </c>
      <c r="B1493" s="44" t="s">
        <v>6115</v>
      </c>
      <c r="C1493" s="44"/>
      <c r="D1493" s="39">
        <v>1478</v>
      </c>
      <c r="E1493" s="44" t="s">
        <v>500</v>
      </c>
      <c r="F1493" s="44" t="s">
        <v>6046</v>
      </c>
      <c r="G1493" s="39" t="s">
        <v>6115</v>
      </c>
      <c r="H1493" s="64">
        <v>40633</v>
      </c>
      <c r="I1493" s="44" t="s">
        <v>6130</v>
      </c>
      <c r="J1493" s="58">
        <v>103</v>
      </c>
      <c r="K1493" s="44" t="s">
        <v>6111</v>
      </c>
      <c r="L1493" s="39" t="s">
        <v>6116</v>
      </c>
      <c r="M1493" s="67">
        <v>0</v>
      </c>
      <c r="N1493" s="67">
        <v>0</v>
      </c>
      <c r="O1493" s="46">
        <v>336355</v>
      </c>
      <c r="P1493" s="45">
        <v>336355</v>
      </c>
      <c r="Q1493" s="45">
        <v>415489</v>
      </c>
      <c r="R1493" s="45">
        <v>34624.083333333336</v>
      </c>
      <c r="S1493" s="45">
        <v>207744.5</v>
      </c>
      <c r="T1493" s="45">
        <v>233737</v>
      </c>
      <c r="U1493" s="46">
        <v>128610.5</v>
      </c>
      <c r="V1493" s="38">
        <v>55098.54165075429</v>
      </c>
      <c r="W1493" s="46">
        <v>55098.54165075429</v>
      </c>
      <c r="X1493" s="38"/>
      <c r="Y1493" s="38">
        <f t="shared" si="23"/>
        <v>63892.927402477137</v>
      </c>
      <c r="Z1493" s="38">
        <v>63892.927402477137</v>
      </c>
      <c r="AA1493" s="38">
        <v>0</v>
      </c>
      <c r="AB1493" s="38">
        <v>63892.927402477137</v>
      </c>
      <c r="AC1493" s="38" t="s">
        <v>6123</v>
      </c>
      <c r="AD1493" s="59">
        <v>0.27335392942699333</v>
      </c>
      <c r="AE1493" s="59">
        <v>0.18995682360148397</v>
      </c>
      <c r="AF1493" s="59">
        <v>0.49679402072519069</v>
      </c>
    </row>
    <row r="1494" spans="1:32" x14ac:dyDescent="0.2">
      <c r="A1494" s="60" t="s">
        <v>6111</v>
      </c>
      <c r="B1494" s="44" t="s">
        <v>6115</v>
      </c>
      <c r="C1494" s="44"/>
      <c r="D1494" s="39">
        <v>1479</v>
      </c>
      <c r="E1494" s="44" t="s">
        <v>1041</v>
      </c>
      <c r="F1494" s="44" t="s">
        <v>1042</v>
      </c>
      <c r="G1494" s="39" t="s">
        <v>6115</v>
      </c>
      <c r="H1494" s="64">
        <v>40359</v>
      </c>
      <c r="I1494" s="44" t="s">
        <v>6129</v>
      </c>
      <c r="J1494" s="58">
        <v>103</v>
      </c>
      <c r="K1494" s="44" t="s">
        <v>6111</v>
      </c>
      <c r="L1494" s="39" t="s">
        <v>6116</v>
      </c>
      <c r="M1494" s="67">
        <v>0</v>
      </c>
      <c r="N1494" s="67">
        <v>0</v>
      </c>
      <c r="O1494" s="46">
        <v>997568</v>
      </c>
      <c r="P1494" s="45">
        <v>997568</v>
      </c>
      <c r="Q1494" s="45">
        <v>490994</v>
      </c>
      <c r="R1494" s="45">
        <v>40916.166666666664</v>
      </c>
      <c r="S1494" s="45">
        <v>245497</v>
      </c>
      <c r="T1494" s="45">
        <v>334842</v>
      </c>
      <c r="U1494" s="46">
        <v>752071</v>
      </c>
      <c r="V1494" s="38">
        <v>322197.76237417961</v>
      </c>
      <c r="W1494" s="46">
        <v>322197.76237417961</v>
      </c>
      <c r="X1494" s="38"/>
      <c r="Y1494" s="38">
        <f t="shared" si="23"/>
        <v>373624.37596081482</v>
      </c>
      <c r="Z1494" s="38">
        <v>334842</v>
      </c>
      <c r="AA1494" s="38">
        <v>0</v>
      </c>
      <c r="AB1494" s="38">
        <v>334842</v>
      </c>
      <c r="AC1494" s="38" t="s">
        <v>6123</v>
      </c>
      <c r="AD1494" s="59">
        <v>1</v>
      </c>
      <c r="AE1494" s="59">
        <v>0.33565832103676141</v>
      </c>
      <c r="AF1494" s="59">
        <v>0.44522658100099594</v>
      </c>
    </row>
    <row r="1495" spans="1:32" x14ac:dyDescent="0.2">
      <c r="A1495" s="35" t="s">
        <v>6111</v>
      </c>
      <c r="B1495" s="26" t="s">
        <v>6173</v>
      </c>
      <c r="C1495" s="26" t="s">
        <v>6174</v>
      </c>
      <c r="D1495" s="25">
        <v>1480</v>
      </c>
      <c r="E1495" s="26" t="s">
        <v>1951</v>
      </c>
      <c r="F1495" s="26" t="s">
        <v>1952</v>
      </c>
      <c r="G1495" s="25" t="s">
        <v>6115</v>
      </c>
      <c r="H1495" s="63">
        <v>38807</v>
      </c>
      <c r="I1495" s="26" t="s">
        <v>6132</v>
      </c>
      <c r="J1495" s="57">
        <v>103</v>
      </c>
      <c r="K1495" s="26" t="s">
        <v>6111</v>
      </c>
      <c r="L1495" s="25" t="s">
        <v>6116</v>
      </c>
      <c r="M1495" s="110">
        <v>0</v>
      </c>
      <c r="N1495" s="110">
        <v>0</v>
      </c>
      <c r="O1495" s="40">
        <v>2529</v>
      </c>
      <c r="P1495" s="27">
        <v>2529</v>
      </c>
      <c r="Q1495" s="27">
        <v>0</v>
      </c>
      <c r="R1495" s="27">
        <v>0</v>
      </c>
      <c r="S1495" s="27">
        <v>0</v>
      </c>
      <c r="T1495" s="27">
        <v>259499</v>
      </c>
      <c r="U1495" s="27">
        <v>0</v>
      </c>
      <c r="V1495" s="40">
        <v>88865.11074855215</v>
      </c>
      <c r="W1495" s="40">
        <v>88865.11074855215</v>
      </c>
      <c r="X1495" s="28"/>
      <c r="Y1495" s="38">
        <v>0</v>
      </c>
      <c r="Z1495" s="28">
        <v>88865.11074855215</v>
      </c>
      <c r="AA1495" s="28">
        <v>88865.11074855215</v>
      </c>
      <c r="AB1495" s="28">
        <v>0</v>
      </c>
      <c r="AC1495" s="28" t="s">
        <v>6123</v>
      </c>
      <c r="AD1495" s="37">
        <v>0</v>
      </c>
      <c r="AE1495" s="37">
        <v>0</v>
      </c>
      <c r="AF1495" s="37" t="s">
        <v>6138</v>
      </c>
    </row>
    <row r="1496" spans="1:32" x14ac:dyDescent="0.2">
      <c r="A1496" s="60" t="s">
        <v>6111</v>
      </c>
      <c r="B1496" s="44" t="s">
        <v>6115</v>
      </c>
      <c r="C1496" s="44"/>
      <c r="D1496" s="39">
        <v>1481</v>
      </c>
      <c r="E1496" s="44" t="s">
        <v>2399</v>
      </c>
      <c r="F1496" s="44" t="s">
        <v>2400</v>
      </c>
      <c r="G1496" s="39" t="s">
        <v>6115</v>
      </c>
      <c r="H1496" s="64">
        <v>40543</v>
      </c>
      <c r="I1496" s="44" t="s">
        <v>6141</v>
      </c>
      <c r="J1496" s="58">
        <v>103</v>
      </c>
      <c r="K1496" s="44" t="s">
        <v>6111</v>
      </c>
      <c r="L1496" s="39" t="s">
        <v>6116</v>
      </c>
      <c r="M1496" s="67">
        <v>0</v>
      </c>
      <c r="N1496" s="67">
        <v>0</v>
      </c>
      <c r="O1496" s="46">
        <v>175399</v>
      </c>
      <c r="P1496" s="45">
        <v>175399</v>
      </c>
      <c r="Q1496" s="45">
        <v>634022</v>
      </c>
      <c r="R1496" s="45">
        <v>52835.166666666664</v>
      </c>
      <c r="S1496" s="45">
        <v>317011</v>
      </c>
      <c r="T1496" s="45">
        <v>211768</v>
      </c>
      <c r="U1496" s="46">
        <v>0</v>
      </c>
      <c r="V1496" s="38">
        <v>0</v>
      </c>
      <c r="W1496" s="46">
        <v>0</v>
      </c>
      <c r="X1496" s="38"/>
      <c r="Y1496" s="38">
        <f t="shared" si="23"/>
        <v>0</v>
      </c>
      <c r="Z1496" s="38">
        <v>0</v>
      </c>
      <c r="AA1496" s="38">
        <v>0</v>
      </c>
      <c r="AB1496" s="38">
        <v>0</v>
      </c>
      <c r="AC1496" s="38" t="s">
        <v>6116</v>
      </c>
      <c r="AD1496" s="59">
        <v>0</v>
      </c>
      <c r="AE1496" s="59">
        <v>0</v>
      </c>
      <c r="AF1496" s="59" t="s">
        <v>6138</v>
      </c>
    </row>
    <row r="1497" spans="1:32" x14ac:dyDescent="0.2">
      <c r="A1497" s="60" t="s">
        <v>6111</v>
      </c>
      <c r="B1497" s="44" t="s">
        <v>6115</v>
      </c>
      <c r="C1497" s="44"/>
      <c r="D1497" s="39">
        <v>1482</v>
      </c>
      <c r="E1497" s="44" t="s">
        <v>2930</v>
      </c>
      <c r="F1497" s="44" t="s">
        <v>2931</v>
      </c>
      <c r="G1497" s="39" t="s">
        <v>6115</v>
      </c>
      <c r="H1497" s="64">
        <v>40359</v>
      </c>
      <c r="I1497" s="44" t="s">
        <v>6129</v>
      </c>
      <c r="J1497" s="58">
        <v>103</v>
      </c>
      <c r="K1497" s="44" t="s">
        <v>6111</v>
      </c>
      <c r="L1497" s="39" t="s">
        <v>6116</v>
      </c>
      <c r="M1497" s="67">
        <v>0</v>
      </c>
      <c r="N1497" s="67">
        <v>0</v>
      </c>
      <c r="O1497" s="46">
        <v>696315</v>
      </c>
      <c r="P1497" s="45">
        <v>696315</v>
      </c>
      <c r="Q1497" s="45">
        <v>510363</v>
      </c>
      <c r="R1497" s="45">
        <v>42530.25</v>
      </c>
      <c r="S1497" s="45">
        <v>255181.5</v>
      </c>
      <c r="T1497" s="45">
        <v>194498</v>
      </c>
      <c r="U1497" s="46">
        <v>441133.5</v>
      </c>
      <c r="V1497" s="38">
        <v>188987.77722886557</v>
      </c>
      <c r="W1497" s="46">
        <v>188987.77722886557</v>
      </c>
      <c r="X1497" s="38"/>
      <c r="Y1497" s="38">
        <f t="shared" si="23"/>
        <v>219152.48514157586</v>
      </c>
      <c r="Z1497" s="38">
        <v>194498</v>
      </c>
      <c r="AA1497" s="38">
        <v>0</v>
      </c>
      <c r="AB1497" s="38">
        <v>194498</v>
      </c>
      <c r="AC1497" s="38" t="s">
        <v>6123</v>
      </c>
      <c r="AD1497" s="59">
        <v>1</v>
      </c>
      <c r="AE1497" s="59">
        <v>0.27932473090483473</v>
      </c>
      <c r="AF1497" s="59">
        <v>0.44090507748788066</v>
      </c>
    </row>
    <row r="1498" spans="1:32" x14ac:dyDescent="0.2">
      <c r="A1498" s="60" t="s">
        <v>6111</v>
      </c>
      <c r="B1498" s="44" t="s">
        <v>6115</v>
      </c>
      <c r="C1498" s="44"/>
      <c r="D1498" s="39">
        <v>1483</v>
      </c>
      <c r="E1498" s="44" t="s">
        <v>5448</v>
      </c>
      <c r="F1498" s="44" t="s">
        <v>5449</v>
      </c>
      <c r="G1498" s="39" t="s">
        <v>6115</v>
      </c>
      <c r="H1498" s="64">
        <v>40359</v>
      </c>
      <c r="I1498" s="44" t="s">
        <v>6141</v>
      </c>
      <c r="J1498" s="58">
        <v>103</v>
      </c>
      <c r="K1498" s="44" t="s">
        <v>6111</v>
      </c>
      <c r="L1498" s="39" t="s">
        <v>6116</v>
      </c>
      <c r="M1498" s="67">
        <v>0</v>
      </c>
      <c r="N1498" s="67">
        <v>0</v>
      </c>
      <c r="O1498" s="46">
        <v>467539</v>
      </c>
      <c r="P1498" s="45">
        <v>467539</v>
      </c>
      <c r="Q1498" s="45">
        <v>392796</v>
      </c>
      <c r="R1498" s="45">
        <v>32733</v>
      </c>
      <c r="S1498" s="45">
        <v>196398</v>
      </c>
      <c r="T1498" s="45">
        <v>151696</v>
      </c>
      <c r="U1498" s="46">
        <v>271141</v>
      </c>
      <c r="V1498" s="38">
        <v>116160.60649579286</v>
      </c>
      <c r="W1498" s="46">
        <v>116160.60649579286</v>
      </c>
      <c r="X1498" s="38"/>
      <c r="Y1498" s="38">
        <f t="shared" si="23"/>
        <v>134701.22757344891</v>
      </c>
      <c r="Z1498" s="38">
        <v>134701.22757344891</v>
      </c>
      <c r="AA1498" s="38">
        <v>0</v>
      </c>
      <c r="AB1498" s="38">
        <v>134701.22757344891</v>
      </c>
      <c r="AC1498" s="38" t="s">
        <v>6123</v>
      </c>
      <c r="AD1498" s="59">
        <v>0.88796822311365431</v>
      </c>
      <c r="AE1498" s="59">
        <v>0.28810693348244509</v>
      </c>
      <c r="AF1498" s="59">
        <v>0.49679402072519063</v>
      </c>
    </row>
    <row r="1499" spans="1:32" x14ac:dyDescent="0.2">
      <c r="A1499" s="60" t="s">
        <v>6111</v>
      </c>
      <c r="B1499" s="44" t="s">
        <v>6115</v>
      </c>
      <c r="C1499" s="44"/>
      <c r="D1499" s="39">
        <v>1484</v>
      </c>
      <c r="E1499" s="44" t="s">
        <v>242</v>
      </c>
      <c r="F1499" s="44" t="s">
        <v>243</v>
      </c>
      <c r="G1499" s="39" t="s">
        <v>6115</v>
      </c>
      <c r="H1499" s="64">
        <v>40359</v>
      </c>
      <c r="I1499" s="44" t="s">
        <v>6129</v>
      </c>
      <c r="J1499" s="58">
        <v>102</v>
      </c>
      <c r="K1499" s="44" t="s">
        <v>6111</v>
      </c>
      <c r="L1499" s="39" t="s">
        <v>6116</v>
      </c>
      <c r="M1499" s="67">
        <v>0</v>
      </c>
      <c r="N1499" s="67">
        <v>0</v>
      </c>
      <c r="O1499" s="46">
        <v>1285149</v>
      </c>
      <c r="P1499" s="45">
        <v>1285149</v>
      </c>
      <c r="Q1499" s="45">
        <v>442245</v>
      </c>
      <c r="R1499" s="45">
        <v>36853.75</v>
      </c>
      <c r="S1499" s="45">
        <v>221122.5</v>
      </c>
      <c r="T1499" s="45">
        <v>332207</v>
      </c>
      <c r="U1499" s="46">
        <v>1064026.5</v>
      </c>
      <c r="V1499" s="38">
        <v>455843.87299447798</v>
      </c>
      <c r="W1499" s="46">
        <v>332207</v>
      </c>
      <c r="X1499" s="38"/>
      <c r="Y1499" s="38">
        <f t="shared" si="23"/>
        <v>528602.00309315207</v>
      </c>
      <c r="Z1499" s="38">
        <v>332207</v>
      </c>
      <c r="AA1499" s="38">
        <v>0</v>
      </c>
      <c r="AB1499" s="38">
        <v>332207</v>
      </c>
      <c r="AC1499" s="38" t="s">
        <v>6123</v>
      </c>
      <c r="AD1499" s="59">
        <v>1</v>
      </c>
      <c r="AE1499" s="59">
        <v>0.25849687468145716</v>
      </c>
      <c r="AF1499" s="59">
        <v>0.31221684798263954</v>
      </c>
    </row>
    <row r="1500" spans="1:32" x14ac:dyDescent="0.2">
      <c r="A1500" s="60" t="s">
        <v>6111</v>
      </c>
      <c r="B1500" s="44" t="s">
        <v>6115</v>
      </c>
      <c r="C1500" s="44"/>
      <c r="D1500" s="39">
        <v>1485</v>
      </c>
      <c r="E1500" s="44" t="s">
        <v>2030</v>
      </c>
      <c r="F1500" s="44" t="s">
        <v>2031</v>
      </c>
      <c r="G1500" s="39" t="s">
        <v>6115</v>
      </c>
      <c r="H1500" s="64">
        <v>40633</v>
      </c>
      <c r="I1500" s="44" t="s">
        <v>6131</v>
      </c>
      <c r="J1500" s="58">
        <v>102</v>
      </c>
      <c r="K1500" s="44" t="s">
        <v>6111</v>
      </c>
      <c r="L1500" s="39" t="s">
        <v>6116</v>
      </c>
      <c r="M1500" s="67">
        <v>0</v>
      </c>
      <c r="N1500" s="67">
        <v>0</v>
      </c>
      <c r="O1500" s="46">
        <v>694395</v>
      </c>
      <c r="P1500" s="45">
        <v>694395</v>
      </c>
      <c r="Q1500" s="45">
        <v>463513</v>
      </c>
      <c r="R1500" s="45">
        <v>38626.083333333336</v>
      </c>
      <c r="S1500" s="45">
        <v>231756.5</v>
      </c>
      <c r="T1500" s="45">
        <v>140805</v>
      </c>
      <c r="U1500" s="46">
        <v>462638.5</v>
      </c>
      <c r="V1500" s="38">
        <v>198200.82078440321</v>
      </c>
      <c r="W1500" s="46">
        <v>140805</v>
      </c>
      <c r="X1500" s="38"/>
      <c r="Y1500" s="38">
        <f t="shared" si="23"/>
        <v>229836.04055727113</v>
      </c>
      <c r="Z1500" s="38">
        <v>140805</v>
      </c>
      <c r="AA1500" s="38">
        <v>0</v>
      </c>
      <c r="AB1500" s="38">
        <v>140805</v>
      </c>
      <c r="AC1500" s="38" t="s">
        <v>6123</v>
      </c>
      <c r="AD1500" s="59">
        <v>1</v>
      </c>
      <c r="AE1500" s="59">
        <v>0.20277363748298879</v>
      </c>
      <c r="AF1500" s="59">
        <v>0.30435210212725489</v>
      </c>
    </row>
    <row r="1501" spans="1:32" x14ac:dyDescent="0.2">
      <c r="A1501" s="60" t="s">
        <v>6111</v>
      </c>
      <c r="B1501" s="44" t="s">
        <v>6115</v>
      </c>
      <c r="C1501" s="44"/>
      <c r="D1501" s="39">
        <v>1486</v>
      </c>
      <c r="E1501" s="44" t="s">
        <v>2619</v>
      </c>
      <c r="F1501" s="44" t="s">
        <v>2620</v>
      </c>
      <c r="G1501" s="39" t="s">
        <v>6115</v>
      </c>
      <c r="H1501" s="64">
        <v>40633</v>
      </c>
      <c r="I1501" s="44" t="s">
        <v>6132</v>
      </c>
      <c r="J1501" s="58">
        <v>102</v>
      </c>
      <c r="K1501" s="44" t="s">
        <v>6111</v>
      </c>
      <c r="L1501" s="39" t="s">
        <v>6123</v>
      </c>
      <c r="M1501" s="67">
        <v>250593</v>
      </c>
      <c r="N1501" s="67">
        <v>250593</v>
      </c>
      <c r="O1501" s="46">
        <v>464427</v>
      </c>
      <c r="P1501" s="45">
        <v>213834</v>
      </c>
      <c r="Q1501" s="45">
        <v>440039</v>
      </c>
      <c r="R1501" s="45">
        <v>36669.916666666664</v>
      </c>
      <c r="S1501" s="45">
        <v>220019.5</v>
      </c>
      <c r="T1501" s="45">
        <v>148074</v>
      </c>
      <c r="U1501" s="46">
        <v>0</v>
      </c>
      <c r="V1501" s="38">
        <v>0</v>
      </c>
      <c r="W1501" s="46">
        <v>0</v>
      </c>
      <c r="X1501" s="38"/>
      <c r="Y1501" s="38">
        <f t="shared" si="23"/>
        <v>0</v>
      </c>
      <c r="Z1501" s="38">
        <v>0</v>
      </c>
      <c r="AA1501" s="38">
        <v>0</v>
      </c>
      <c r="AB1501" s="38">
        <v>0</v>
      </c>
      <c r="AC1501" s="38" t="s">
        <v>6116</v>
      </c>
      <c r="AD1501" s="59">
        <v>0</v>
      </c>
      <c r="AE1501" s="59">
        <v>0</v>
      </c>
      <c r="AF1501" s="59" t="s">
        <v>6138</v>
      </c>
    </row>
    <row r="1502" spans="1:32" x14ac:dyDescent="0.2">
      <c r="A1502" s="60" t="s">
        <v>6111</v>
      </c>
      <c r="B1502" s="44" t="s">
        <v>6115</v>
      </c>
      <c r="C1502" s="44"/>
      <c r="D1502" s="39">
        <v>1487</v>
      </c>
      <c r="E1502" s="44" t="s">
        <v>2812</v>
      </c>
      <c r="F1502" s="44" t="s">
        <v>2813</v>
      </c>
      <c r="G1502" s="39" t="s">
        <v>6115</v>
      </c>
      <c r="H1502" s="64">
        <v>40451</v>
      </c>
      <c r="I1502" s="44" t="s">
        <v>6129</v>
      </c>
      <c r="J1502" s="58">
        <v>102</v>
      </c>
      <c r="K1502" s="44" t="s">
        <v>6111</v>
      </c>
      <c r="L1502" s="39" t="s">
        <v>6116</v>
      </c>
      <c r="M1502" s="67">
        <v>0</v>
      </c>
      <c r="N1502" s="67">
        <v>0</v>
      </c>
      <c r="O1502" s="46">
        <v>600287</v>
      </c>
      <c r="P1502" s="45">
        <v>600287</v>
      </c>
      <c r="Q1502" s="45">
        <v>430764</v>
      </c>
      <c r="R1502" s="45">
        <v>35897</v>
      </c>
      <c r="S1502" s="45">
        <v>215382</v>
      </c>
      <c r="T1502" s="45">
        <v>220252</v>
      </c>
      <c r="U1502" s="46">
        <v>384905</v>
      </c>
      <c r="V1502" s="38">
        <v>164898.69936034444</v>
      </c>
      <c r="W1502" s="46">
        <v>164898.69936034444</v>
      </c>
      <c r="X1502" s="38"/>
      <c r="Y1502" s="38">
        <f t="shared" si="23"/>
        <v>191218.50254722949</v>
      </c>
      <c r="Z1502" s="38">
        <v>191218.50254722949</v>
      </c>
      <c r="AA1502" s="38">
        <v>0</v>
      </c>
      <c r="AB1502" s="38">
        <v>191218.50254722949</v>
      </c>
      <c r="AC1502" s="38" t="s">
        <v>6123</v>
      </c>
      <c r="AD1502" s="59">
        <v>0.86818055022079021</v>
      </c>
      <c r="AE1502" s="59">
        <v>0.31854513348986319</v>
      </c>
      <c r="AF1502" s="59">
        <v>0.49679402072519063</v>
      </c>
    </row>
    <row r="1503" spans="1:32" x14ac:dyDescent="0.2">
      <c r="A1503" s="60" t="s">
        <v>6111</v>
      </c>
      <c r="B1503" s="44" t="s">
        <v>6115</v>
      </c>
      <c r="C1503" s="44"/>
      <c r="D1503" s="39">
        <v>1488</v>
      </c>
      <c r="E1503" s="44" t="s">
        <v>4880</v>
      </c>
      <c r="F1503" s="44" t="s">
        <v>4881</v>
      </c>
      <c r="G1503" s="39" t="s">
        <v>6115</v>
      </c>
      <c r="H1503" s="64">
        <v>40451</v>
      </c>
      <c r="I1503" s="44" t="s">
        <v>6129</v>
      </c>
      <c r="J1503" s="58">
        <v>102</v>
      </c>
      <c r="K1503" s="44" t="s">
        <v>6111</v>
      </c>
      <c r="L1503" s="39" t="s">
        <v>6116</v>
      </c>
      <c r="M1503" s="67">
        <v>0</v>
      </c>
      <c r="N1503" s="67">
        <v>0</v>
      </c>
      <c r="O1503" s="46">
        <v>744407</v>
      </c>
      <c r="P1503" s="45">
        <v>744407</v>
      </c>
      <c r="Q1503" s="45">
        <v>382452</v>
      </c>
      <c r="R1503" s="45">
        <v>31871</v>
      </c>
      <c r="S1503" s="45">
        <v>191226</v>
      </c>
      <c r="T1503" s="45">
        <v>259709</v>
      </c>
      <c r="U1503" s="46">
        <v>553181</v>
      </c>
      <c r="V1503" s="38">
        <v>236990.49742366219</v>
      </c>
      <c r="W1503" s="46">
        <v>236990.49742366219</v>
      </c>
      <c r="X1503" s="38"/>
      <c r="Y1503" s="38">
        <f t="shared" si="23"/>
        <v>274817.01317878166</v>
      </c>
      <c r="Z1503" s="38">
        <v>259709</v>
      </c>
      <c r="AA1503" s="38">
        <v>0</v>
      </c>
      <c r="AB1503" s="38">
        <v>259709</v>
      </c>
      <c r="AC1503" s="38" t="s">
        <v>6123</v>
      </c>
      <c r="AD1503" s="59">
        <v>1</v>
      </c>
      <c r="AE1503" s="59">
        <v>0.34888038398349291</v>
      </c>
      <c r="AF1503" s="59">
        <v>0.4694828636558378</v>
      </c>
    </row>
    <row r="1504" spans="1:32" x14ac:dyDescent="0.2">
      <c r="A1504" s="60" t="s">
        <v>6111</v>
      </c>
      <c r="B1504" s="44" t="s">
        <v>6115</v>
      </c>
      <c r="C1504" s="44"/>
      <c r="D1504" s="39">
        <v>1489</v>
      </c>
      <c r="E1504" s="44" t="s">
        <v>5729</v>
      </c>
      <c r="F1504" s="44" t="s">
        <v>5730</v>
      </c>
      <c r="G1504" s="39" t="s">
        <v>6115</v>
      </c>
      <c r="H1504" s="64">
        <v>40543</v>
      </c>
      <c r="I1504" s="44" t="s">
        <v>6129</v>
      </c>
      <c r="J1504" s="58">
        <v>102</v>
      </c>
      <c r="K1504" s="44" t="s">
        <v>6111</v>
      </c>
      <c r="L1504" s="39" t="s">
        <v>6116</v>
      </c>
      <c r="M1504" s="67">
        <v>0</v>
      </c>
      <c r="N1504" s="67">
        <v>0</v>
      </c>
      <c r="O1504" s="46">
        <v>930289</v>
      </c>
      <c r="P1504" s="45">
        <v>930289</v>
      </c>
      <c r="Q1504" s="45">
        <v>440991</v>
      </c>
      <c r="R1504" s="45">
        <v>36749.25</v>
      </c>
      <c r="S1504" s="45">
        <v>220495.5</v>
      </c>
      <c r="T1504" s="45">
        <v>120438</v>
      </c>
      <c r="U1504" s="46">
        <v>709793.5</v>
      </c>
      <c r="V1504" s="38">
        <v>304085.48853464267</v>
      </c>
      <c r="W1504" s="46">
        <v>120438</v>
      </c>
      <c r="X1504" s="38"/>
      <c r="Y1504" s="38">
        <f t="shared" si="23"/>
        <v>352621.16674960556</v>
      </c>
      <c r="Z1504" s="38">
        <v>120438</v>
      </c>
      <c r="AA1504" s="38">
        <v>0</v>
      </c>
      <c r="AB1504" s="38">
        <v>120438</v>
      </c>
      <c r="AC1504" s="38" t="s">
        <v>6123</v>
      </c>
      <c r="AD1504" s="59">
        <v>1</v>
      </c>
      <c r="AE1504" s="59">
        <v>0.12946299483278853</v>
      </c>
      <c r="AF1504" s="59">
        <v>0.16968033660494214</v>
      </c>
    </row>
    <row r="1505" spans="1:32" x14ac:dyDescent="0.2">
      <c r="A1505" s="60" t="s">
        <v>6111</v>
      </c>
      <c r="B1505" s="44" t="s">
        <v>6115</v>
      </c>
      <c r="C1505" s="44"/>
      <c r="D1505" s="39">
        <v>1490</v>
      </c>
      <c r="E1505" s="44" t="s">
        <v>5740</v>
      </c>
      <c r="F1505" s="44" t="s">
        <v>5741</v>
      </c>
      <c r="G1505" s="39" t="s">
        <v>6115</v>
      </c>
      <c r="H1505" s="64">
        <v>40359</v>
      </c>
      <c r="I1505" s="44" t="s">
        <v>6131</v>
      </c>
      <c r="J1505" s="58">
        <v>102</v>
      </c>
      <c r="K1505" s="44" t="s">
        <v>6111</v>
      </c>
      <c r="L1505" s="39" t="s">
        <v>6116</v>
      </c>
      <c r="M1505" s="67">
        <v>0</v>
      </c>
      <c r="N1505" s="67">
        <v>0</v>
      </c>
      <c r="O1505" s="46">
        <v>375830</v>
      </c>
      <c r="P1505" s="45">
        <v>375830</v>
      </c>
      <c r="Q1505" s="45">
        <v>429615</v>
      </c>
      <c r="R1505" s="45">
        <v>35801.25</v>
      </c>
      <c r="S1505" s="45">
        <v>214807.5</v>
      </c>
      <c r="T1505" s="45">
        <v>99031</v>
      </c>
      <c r="U1505" s="46">
        <v>161022.5</v>
      </c>
      <c r="V1505" s="38">
        <v>68984.296950549004</v>
      </c>
      <c r="W1505" s="46">
        <v>68984.296950549004</v>
      </c>
      <c r="X1505" s="38"/>
      <c r="Y1505" s="38">
        <f t="shared" si="23"/>
        <v>79995.015202222014</v>
      </c>
      <c r="Z1505" s="38">
        <v>79995.015202222014</v>
      </c>
      <c r="AA1505" s="38">
        <v>0</v>
      </c>
      <c r="AB1505" s="38">
        <v>79995.015202222014</v>
      </c>
      <c r="AC1505" s="38" t="s">
        <v>6123</v>
      </c>
      <c r="AD1505" s="59">
        <v>0.80777751615374993</v>
      </c>
      <c r="AE1505" s="59">
        <v>0.21284893489668738</v>
      </c>
      <c r="AF1505" s="59">
        <v>0.49679402072519069</v>
      </c>
    </row>
    <row r="1506" spans="1:32" x14ac:dyDescent="0.2">
      <c r="A1506" s="60" t="s">
        <v>6111</v>
      </c>
      <c r="B1506" s="44" t="s">
        <v>6115</v>
      </c>
      <c r="C1506" s="44"/>
      <c r="D1506" s="39">
        <v>1491</v>
      </c>
      <c r="E1506" s="44" t="s">
        <v>2508</v>
      </c>
      <c r="F1506" s="44" t="s">
        <v>2509</v>
      </c>
      <c r="G1506" s="39" t="s">
        <v>6115</v>
      </c>
      <c r="H1506" s="64">
        <v>40543</v>
      </c>
      <c r="I1506" s="44" t="s">
        <v>6131</v>
      </c>
      <c r="J1506" s="58">
        <v>101</v>
      </c>
      <c r="K1506" s="44" t="s">
        <v>6111</v>
      </c>
      <c r="L1506" s="39" t="s">
        <v>6116</v>
      </c>
      <c r="M1506" s="67">
        <v>0</v>
      </c>
      <c r="N1506" s="67">
        <v>0</v>
      </c>
      <c r="O1506" s="46">
        <v>303329</v>
      </c>
      <c r="P1506" s="45">
        <v>303329</v>
      </c>
      <c r="Q1506" s="45">
        <v>420365</v>
      </c>
      <c r="R1506" s="45">
        <v>35030.416666666664</v>
      </c>
      <c r="S1506" s="45">
        <v>210182.5</v>
      </c>
      <c r="T1506" s="45">
        <v>181955</v>
      </c>
      <c r="U1506" s="46">
        <v>93146.5</v>
      </c>
      <c r="V1506" s="38">
        <v>39905.266754051838</v>
      </c>
      <c r="W1506" s="46">
        <v>39905.266754051838</v>
      </c>
      <c r="X1506" s="38"/>
      <c r="Y1506" s="38">
        <f t="shared" si="23"/>
        <v>46274.62425147897</v>
      </c>
      <c r="Z1506" s="38">
        <v>46274.62425147897</v>
      </c>
      <c r="AA1506" s="38">
        <v>0</v>
      </c>
      <c r="AB1506" s="38">
        <v>46274.62425147897</v>
      </c>
      <c r="AC1506" s="38" t="s">
        <v>6123</v>
      </c>
      <c r="AD1506" s="59">
        <v>0.25431905829176976</v>
      </c>
      <c r="AE1506" s="59">
        <v>0.15255588569335266</v>
      </c>
      <c r="AF1506" s="59">
        <v>0.49679402072519063</v>
      </c>
    </row>
    <row r="1507" spans="1:32" x14ac:dyDescent="0.2">
      <c r="A1507" s="60" t="s">
        <v>6111</v>
      </c>
      <c r="B1507" s="44" t="s">
        <v>6115</v>
      </c>
      <c r="C1507" s="44"/>
      <c r="D1507" s="39">
        <v>1492</v>
      </c>
      <c r="E1507" s="44" t="s">
        <v>2520</v>
      </c>
      <c r="F1507" s="44" t="s">
        <v>2521</v>
      </c>
      <c r="G1507" s="39" t="s">
        <v>6115</v>
      </c>
      <c r="H1507" s="64">
        <v>40359</v>
      </c>
      <c r="I1507" s="44" t="s">
        <v>6129</v>
      </c>
      <c r="J1507" s="58">
        <v>101</v>
      </c>
      <c r="K1507" s="44" t="s">
        <v>6111</v>
      </c>
      <c r="L1507" s="39" t="s">
        <v>6116</v>
      </c>
      <c r="M1507" s="67">
        <v>0</v>
      </c>
      <c r="N1507" s="67">
        <v>0</v>
      </c>
      <c r="O1507" s="46">
        <v>571075</v>
      </c>
      <c r="P1507" s="45">
        <v>571075</v>
      </c>
      <c r="Q1507" s="45">
        <v>517578</v>
      </c>
      <c r="R1507" s="45">
        <v>43131.5</v>
      </c>
      <c r="S1507" s="45">
        <v>258789</v>
      </c>
      <c r="T1507" s="45">
        <v>223050</v>
      </c>
      <c r="U1507" s="46">
        <v>312286</v>
      </c>
      <c r="V1507" s="38">
        <v>133787.70145476033</v>
      </c>
      <c r="W1507" s="46">
        <v>133787.70145476033</v>
      </c>
      <c r="X1507" s="38"/>
      <c r="Y1507" s="38">
        <f t="shared" si="23"/>
        <v>155141.8175561869</v>
      </c>
      <c r="Z1507" s="38">
        <v>155141.8175561869</v>
      </c>
      <c r="AA1507" s="38">
        <v>0</v>
      </c>
      <c r="AB1507" s="38">
        <v>155141.8175561869</v>
      </c>
      <c r="AC1507" s="38" t="s">
        <v>6123</v>
      </c>
      <c r="AD1507" s="59">
        <v>0.69554726543908052</v>
      </c>
      <c r="AE1507" s="59">
        <v>0.27166627423050721</v>
      </c>
      <c r="AF1507" s="59">
        <v>0.49679402072519069</v>
      </c>
    </row>
    <row r="1508" spans="1:32" x14ac:dyDescent="0.2">
      <c r="A1508" s="60" t="s">
        <v>6111</v>
      </c>
      <c r="B1508" s="44" t="s">
        <v>6115</v>
      </c>
      <c r="C1508" s="44"/>
      <c r="D1508" s="39">
        <v>1493</v>
      </c>
      <c r="E1508" s="44" t="s">
        <v>2904</v>
      </c>
      <c r="F1508" s="44" t="s">
        <v>2905</v>
      </c>
      <c r="G1508" s="39" t="s">
        <v>6115</v>
      </c>
      <c r="H1508" s="64">
        <v>40543</v>
      </c>
      <c r="I1508" s="44" t="s">
        <v>6131</v>
      </c>
      <c r="J1508" s="58">
        <v>101</v>
      </c>
      <c r="K1508" s="44" t="s">
        <v>6111</v>
      </c>
      <c r="L1508" s="39" t="s">
        <v>6116</v>
      </c>
      <c r="M1508" s="67">
        <v>0</v>
      </c>
      <c r="N1508" s="67">
        <v>0</v>
      </c>
      <c r="O1508" s="46">
        <v>931823</v>
      </c>
      <c r="P1508" s="45">
        <v>931823</v>
      </c>
      <c r="Q1508" s="45">
        <v>491310</v>
      </c>
      <c r="R1508" s="45">
        <v>40942.5</v>
      </c>
      <c r="S1508" s="45">
        <v>245655</v>
      </c>
      <c r="T1508" s="45">
        <v>168373</v>
      </c>
      <c r="U1508" s="46">
        <v>686168</v>
      </c>
      <c r="V1508" s="38">
        <v>293963.99304422864</v>
      </c>
      <c r="W1508" s="46">
        <v>168373</v>
      </c>
      <c r="X1508" s="38"/>
      <c r="Y1508" s="38">
        <f t="shared" si="23"/>
        <v>340884.15961296263</v>
      </c>
      <c r="Z1508" s="38">
        <v>168373</v>
      </c>
      <c r="AA1508" s="38">
        <v>0</v>
      </c>
      <c r="AB1508" s="38">
        <v>168373</v>
      </c>
      <c r="AC1508" s="38" t="s">
        <v>6123</v>
      </c>
      <c r="AD1508" s="59">
        <v>1</v>
      </c>
      <c r="AE1508" s="59">
        <v>0.18069204129968888</v>
      </c>
      <c r="AF1508" s="59">
        <v>0.24538159750964778</v>
      </c>
    </row>
    <row r="1509" spans="1:32" x14ac:dyDescent="0.2">
      <c r="A1509" s="60" t="s">
        <v>6111</v>
      </c>
      <c r="B1509" s="44" t="s">
        <v>6115</v>
      </c>
      <c r="C1509" s="44"/>
      <c r="D1509" s="39">
        <v>1494</v>
      </c>
      <c r="E1509" s="44" t="s">
        <v>2906</v>
      </c>
      <c r="F1509" s="44" t="s">
        <v>2907</v>
      </c>
      <c r="G1509" s="39" t="s">
        <v>6115</v>
      </c>
      <c r="H1509" s="64">
        <v>40543</v>
      </c>
      <c r="I1509" s="44" t="s">
        <v>6131</v>
      </c>
      <c r="J1509" s="58">
        <v>101</v>
      </c>
      <c r="K1509" s="44" t="s">
        <v>6111</v>
      </c>
      <c r="L1509" s="39" t="s">
        <v>6116</v>
      </c>
      <c r="M1509" s="67">
        <v>0</v>
      </c>
      <c r="N1509" s="67">
        <v>0</v>
      </c>
      <c r="O1509" s="46">
        <v>960410</v>
      </c>
      <c r="P1509" s="45">
        <v>960410</v>
      </c>
      <c r="Q1509" s="45">
        <v>537480</v>
      </c>
      <c r="R1509" s="45">
        <v>44790</v>
      </c>
      <c r="S1509" s="45">
        <v>268740</v>
      </c>
      <c r="T1509" s="45">
        <v>195360</v>
      </c>
      <c r="U1509" s="46">
        <v>691670</v>
      </c>
      <c r="V1509" s="38">
        <v>296321.12699645222</v>
      </c>
      <c r="W1509" s="46">
        <v>195360</v>
      </c>
      <c r="X1509" s="38"/>
      <c r="Y1509" s="38">
        <f t="shared" ref="Y1509:Y1572" si="24">V1509*(1+$X$14)</f>
        <v>343617.52031499264</v>
      </c>
      <c r="Z1509" s="38">
        <v>195360</v>
      </c>
      <c r="AA1509" s="38">
        <v>0</v>
      </c>
      <c r="AB1509" s="38">
        <v>195360</v>
      </c>
      <c r="AC1509" s="38" t="s">
        <v>6123</v>
      </c>
      <c r="AD1509" s="59">
        <v>1</v>
      </c>
      <c r="AE1509" s="59">
        <v>0.20341312564425609</v>
      </c>
      <c r="AF1509" s="59">
        <v>0.28244683158153455</v>
      </c>
    </row>
    <row r="1510" spans="1:32" x14ac:dyDescent="0.2">
      <c r="A1510" s="60" t="s">
        <v>6111</v>
      </c>
      <c r="B1510" s="44" t="s">
        <v>6115</v>
      </c>
      <c r="C1510" s="44"/>
      <c r="D1510" s="39">
        <v>1495</v>
      </c>
      <c r="E1510" s="44" t="s">
        <v>3380</v>
      </c>
      <c r="F1510" s="44" t="s">
        <v>3381</v>
      </c>
      <c r="G1510" s="39" t="s">
        <v>6115</v>
      </c>
      <c r="H1510" s="64">
        <v>40543</v>
      </c>
      <c r="I1510" s="44" t="s">
        <v>6129</v>
      </c>
      <c r="J1510" s="58">
        <v>101</v>
      </c>
      <c r="K1510" s="44" t="s">
        <v>6111</v>
      </c>
      <c r="L1510" s="39" t="s">
        <v>6116</v>
      </c>
      <c r="M1510" s="67">
        <v>0</v>
      </c>
      <c r="N1510" s="67">
        <v>0</v>
      </c>
      <c r="O1510" s="46">
        <v>454546</v>
      </c>
      <c r="P1510" s="45">
        <v>454546</v>
      </c>
      <c r="Q1510" s="45">
        <v>578190</v>
      </c>
      <c r="R1510" s="45">
        <v>48182.5</v>
      </c>
      <c r="S1510" s="45">
        <v>289095</v>
      </c>
      <c r="T1510" s="45">
        <v>284438</v>
      </c>
      <c r="U1510" s="46">
        <v>165451</v>
      </c>
      <c r="V1510" s="38">
        <v>70881.52844953521</v>
      </c>
      <c r="W1510" s="46">
        <v>70881.52844953521</v>
      </c>
      <c r="X1510" s="38"/>
      <c r="Y1510" s="38">
        <f t="shared" si="24"/>
        <v>82195.067523003527</v>
      </c>
      <c r="Z1510" s="38">
        <v>82195.067523003527</v>
      </c>
      <c r="AA1510" s="38">
        <v>0</v>
      </c>
      <c r="AB1510" s="38">
        <v>82195.067523003527</v>
      </c>
      <c r="AC1510" s="38" t="s">
        <v>6123</v>
      </c>
      <c r="AD1510" s="59">
        <v>0.28897358131826101</v>
      </c>
      <c r="AE1510" s="59">
        <v>0.18082893155588989</v>
      </c>
      <c r="AF1510" s="59">
        <v>0.49679402072519069</v>
      </c>
    </row>
    <row r="1511" spans="1:32" x14ac:dyDescent="0.2">
      <c r="A1511" s="60" t="s">
        <v>6111</v>
      </c>
      <c r="B1511" s="44" t="s">
        <v>6115</v>
      </c>
      <c r="C1511" s="44"/>
      <c r="D1511" s="39">
        <v>1496</v>
      </c>
      <c r="E1511" s="44" t="s">
        <v>4034</v>
      </c>
      <c r="F1511" s="44" t="s">
        <v>747</v>
      </c>
      <c r="G1511" s="39" t="s">
        <v>6115</v>
      </c>
      <c r="H1511" s="64">
        <v>40359</v>
      </c>
      <c r="I1511" s="44" t="s">
        <v>6129</v>
      </c>
      <c r="J1511" s="58">
        <v>101</v>
      </c>
      <c r="K1511" s="44" t="s">
        <v>6111</v>
      </c>
      <c r="L1511" s="39" t="s">
        <v>6116</v>
      </c>
      <c r="M1511" s="67">
        <v>0</v>
      </c>
      <c r="N1511" s="67">
        <v>0</v>
      </c>
      <c r="O1511" s="46">
        <v>315804</v>
      </c>
      <c r="P1511" s="45">
        <v>315804</v>
      </c>
      <c r="Q1511" s="45">
        <v>561755</v>
      </c>
      <c r="R1511" s="45">
        <v>46812.916666666664</v>
      </c>
      <c r="S1511" s="45">
        <v>280877.5</v>
      </c>
      <c r="T1511" s="45">
        <v>222217</v>
      </c>
      <c r="U1511" s="46">
        <v>34926.5</v>
      </c>
      <c r="V1511" s="38">
        <v>14963.002359566828</v>
      </c>
      <c r="W1511" s="46">
        <v>14963.002359566828</v>
      </c>
      <c r="X1511" s="38"/>
      <c r="Y1511" s="38">
        <f t="shared" si="24"/>
        <v>17351.276364858371</v>
      </c>
      <c r="Z1511" s="38">
        <v>17351.276364858371</v>
      </c>
      <c r="AA1511" s="38">
        <v>0</v>
      </c>
      <c r="AB1511" s="38">
        <v>17351.276364858371</v>
      </c>
      <c r="AC1511" s="38" t="s">
        <v>6123</v>
      </c>
      <c r="AD1511" s="59">
        <v>7.8082578582459358E-2</v>
      </c>
      <c r="AE1511" s="59">
        <v>5.4943181102387467E-2</v>
      </c>
      <c r="AF1511" s="59">
        <v>0.49679402072519063</v>
      </c>
    </row>
    <row r="1512" spans="1:32" x14ac:dyDescent="0.2">
      <c r="A1512" s="60" t="s">
        <v>6111</v>
      </c>
      <c r="B1512" s="44" t="s">
        <v>6115</v>
      </c>
      <c r="C1512" s="44"/>
      <c r="D1512" s="39">
        <v>1497</v>
      </c>
      <c r="E1512" s="44" t="s">
        <v>4519</v>
      </c>
      <c r="F1512" s="44" t="s">
        <v>1257</v>
      </c>
      <c r="G1512" s="39" t="s">
        <v>6115</v>
      </c>
      <c r="H1512" s="64">
        <v>40359</v>
      </c>
      <c r="I1512" s="44" t="s">
        <v>6129</v>
      </c>
      <c r="J1512" s="58">
        <v>101</v>
      </c>
      <c r="K1512" s="44" t="s">
        <v>6111</v>
      </c>
      <c r="L1512" s="39" t="s">
        <v>6116</v>
      </c>
      <c r="M1512" s="67">
        <v>0</v>
      </c>
      <c r="N1512" s="67">
        <v>0</v>
      </c>
      <c r="O1512" s="46">
        <v>43807</v>
      </c>
      <c r="P1512" s="45">
        <v>43807</v>
      </c>
      <c r="Q1512" s="45">
        <v>562559</v>
      </c>
      <c r="R1512" s="45">
        <v>46879.916666666664</v>
      </c>
      <c r="S1512" s="45">
        <v>281279.5</v>
      </c>
      <c r="T1512" s="45">
        <v>260075</v>
      </c>
      <c r="U1512" s="46">
        <v>0</v>
      </c>
      <c r="V1512" s="38">
        <v>0</v>
      </c>
      <c r="W1512" s="46">
        <v>0</v>
      </c>
      <c r="X1512" s="38"/>
      <c r="Y1512" s="38">
        <f t="shared" si="24"/>
        <v>0</v>
      </c>
      <c r="Z1512" s="38">
        <v>0</v>
      </c>
      <c r="AA1512" s="38">
        <v>0</v>
      </c>
      <c r="AB1512" s="38">
        <v>0</v>
      </c>
      <c r="AC1512" s="38" t="s">
        <v>6116</v>
      </c>
      <c r="AD1512" s="59">
        <v>0</v>
      </c>
      <c r="AE1512" s="59">
        <v>0</v>
      </c>
      <c r="AF1512" s="59" t="s">
        <v>6138</v>
      </c>
    </row>
    <row r="1513" spans="1:32" x14ac:dyDescent="0.2">
      <c r="A1513" s="60" t="s">
        <v>6111</v>
      </c>
      <c r="B1513" s="44" t="s">
        <v>6115</v>
      </c>
      <c r="C1513" s="44"/>
      <c r="D1513" s="39">
        <v>1498</v>
      </c>
      <c r="E1513" s="44" t="s">
        <v>5922</v>
      </c>
      <c r="F1513" s="44" t="s">
        <v>5923</v>
      </c>
      <c r="G1513" s="39" t="s">
        <v>6115</v>
      </c>
      <c r="H1513" s="64">
        <v>40451</v>
      </c>
      <c r="I1513" s="44" t="s">
        <v>6129</v>
      </c>
      <c r="J1513" s="58">
        <v>101</v>
      </c>
      <c r="K1513" s="44" t="s">
        <v>6111</v>
      </c>
      <c r="L1513" s="39" t="s">
        <v>6116</v>
      </c>
      <c r="M1513" s="67">
        <v>0</v>
      </c>
      <c r="N1513" s="67">
        <v>0</v>
      </c>
      <c r="O1513" s="46">
        <v>213066</v>
      </c>
      <c r="P1513" s="45">
        <v>213066</v>
      </c>
      <c r="Q1513" s="45">
        <v>580073</v>
      </c>
      <c r="R1513" s="45">
        <v>48339.416666666664</v>
      </c>
      <c r="S1513" s="45">
        <v>290036.5</v>
      </c>
      <c r="T1513" s="45">
        <v>277545</v>
      </c>
      <c r="U1513" s="46">
        <v>0</v>
      </c>
      <c r="V1513" s="38">
        <v>0</v>
      </c>
      <c r="W1513" s="46">
        <v>0</v>
      </c>
      <c r="X1513" s="38"/>
      <c r="Y1513" s="38">
        <f t="shared" si="24"/>
        <v>0</v>
      </c>
      <c r="Z1513" s="38">
        <v>0</v>
      </c>
      <c r="AA1513" s="38">
        <v>0</v>
      </c>
      <c r="AB1513" s="38">
        <v>0</v>
      </c>
      <c r="AC1513" s="38" t="s">
        <v>6116</v>
      </c>
      <c r="AD1513" s="59">
        <v>0</v>
      </c>
      <c r="AE1513" s="59">
        <v>0</v>
      </c>
      <c r="AF1513" s="59" t="s">
        <v>6138</v>
      </c>
    </row>
    <row r="1514" spans="1:32" x14ac:dyDescent="0.2">
      <c r="A1514" s="60" t="s">
        <v>6111</v>
      </c>
      <c r="B1514" s="44" t="s">
        <v>6115</v>
      </c>
      <c r="C1514" s="44"/>
      <c r="D1514" s="39">
        <v>1499</v>
      </c>
      <c r="E1514" s="44" t="s">
        <v>120</v>
      </c>
      <c r="F1514" s="44" t="s">
        <v>121</v>
      </c>
      <c r="G1514" s="39" t="s">
        <v>6115</v>
      </c>
      <c r="H1514" s="64">
        <v>40633</v>
      </c>
      <c r="I1514" s="44" t="s">
        <v>6130</v>
      </c>
      <c r="J1514" s="58">
        <v>100</v>
      </c>
      <c r="K1514" s="44" t="s">
        <v>6111</v>
      </c>
      <c r="L1514" s="39" t="s">
        <v>6116</v>
      </c>
      <c r="M1514" s="67">
        <v>0</v>
      </c>
      <c r="N1514" s="67">
        <v>0</v>
      </c>
      <c r="O1514" s="46">
        <v>369253</v>
      </c>
      <c r="P1514" s="45">
        <v>369253</v>
      </c>
      <c r="Q1514" s="45">
        <v>391327</v>
      </c>
      <c r="R1514" s="45">
        <v>32610.583333333332</v>
      </c>
      <c r="S1514" s="45">
        <v>195663.5</v>
      </c>
      <c r="T1514" s="45">
        <v>224774</v>
      </c>
      <c r="U1514" s="46">
        <v>173589.5</v>
      </c>
      <c r="V1514" s="38">
        <v>74368.175972285404</v>
      </c>
      <c r="W1514" s="46">
        <v>74368.175972285404</v>
      </c>
      <c r="X1514" s="38"/>
      <c r="Y1514" s="38">
        <f t="shared" si="24"/>
        <v>86238.225660675482</v>
      </c>
      <c r="Z1514" s="38">
        <v>86238.225660675482</v>
      </c>
      <c r="AA1514" s="38">
        <v>0</v>
      </c>
      <c r="AB1514" s="38">
        <v>86238.225660675482</v>
      </c>
      <c r="AC1514" s="38" t="s">
        <v>6123</v>
      </c>
      <c r="AD1514" s="59">
        <v>0.38366637449471686</v>
      </c>
      <c r="AE1514" s="59">
        <v>0.23354779964055941</v>
      </c>
      <c r="AF1514" s="59">
        <v>0.49679402072519063</v>
      </c>
    </row>
    <row r="1515" spans="1:32" x14ac:dyDescent="0.2">
      <c r="A1515" s="60" t="s">
        <v>6111</v>
      </c>
      <c r="B1515" s="44" t="s">
        <v>6115</v>
      </c>
      <c r="C1515" s="44"/>
      <c r="D1515" s="39">
        <v>1500</v>
      </c>
      <c r="E1515" s="44" t="s">
        <v>216</v>
      </c>
      <c r="F1515" s="44" t="s">
        <v>217</v>
      </c>
      <c r="G1515" s="39" t="s">
        <v>6115</v>
      </c>
      <c r="H1515" s="64">
        <v>40543</v>
      </c>
      <c r="I1515" s="44" t="s">
        <v>6131</v>
      </c>
      <c r="J1515" s="58">
        <v>100</v>
      </c>
      <c r="K1515" s="44" t="s">
        <v>6111</v>
      </c>
      <c r="L1515" s="39" t="s">
        <v>6116</v>
      </c>
      <c r="M1515" s="67">
        <v>0</v>
      </c>
      <c r="N1515" s="67">
        <v>0</v>
      </c>
      <c r="O1515" s="46">
        <v>359395</v>
      </c>
      <c r="P1515" s="45">
        <v>359395</v>
      </c>
      <c r="Q1515" s="45">
        <v>432762</v>
      </c>
      <c r="R1515" s="45">
        <v>36063.5</v>
      </c>
      <c r="S1515" s="45">
        <v>216381</v>
      </c>
      <c r="T1515" s="45">
        <v>256698</v>
      </c>
      <c r="U1515" s="46">
        <v>143014</v>
      </c>
      <c r="V1515" s="38">
        <v>61269.203024954993</v>
      </c>
      <c r="W1515" s="46">
        <v>61269.203024954993</v>
      </c>
      <c r="X1515" s="38"/>
      <c r="Y1515" s="38">
        <f t="shared" si="24"/>
        <v>71048.500079992416</v>
      </c>
      <c r="Z1515" s="38">
        <v>71048.500079992416</v>
      </c>
      <c r="AA1515" s="38">
        <v>0</v>
      </c>
      <c r="AB1515" s="38">
        <v>71048.500079992416</v>
      </c>
      <c r="AC1515" s="38" t="s">
        <v>6123</v>
      </c>
      <c r="AD1515" s="59">
        <v>0.27677854942380703</v>
      </c>
      <c r="AE1515" s="59">
        <v>0.1976891723034333</v>
      </c>
      <c r="AF1515" s="59">
        <v>0.49679402072519063</v>
      </c>
    </row>
    <row r="1516" spans="1:32" x14ac:dyDescent="0.2">
      <c r="A1516" s="60" t="s">
        <v>6111</v>
      </c>
      <c r="B1516" s="44" t="s">
        <v>6115</v>
      </c>
      <c r="C1516" s="44"/>
      <c r="D1516" s="39">
        <v>1501</v>
      </c>
      <c r="E1516" s="44" t="s">
        <v>262</v>
      </c>
      <c r="F1516" s="44" t="s">
        <v>263</v>
      </c>
      <c r="G1516" s="39" t="s">
        <v>6115</v>
      </c>
      <c r="H1516" s="64">
        <v>40359</v>
      </c>
      <c r="I1516" s="44" t="s">
        <v>6129</v>
      </c>
      <c r="J1516" s="58">
        <v>100</v>
      </c>
      <c r="K1516" s="44" t="s">
        <v>6111</v>
      </c>
      <c r="L1516" s="39" t="s">
        <v>6116</v>
      </c>
      <c r="M1516" s="67">
        <v>0</v>
      </c>
      <c r="N1516" s="67">
        <v>0</v>
      </c>
      <c r="O1516" s="46">
        <v>285844</v>
      </c>
      <c r="P1516" s="45">
        <v>285844</v>
      </c>
      <c r="Q1516" s="45">
        <v>417416</v>
      </c>
      <c r="R1516" s="45">
        <v>34784.666666666664</v>
      </c>
      <c r="S1516" s="45">
        <v>208708</v>
      </c>
      <c r="T1516" s="45">
        <v>299475</v>
      </c>
      <c r="U1516" s="46">
        <v>77136</v>
      </c>
      <c r="V1516" s="38">
        <v>33046.144045568464</v>
      </c>
      <c r="W1516" s="46">
        <v>33046.144045568464</v>
      </c>
      <c r="X1516" s="38"/>
      <c r="Y1516" s="38">
        <f t="shared" si="24"/>
        <v>38320.703582658309</v>
      </c>
      <c r="Z1516" s="38">
        <v>38320.703582658309</v>
      </c>
      <c r="AA1516" s="38">
        <v>0</v>
      </c>
      <c r="AB1516" s="38">
        <v>38320.703582658309</v>
      </c>
      <c r="AC1516" s="38" t="s">
        <v>6123</v>
      </c>
      <c r="AD1516" s="59">
        <v>0.12795960792272579</v>
      </c>
      <c r="AE1516" s="59">
        <v>0.13406159857355168</v>
      </c>
      <c r="AF1516" s="59">
        <v>0.49679402072519069</v>
      </c>
    </row>
    <row r="1517" spans="1:32" x14ac:dyDescent="0.2">
      <c r="A1517" s="60" t="s">
        <v>6111</v>
      </c>
      <c r="B1517" s="44" t="s">
        <v>6115</v>
      </c>
      <c r="C1517" s="44"/>
      <c r="D1517" s="39">
        <v>1502</v>
      </c>
      <c r="E1517" s="44" t="s">
        <v>264</v>
      </c>
      <c r="F1517" s="44" t="s">
        <v>265</v>
      </c>
      <c r="G1517" s="39" t="s">
        <v>6115</v>
      </c>
      <c r="H1517" s="64">
        <v>40359</v>
      </c>
      <c r="I1517" s="44" t="s">
        <v>6129</v>
      </c>
      <c r="J1517" s="58">
        <v>100</v>
      </c>
      <c r="K1517" s="44" t="s">
        <v>6111</v>
      </c>
      <c r="L1517" s="39" t="s">
        <v>6116</v>
      </c>
      <c r="M1517" s="67">
        <v>0</v>
      </c>
      <c r="N1517" s="67">
        <v>0</v>
      </c>
      <c r="O1517" s="46">
        <v>186304</v>
      </c>
      <c r="P1517" s="45">
        <v>186304</v>
      </c>
      <c r="Q1517" s="45">
        <v>387553</v>
      </c>
      <c r="R1517" s="45">
        <v>32296.083333333332</v>
      </c>
      <c r="S1517" s="45">
        <v>193776.5</v>
      </c>
      <c r="T1517" s="45">
        <v>288361</v>
      </c>
      <c r="U1517" s="46">
        <v>0</v>
      </c>
      <c r="V1517" s="38">
        <v>0</v>
      </c>
      <c r="W1517" s="46">
        <v>0</v>
      </c>
      <c r="X1517" s="38"/>
      <c r="Y1517" s="38">
        <f t="shared" si="24"/>
        <v>0</v>
      </c>
      <c r="Z1517" s="38">
        <v>0</v>
      </c>
      <c r="AA1517" s="38">
        <v>0</v>
      </c>
      <c r="AB1517" s="38">
        <v>0</v>
      </c>
      <c r="AC1517" s="38" t="s">
        <v>6116</v>
      </c>
      <c r="AD1517" s="59">
        <v>0</v>
      </c>
      <c r="AE1517" s="59">
        <v>0</v>
      </c>
      <c r="AF1517" s="59" t="s">
        <v>6138</v>
      </c>
    </row>
    <row r="1518" spans="1:32" x14ac:dyDescent="0.2">
      <c r="A1518" s="60" t="s">
        <v>6111</v>
      </c>
      <c r="B1518" s="44" t="s">
        <v>6115</v>
      </c>
      <c r="C1518" s="44"/>
      <c r="D1518" s="39">
        <v>1503</v>
      </c>
      <c r="E1518" s="44" t="s">
        <v>308</v>
      </c>
      <c r="F1518" s="44" t="s">
        <v>309</v>
      </c>
      <c r="G1518" s="39" t="s">
        <v>6115</v>
      </c>
      <c r="H1518" s="64">
        <v>40359</v>
      </c>
      <c r="I1518" s="44" t="s">
        <v>6129</v>
      </c>
      <c r="J1518" s="58">
        <v>100</v>
      </c>
      <c r="K1518" s="44" t="s">
        <v>6111</v>
      </c>
      <c r="L1518" s="39" t="s">
        <v>6116</v>
      </c>
      <c r="M1518" s="67">
        <v>0</v>
      </c>
      <c r="N1518" s="67">
        <v>0</v>
      </c>
      <c r="O1518" s="46">
        <v>152310</v>
      </c>
      <c r="P1518" s="45">
        <v>152310</v>
      </c>
      <c r="Q1518" s="45">
        <v>412785</v>
      </c>
      <c r="R1518" s="45">
        <v>34398.75</v>
      </c>
      <c r="S1518" s="45">
        <v>206392.5</v>
      </c>
      <c r="T1518" s="45">
        <v>309317</v>
      </c>
      <c r="U1518" s="46">
        <v>0</v>
      </c>
      <c r="V1518" s="38">
        <v>0</v>
      </c>
      <c r="W1518" s="46">
        <v>0</v>
      </c>
      <c r="X1518" s="38"/>
      <c r="Y1518" s="38">
        <f t="shared" si="24"/>
        <v>0</v>
      </c>
      <c r="Z1518" s="38">
        <v>0</v>
      </c>
      <c r="AA1518" s="38">
        <v>0</v>
      </c>
      <c r="AB1518" s="38">
        <v>0</v>
      </c>
      <c r="AC1518" s="38" t="s">
        <v>6116</v>
      </c>
      <c r="AD1518" s="59">
        <v>0</v>
      </c>
      <c r="AE1518" s="59">
        <v>0</v>
      </c>
      <c r="AF1518" s="59" t="s">
        <v>6138</v>
      </c>
    </row>
    <row r="1519" spans="1:32" x14ac:dyDescent="0.2">
      <c r="A1519" s="35" t="s">
        <v>6111</v>
      </c>
      <c r="B1519" s="26" t="s">
        <v>6173</v>
      </c>
      <c r="C1519" s="26" t="s">
        <v>6174</v>
      </c>
      <c r="D1519" s="25">
        <v>1504</v>
      </c>
      <c r="E1519" s="26" t="s">
        <v>365</v>
      </c>
      <c r="F1519" s="26" t="s">
        <v>366</v>
      </c>
      <c r="G1519" s="25" t="s">
        <v>6115</v>
      </c>
      <c r="H1519" s="63">
        <v>39538</v>
      </c>
      <c r="I1519" s="26" t="s">
        <v>6129</v>
      </c>
      <c r="J1519" s="57">
        <v>100</v>
      </c>
      <c r="K1519" s="26" t="s">
        <v>6111</v>
      </c>
      <c r="L1519" s="25" t="s">
        <v>6116</v>
      </c>
      <c r="M1519" s="110">
        <v>0</v>
      </c>
      <c r="N1519" s="110">
        <v>0</v>
      </c>
      <c r="O1519" s="40">
        <v>58707</v>
      </c>
      <c r="P1519" s="27">
        <v>58707</v>
      </c>
      <c r="Q1519" s="27">
        <v>0</v>
      </c>
      <c r="R1519" s="27">
        <v>0</v>
      </c>
      <c r="S1519" s="27">
        <v>0</v>
      </c>
      <c r="T1519" s="27">
        <v>356332</v>
      </c>
      <c r="U1519" s="27">
        <v>0</v>
      </c>
      <c r="V1519" s="40">
        <v>122025.45151716609</v>
      </c>
      <c r="W1519" s="40">
        <v>122025.45151716609</v>
      </c>
      <c r="X1519" s="28"/>
      <c r="Y1519" s="38">
        <v>0</v>
      </c>
      <c r="Z1519" s="28">
        <v>122025.45151716609</v>
      </c>
      <c r="AA1519" s="28">
        <v>122025.45151716609</v>
      </c>
      <c r="AB1519" s="28">
        <v>0</v>
      </c>
      <c r="AC1519" s="28" t="s">
        <v>6123</v>
      </c>
      <c r="AD1519" s="37">
        <v>0</v>
      </c>
      <c r="AE1519" s="37">
        <v>0</v>
      </c>
      <c r="AF1519" s="37" t="s">
        <v>6138</v>
      </c>
    </row>
    <row r="1520" spans="1:32" x14ac:dyDescent="0.2">
      <c r="A1520" s="60" t="s">
        <v>6111</v>
      </c>
      <c r="B1520" s="44" t="s">
        <v>6115</v>
      </c>
      <c r="C1520" s="44"/>
      <c r="D1520" s="39">
        <v>1505</v>
      </c>
      <c r="E1520" s="44" t="s">
        <v>484</v>
      </c>
      <c r="F1520" s="44" t="s">
        <v>485</v>
      </c>
      <c r="G1520" s="39" t="s">
        <v>6115</v>
      </c>
      <c r="H1520" s="64">
        <v>40451</v>
      </c>
      <c r="I1520" s="44" t="s">
        <v>6129</v>
      </c>
      <c r="J1520" s="58">
        <v>100</v>
      </c>
      <c r="K1520" s="44" t="s">
        <v>6111</v>
      </c>
      <c r="L1520" s="39" t="s">
        <v>6116</v>
      </c>
      <c r="M1520" s="67">
        <v>0</v>
      </c>
      <c r="N1520" s="67">
        <v>0</v>
      </c>
      <c r="O1520" s="46">
        <v>993302</v>
      </c>
      <c r="P1520" s="45">
        <v>993302</v>
      </c>
      <c r="Q1520" s="45">
        <v>468528</v>
      </c>
      <c r="R1520" s="45">
        <v>39044</v>
      </c>
      <c r="S1520" s="45">
        <v>234264</v>
      </c>
      <c r="T1520" s="45">
        <v>279228</v>
      </c>
      <c r="U1520" s="46">
        <v>759038</v>
      </c>
      <c r="V1520" s="38">
        <v>325182.52286947978</v>
      </c>
      <c r="W1520" s="46">
        <v>279228</v>
      </c>
      <c r="X1520" s="38"/>
      <c r="Y1520" s="38">
        <f t="shared" si="24"/>
        <v>377085.53990320722</v>
      </c>
      <c r="Z1520" s="38">
        <v>279228</v>
      </c>
      <c r="AA1520" s="38">
        <v>0</v>
      </c>
      <c r="AB1520" s="38">
        <v>279228</v>
      </c>
      <c r="AC1520" s="38" t="s">
        <v>6123</v>
      </c>
      <c r="AD1520" s="59">
        <v>1</v>
      </c>
      <c r="AE1520" s="59">
        <v>0.28111088067878653</v>
      </c>
      <c r="AF1520" s="59">
        <v>0.36787091028380658</v>
      </c>
    </row>
    <row r="1521" spans="1:32" x14ac:dyDescent="0.2">
      <c r="A1521" s="60" t="s">
        <v>6111</v>
      </c>
      <c r="B1521" s="44" t="s">
        <v>6115</v>
      </c>
      <c r="C1521" s="44"/>
      <c r="D1521" s="39">
        <v>1506</v>
      </c>
      <c r="E1521" s="44" t="s">
        <v>494</v>
      </c>
      <c r="F1521" s="44" t="s">
        <v>495</v>
      </c>
      <c r="G1521" s="39" t="s">
        <v>6115</v>
      </c>
      <c r="H1521" s="64">
        <v>40359</v>
      </c>
      <c r="I1521" s="44" t="s">
        <v>6129</v>
      </c>
      <c r="J1521" s="58">
        <v>100</v>
      </c>
      <c r="K1521" s="44" t="s">
        <v>6111</v>
      </c>
      <c r="L1521" s="39" t="s">
        <v>6116</v>
      </c>
      <c r="M1521" s="67">
        <v>0</v>
      </c>
      <c r="N1521" s="67">
        <v>0</v>
      </c>
      <c r="O1521" s="46">
        <v>577214</v>
      </c>
      <c r="P1521" s="45">
        <v>577214</v>
      </c>
      <c r="Q1521" s="45">
        <v>425357</v>
      </c>
      <c r="R1521" s="45">
        <v>35446.416666666664</v>
      </c>
      <c r="S1521" s="45">
        <v>212678.5</v>
      </c>
      <c r="T1521" s="45">
        <v>257237</v>
      </c>
      <c r="U1521" s="46">
        <v>364535.5</v>
      </c>
      <c r="V1521" s="38">
        <v>156172.11992744403</v>
      </c>
      <c r="W1521" s="46">
        <v>156172.11992744403</v>
      </c>
      <c r="X1521" s="38"/>
      <c r="Y1521" s="38">
        <f t="shared" si="24"/>
        <v>181099.05674206774</v>
      </c>
      <c r="Z1521" s="38">
        <v>181099.05674206774</v>
      </c>
      <c r="AA1521" s="38">
        <v>0</v>
      </c>
      <c r="AB1521" s="38">
        <v>181099.05674206774</v>
      </c>
      <c r="AC1521" s="38" t="s">
        <v>6123</v>
      </c>
      <c r="AD1521" s="59">
        <v>0.70401636134019496</v>
      </c>
      <c r="AE1521" s="59">
        <v>0.313746819623342</v>
      </c>
      <c r="AF1521" s="59">
        <v>0.49679402072519063</v>
      </c>
    </row>
    <row r="1522" spans="1:32" x14ac:dyDescent="0.2">
      <c r="A1522" s="60" t="s">
        <v>6111</v>
      </c>
      <c r="B1522" s="44" t="s">
        <v>6115</v>
      </c>
      <c r="C1522" s="44"/>
      <c r="D1522" s="39">
        <v>1507</v>
      </c>
      <c r="E1522" s="44" t="s">
        <v>1087</v>
      </c>
      <c r="F1522" s="44" t="s">
        <v>1088</v>
      </c>
      <c r="G1522" s="39" t="s">
        <v>6115</v>
      </c>
      <c r="H1522" s="64">
        <v>40543</v>
      </c>
      <c r="I1522" s="44" t="s">
        <v>6129</v>
      </c>
      <c r="J1522" s="58">
        <v>100</v>
      </c>
      <c r="K1522" s="44" t="s">
        <v>6111</v>
      </c>
      <c r="L1522" s="39" t="s">
        <v>6123</v>
      </c>
      <c r="M1522" s="67">
        <v>335081</v>
      </c>
      <c r="N1522" s="67">
        <v>194739</v>
      </c>
      <c r="O1522" s="46">
        <v>491760</v>
      </c>
      <c r="P1522" s="45">
        <v>297021</v>
      </c>
      <c r="Q1522" s="45">
        <v>523135</v>
      </c>
      <c r="R1522" s="45">
        <v>43594.583333333336</v>
      </c>
      <c r="S1522" s="45">
        <v>261567.5</v>
      </c>
      <c r="T1522" s="45">
        <v>338095</v>
      </c>
      <c r="U1522" s="46">
        <v>35453.5</v>
      </c>
      <c r="V1522" s="38">
        <v>15188.77654946538</v>
      </c>
      <c r="W1522" s="46">
        <v>15188.77654946538</v>
      </c>
      <c r="X1522" s="38"/>
      <c r="Y1522" s="38">
        <f t="shared" si="24"/>
        <v>17613.086813780548</v>
      </c>
      <c r="Z1522" s="38">
        <v>17613.086813780548</v>
      </c>
      <c r="AA1522" s="38">
        <v>0</v>
      </c>
      <c r="AB1522" s="38">
        <v>17613.086813780548</v>
      </c>
      <c r="AC1522" s="38" t="s">
        <v>6123</v>
      </c>
      <c r="AD1522" s="59">
        <v>5.2095082192225702E-2</v>
      </c>
      <c r="AE1522" s="59">
        <v>5.9299129737562489E-2</v>
      </c>
      <c r="AF1522" s="59">
        <v>0.49679402072519069</v>
      </c>
    </row>
    <row r="1523" spans="1:32" x14ac:dyDescent="0.2">
      <c r="A1523" s="60" t="s">
        <v>6111</v>
      </c>
      <c r="B1523" s="44" t="s">
        <v>6115</v>
      </c>
      <c r="C1523" s="44"/>
      <c r="D1523" s="39">
        <v>1508</v>
      </c>
      <c r="E1523" s="44" t="s">
        <v>1217</v>
      </c>
      <c r="F1523" s="44" t="s">
        <v>1218</v>
      </c>
      <c r="G1523" s="39" t="s">
        <v>6115</v>
      </c>
      <c r="H1523" s="64">
        <v>40633</v>
      </c>
      <c r="I1523" s="44" t="s">
        <v>6130</v>
      </c>
      <c r="J1523" s="58">
        <v>100</v>
      </c>
      <c r="K1523" s="44" t="s">
        <v>6111</v>
      </c>
      <c r="L1523" s="39" t="s">
        <v>6116</v>
      </c>
      <c r="M1523" s="67">
        <v>0</v>
      </c>
      <c r="N1523" s="67">
        <v>0</v>
      </c>
      <c r="O1523" s="46">
        <v>58622</v>
      </c>
      <c r="P1523" s="45">
        <v>58622</v>
      </c>
      <c r="Q1523" s="45">
        <v>531202</v>
      </c>
      <c r="R1523" s="45">
        <v>44266.833333333336</v>
      </c>
      <c r="S1523" s="45">
        <v>265601</v>
      </c>
      <c r="T1523" s="45">
        <v>373366</v>
      </c>
      <c r="U1523" s="46">
        <v>0</v>
      </c>
      <c r="V1523" s="38">
        <v>0</v>
      </c>
      <c r="W1523" s="46">
        <v>0</v>
      </c>
      <c r="X1523" s="38"/>
      <c r="Y1523" s="38">
        <f t="shared" si="24"/>
        <v>0</v>
      </c>
      <c r="Z1523" s="38">
        <v>0</v>
      </c>
      <c r="AA1523" s="38">
        <v>0</v>
      </c>
      <c r="AB1523" s="38">
        <v>0</v>
      </c>
      <c r="AC1523" s="38" t="s">
        <v>6116</v>
      </c>
      <c r="AD1523" s="59">
        <v>0</v>
      </c>
      <c r="AE1523" s="59">
        <v>0</v>
      </c>
      <c r="AF1523" s="59" t="s">
        <v>6138</v>
      </c>
    </row>
    <row r="1524" spans="1:32" x14ac:dyDescent="0.2">
      <c r="A1524" s="60" t="s">
        <v>6111</v>
      </c>
      <c r="B1524" s="44" t="s">
        <v>6115</v>
      </c>
      <c r="C1524" s="44"/>
      <c r="D1524" s="39">
        <v>1509</v>
      </c>
      <c r="E1524" s="44" t="s">
        <v>1362</v>
      </c>
      <c r="F1524" s="44" t="s">
        <v>1363</v>
      </c>
      <c r="G1524" s="39" t="s">
        <v>6115</v>
      </c>
      <c r="H1524" s="64">
        <v>40451</v>
      </c>
      <c r="I1524" s="44" t="s">
        <v>6129</v>
      </c>
      <c r="J1524" s="58">
        <v>100</v>
      </c>
      <c r="K1524" s="44" t="s">
        <v>6111</v>
      </c>
      <c r="L1524" s="39" t="s">
        <v>6116</v>
      </c>
      <c r="M1524" s="67">
        <v>0</v>
      </c>
      <c r="N1524" s="67">
        <v>0</v>
      </c>
      <c r="O1524" s="46">
        <v>425399</v>
      </c>
      <c r="P1524" s="45">
        <v>425399</v>
      </c>
      <c r="Q1524" s="45">
        <v>432711</v>
      </c>
      <c r="R1524" s="45">
        <v>36059.25</v>
      </c>
      <c r="S1524" s="45">
        <v>216355.5</v>
      </c>
      <c r="T1524" s="45">
        <v>261603</v>
      </c>
      <c r="U1524" s="46">
        <v>209043.5</v>
      </c>
      <c r="V1524" s="38">
        <v>89557.166728762066</v>
      </c>
      <c r="W1524" s="46">
        <v>89557.166728762066</v>
      </c>
      <c r="X1524" s="38"/>
      <c r="Y1524" s="38">
        <f t="shared" si="24"/>
        <v>103851.56087146638</v>
      </c>
      <c r="Z1524" s="38">
        <v>103851.56087146638</v>
      </c>
      <c r="AA1524" s="38">
        <v>0</v>
      </c>
      <c r="AB1524" s="38">
        <v>103851.56087146638</v>
      </c>
      <c r="AC1524" s="38" t="s">
        <v>6123</v>
      </c>
      <c r="AD1524" s="59">
        <v>0.39698153641764961</v>
      </c>
      <c r="AE1524" s="59">
        <v>0.24412742124797279</v>
      </c>
      <c r="AF1524" s="59">
        <v>0.49679402072519063</v>
      </c>
    </row>
    <row r="1525" spans="1:32" x14ac:dyDescent="0.2">
      <c r="A1525" s="60" t="s">
        <v>6111</v>
      </c>
      <c r="B1525" s="44" t="s">
        <v>6115</v>
      </c>
      <c r="C1525" s="44"/>
      <c r="D1525" s="39">
        <v>1510</v>
      </c>
      <c r="E1525" s="44" t="s">
        <v>1811</v>
      </c>
      <c r="F1525" s="44" t="s">
        <v>1812</v>
      </c>
      <c r="G1525" s="39" t="s">
        <v>6115</v>
      </c>
      <c r="H1525" s="64">
        <v>40543</v>
      </c>
      <c r="I1525" s="44" t="s">
        <v>6131</v>
      </c>
      <c r="J1525" s="58">
        <v>100</v>
      </c>
      <c r="K1525" s="44" t="s">
        <v>6111</v>
      </c>
      <c r="L1525" s="39" t="s">
        <v>6116</v>
      </c>
      <c r="M1525" s="67">
        <v>0</v>
      </c>
      <c r="N1525" s="67">
        <v>0</v>
      </c>
      <c r="O1525" s="46">
        <v>296909</v>
      </c>
      <c r="P1525" s="45">
        <v>296909</v>
      </c>
      <c r="Q1525" s="45">
        <v>420275</v>
      </c>
      <c r="R1525" s="45">
        <v>35022.916666666664</v>
      </c>
      <c r="S1525" s="45">
        <v>210137.5</v>
      </c>
      <c r="T1525" s="45">
        <v>159420</v>
      </c>
      <c r="U1525" s="46">
        <v>86771.5</v>
      </c>
      <c r="V1525" s="38">
        <v>37174.127360117767</v>
      </c>
      <c r="W1525" s="46">
        <v>37174.127360117767</v>
      </c>
      <c r="X1525" s="38"/>
      <c r="Y1525" s="38">
        <f t="shared" si="24"/>
        <v>43107.562369355881</v>
      </c>
      <c r="Z1525" s="38">
        <v>43107.562369355881</v>
      </c>
      <c r="AA1525" s="38">
        <v>0</v>
      </c>
      <c r="AB1525" s="38">
        <v>43107.562369355881</v>
      </c>
      <c r="AC1525" s="38" t="s">
        <v>6123</v>
      </c>
      <c r="AD1525" s="59">
        <v>0.27040247377591192</v>
      </c>
      <c r="AE1525" s="59">
        <v>0.14518779278956137</v>
      </c>
      <c r="AF1525" s="59">
        <v>0.49679402072519063</v>
      </c>
    </row>
    <row r="1526" spans="1:32" x14ac:dyDescent="0.2">
      <c r="A1526" s="60" t="s">
        <v>6111</v>
      </c>
      <c r="B1526" s="44" t="s">
        <v>6115</v>
      </c>
      <c r="C1526" s="44"/>
      <c r="D1526" s="39">
        <v>1511</v>
      </c>
      <c r="E1526" s="44" t="s">
        <v>1813</v>
      </c>
      <c r="F1526" s="44" t="s">
        <v>1814</v>
      </c>
      <c r="G1526" s="39" t="s">
        <v>6115</v>
      </c>
      <c r="H1526" s="64">
        <v>40451</v>
      </c>
      <c r="I1526" s="44" t="s">
        <v>6129</v>
      </c>
      <c r="J1526" s="58">
        <v>100</v>
      </c>
      <c r="K1526" s="44" t="s">
        <v>6111</v>
      </c>
      <c r="L1526" s="39" t="s">
        <v>6116</v>
      </c>
      <c r="M1526" s="67">
        <v>0</v>
      </c>
      <c r="N1526" s="67">
        <v>0</v>
      </c>
      <c r="O1526" s="46">
        <v>130459</v>
      </c>
      <c r="P1526" s="45">
        <v>130459</v>
      </c>
      <c r="Q1526" s="45">
        <v>426703</v>
      </c>
      <c r="R1526" s="45">
        <v>35558.583333333336</v>
      </c>
      <c r="S1526" s="45">
        <v>213351.5</v>
      </c>
      <c r="T1526" s="45">
        <v>122008</v>
      </c>
      <c r="U1526" s="46">
        <v>0</v>
      </c>
      <c r="V1526" s="38">
        <v>0</v>
      </c>
      <c r="W1526" s="46">
        <v>0</v>
      </c>
      <c r="X1526" s="38"/>
      <c r="Y1526" s="38">
        <f t="shared" si="24"/>
        <v>0</v>
      </c>
      <c r="Z1526" s="38">
        <v>0</v>
      </c>
      <c r="AA1526" s="38">
        <v>0</v>
      </c>
      <c r="AB1526" s="38">
        <v>0</v>
      </c>
      <c r="AC1526" s="38" t="s">
        <v>6116</v>
      </c>
      <c r="AD1526" s="59">
        <v>0</v>
      </c>
      <c r="AE1526" s="59">
        <v>0</v>
      </c>
      <c r="AF1526" s="59" t="s">
        <v>6138</v>
      </c>
    </row>
    <row r="1527" spans="1:32" x14ac:dyDescent="0.2">
      <c r="A1527" s="60" t="s">
        <v>6111</v>
      </c>
      <c r="B1527" s="44" t="s">
        <v>6115</v>
      </c>
      <c r="C1527" s="44"/>
      <c r="D1527" s="39">
        <v>1512</v>
      </c>
      <c r="E1527" s="44" t="s">
        <v>2020</v>
      </c>
      <c r="F1527" s="44" t="s">
        <v>2021</v>
      </c>
      <c r="G1527" s="39" t="s">
        <v>6115</v>
      </c>
      <c r="H1527" s="64">
        <v>40543</v>
      </c>
      <c r="I1527" s="44" t="s">
        <v>6131</v>
      </c>
      <c r="J1527" s="58">
        <v>100</v>
      </c>
      <c r="K1527" s="44" t="s">
        <v>6111</v>
      </c>
      <c r="L1527" s="39" t="s">
        <v>6116</v>
      </c>
      <c r="M1527" s="67">
        <v>0</v>
      </c>
      <c r="N1527" s="67">
        <v>0</v>
      </c>
      <c r="O1527" s="46">
        <v>517323</v>
      </c>
      <c r="P1527" s="45">
        <v>517323</v>
      </c>
      <c r="Q1527" s="45">
        <v>518842</v>
      </c>
      <c r="R1527" s="45">
        <v>43236.833333333336</v>
      </c>
      <c r="S1527" s="45">
        <v>259421</v>
      </c>
      <c r="T1527" s="45">
        <v>226762</v>
      </c>
      <c r="U1527" s="46">
        <v>257902</v>
      </c>
      <c r="V1527" s="38">
        <v>110488.83325088413</v>
      </c>
      <c r="W1527" s="46">
        <v>110488.83325088413</v>
      </c>
      <c r="X1527" s="38"/>
      <c r="Y1527" s="38">
        <f t="shared" si="24"/>
        <v>128124.17153306812</v>
      </c>
      <c r="Z1527" s="38">
        <v>128124.17153306812</v>
      </c>
      <c r="AA1527" s="38">
        <v>0</v>
      </c>
      <c r="AB1527" s="38">
        <v>128124.17153306812</v>
      </c>
      <c r="AC1527" s="38" t="s">
        <v>6123</v>
      </c>
      <c r="AD1527" s="59">
        <v>0.56501605883290906</v>
      </c>
      <c r="AE1527" s="59">
        <v>0.24766764967547958</v>
      </c>
      <c r="AF1527" s="59">
        <v>0.49679402072519063</v>
      </c>
    </row>
    <row r="1528" spans="1:32" x14ac:dyDescent="0.2">
      <c r="A1528" s="60" t="s">
        <v>6111</v>
      </c>
      <c r="B1528" s="44" t="s">
        <v>6115</v>
      </c>
      <c r="C1528" s="44"/>
      <c r="D1528" s="39">
        <v>1513</v>
      </c>
      <c r="E1528" s="44" t="s">
        <v>2071</v>
      </c>
      <c r="F1528" s="44" t="s">
        <v>2072</v>
      </c>
      <c r="G1528" s="39" t="s">
        <v>6115</v>
      </c>
      <c r="H1528" s="64">
        <v>40451</v>
      </c>
      <c r="I1528" s="44" t="s">
        <v>6129</v>
      </c>
      <c r="J1528" s="58">
        <v>100</v>
      </c>
      <c r="K1528" s="44" t="s">
        <v>6111</v>
      </c>
      <c r="L1528" s="39" t="s">
        <v>6116</v>
      </c>
      <c r="M1528" s="67">
        <v>0</v>
      </c>
      <c r="N1528" s="67">
        <v>0</v>
      </c>
      <c r="O1528" s="46">
        <v>475010</v>
      </c>
      <c r="P1528" s="45">
        <v>475010</v>
      </c>
      <c r="Q1528" s="45">
        <v>359881</v>
      </c>
      <c r="R1528" s="45">
        <v>29990.083333333332</v>
      </c>
      <c r="S1528" s="45">
        <v>179940.5</v>
      </c>
      <c r="T1528" s="45">
        <v>200353</v>
      </c>
      <c r="U1528" s="46">
        <v>295069.5</v>
      </c>
      <c r="V1528" s="38">
        <v>126411.91143504801</v>
      </c>
      <c r="W1528" s="46">
        <v>126411.91143504801</v>
      </c>
      <c r="X1528" s="38"/>
      <c r="Y1528" s="38">
        <f t="shared" si="24"/>
        <v>146588.76329837163</v>
      </c>
      <c r="Z1528" s="38">
        <v>146588.76329837163</v>
      </c>
      <c r="AA1528" s="38">
        <v>0</v>
      </c>
      <c r="AB1528" s="38">
        <v>146588.76329837163</v>
      </c>
      <c r="AC1528" s="38" t="s">
        <v>6123</v>
      </c>
      <c r="AD1528" s="59">
        <v>0.73165244991775336</v>
      </c>
      <c r="AE1528" s="59">
        <v>0.30860142586129058</v>
      </c>
      <c r="AF1528" s="59">
        <v>0.49679402072519063</v>
      </c>
    </row>
    <row r="1529" spans="1:32" x14ac:dyDescent="0.2">
      <c r="A1529" s="60" t="s">
        <v>6111</v>
      </c>
      <c r="B1529" s="44" t="s">
        <v>6115</v>
      </c>
      <c r="C1529" s="44"/>
      <c r="D1529" s="39">
        <v>1514</v>
      </c>
      <c r="E1529" s="44" t="s">
        <v>2222</v>
      </c>
      <c r="F1529" s="44" t="s">
        <v>2223</v>
      </c>
      <c r="G1529" s="39" t="s">
        <v>6115</v>
      </c>
      <c r="H1529" s="64">
        <v>40451</v>
      </c>
      <c r="I1529" s="44" t="s">
        <v>6129</v>
      </c>
      <c r="J1529" s="58">
        <v>100</v>
      </c>
      <c r="K1529" s="44" t="s">
        <v>6111</v>
      </c>
      <c r="L1529" s="39" t="s">
        <v>6116</v>
      </c>
      <c r="M1529" s="67">
        <v>0</v>
      </c>
      <c r="N1529" s="67">
        <v>0</v>
      </c>
      <c r="O1529" s="46">
        <v>99740</v>
      </c>
      <c r="P1529" s="45">
        <v>99740</v>
      </c>
      <c r="Q1529" s="45">
        <v>490027</v>
      </c>
      <c r="R1529" s="45">
        <v>40835.583333333336</v>
      </c>
      <c r="S1529" s="45">
        <v>245013.5</v>
      </c>
      <c r="T1529" s="45">
        <v>334975</v>
      </c>
      <c r="U1529" s="46">
        <v>0</v>
      </c>
      <c r="V1529" s="38">
        <v>0</v>
      </c>
      <c r="W1529" s="46">
        <v>0</v>
      </c>
      <c r="X1529" s="38"/>
      <c r="Y1529" s="38">
        <f t="shared" si="24"/>
        <v>0</v>
      </c>
      <c r="Z1529" s="38">
        <v>0</v>
      </c>
      <c r="AA1529" s="38">
        <v>0</v>
      </c>
      <c r="AB1529" s="38">
        <v>0</v>
      </c>
      <c r="AC1529" s="38" t="s">
        <v>6116</v>
      </c>
      <c r="AD1529" s="59">
        <v>0</v>
      </c>
      <c r="AE1529" s="59">
        <v>0</v>
      </c>
      <c r="AF1529" s="59" t="s">
        <v>6138</v>
      </c>
    </row>
    <row r="1530" spans="1:32" x14ac:dyDescent="0.2">
      <c r="A1530" s="60" t="s">
        <v>6111</v>
      </c>
      <c r="B1530" s="44" t="s">
        <v>6115</v>
      </c>
      <c r="C1530" s="44"/>
      <c r="D1530" s="39">
        <v>1515</v>
      </c>
      <c r="E1530" s="44" t="s">
        <v>2299</v>
      </c>
      <c r="F1530" s="44" t="s">
        <v>2300</v>
      </c>
      <c r="G1530" s="39" t="s">
        <v>6115</v>
      </c>
      <c r="H1530" s="64">
        <v>40359</v>
      </c>
      <c r="I1530" s="44" t="s">
        <v>6129</v>
      </c>
      <c r="J1530" s="58">
        <v>100</v>
      </c>
      <c r="K1530" s="44" t="s">
        <v>6111</v>
      </c>
      <c r="L1530" s="39" t="s">
        <v>6116</v>
      </c>
      <c r="M1530" s="67">
        <v>0</v>
      </c>
      <c r="N1530" s="67">
        <v>0</v>
      </c>
      <c r="O1530" s="46">
        <v>584372</v>
      </c>
      <c r="P1530" s="45">
        <v>584372</v>
      </c>
      <c r="Q1530" s="45">
        <v>980631</v>
      </c>
      <c r="R1530" s="45">
        <v>81719.25</v>
      </c>
      <c r="S1530" s="45">
        <v>490315.5</v>
      </c>
      <c r="T1530" s="45">
        <v>459135</v>
      </c>
      <c r="U1530" s="46">
        <v>94056.5</v>
      </c>
      <c r="V1530" s="38">
        <v>40295.123514597726</v>
      </c>
      <c r="W1530" s="46">
        <v>40295.123514597726</v>
      </c>
      <c r="X1530" s="38"/>
      <c r="Y1530" s="38">
        <f t="shared" si="24"/>
        <v>46726.706810338896</v>
      </c>
      <c r="Z1530" s="38">
        <v>46726.706810338896</v>
      </c>
      <c r="AA1530" s="38">
        <v>0</v>
      </c>
      <c r="AB1530" s="38">
        <v>46726.706810338896</v>
      </c>
      <c r="AC1530" s="38" t="s">
        <v>6123</v>
      </c>
      <c r="AD1530" s="59">
        <v>0.10177117146446883</v>
      </c>
      <c r="AE1530" s="59">
        <v>7.9960550488967469E-2</v>
      </c>
      <c r="AF1530" s="59">
        <v>0.49679402072519069</v>
      </c>
    </row>
    <row r="1531" spans="1:32" x14ac:dyDescent="0.2">
      <c r="A1531" s="60" t="s">
        <v>6111</v>
      </c>
      <c r="B1531" s="44" t="s">
        <v>6115</v>
      </c>
      <c r="C1531" s="44"/>
      <c r="D1531" s="39">
        <v>1516</v>
      </c>
      <c r="E1531" s="44" t="s">
        <v>2302</v>
      </c>
      <c r="F1531" s="44" t="s">
        <v>2303</v>
      </c>
      <c r="G1531" s="39" t="s">
        <v>6115</v>
      </c>
      <c r="H1531" s="64">
        <v>40359</v>
      </c>
      <c r="I1531" s="44" t="s">
        <v>6129</v>
      </c>
      <c r="J1531" s="58">
        <v>100</v>
      </c>
      <c r="K1531" s="44" t="s">
        <v>6111</v>
      </c>
      <c r="L1531" s="39" t="s">
        <v>6116</v>
      </c>
      <c r="M1531" s="67">
        <v>0</v>
      </c>
      <c r="N1531" s="67">
        <v>0</v>
      </c>
      <c r="O1531" s="46">
        <v>1275715</v>
      </c>
      <c r="P1531" s="45">
        <v>1275715</v>
      </c>
      <c r="Q1531" s="45">
        <v>768435</v>
      </c>
      <c r="R1531" s="45">
        <v>64036.25</v>
      </c>
      <c r="S1531" s="45">
        <v>384217.5</v>
      </c>
      <c r="T1531" s="45">
        <v>307191</v>
      </c>
      <c r="U1531" s="46">
        <v>891497.5</v>
      </c>
      <c r="V1531" s="38">
        <v>381930.03009313642</v>
      </c>
      <c r="W1531" s="46">
        <v>307191</v>
      </c>
      <c r="X1531" s="38"/>
      <c r="Y1531" s="38">
        <f t="shared" si="24"/>
        <v>442890.62749145564</v>
      </c>
      <c r="Z1531" s="38">
        <v>307191</v>
      </c>
      <c r="AA1531" s="38">
        <v>0</v>
      </c>
      <c r="AB1531" s="38">
        <v>307191</v>
      </c>
      <c r="AC1531" s="38" t="s">
        <v>6123</v>
      </c>
      <c r="AD1531" s="59">
        <v>1</v>
      </c>
      <c r="AE1531" s="59">
        <v>0.24079908129950656</v>
      </c>
      <c r="AF1531" s="59">
        <v>0.34457864435963087</v>
      </c>
    </row>
    <row r="1532" spans="1:32" x14ac:dyDescent="0.2">
      <c r="A1532" s="60" t="s">
        <v>6111</v>
      </c>
      <c r="B1532" s="44" t="s">
        <v>6115</v>
      </c>
      <c r="C1532" s="44"/>
      <c r="D1532" s="39">
        <v>1517</v>
      </c>
      <c r="E1532" s="44" t="s">
        <v>2369</v>
      </c>
      <c r="F1532" s="44" t="s">
        <v>2370</v>
      </c>
      <c r="G1532" s="39" t="s">
        <v>6115</v>
      </c>
      <c r="H1532" s="64">
        <v>40543</v>
      </c>
      <c r="I1532" s="44" t="s">
        <v>6129</v>
      </c>
      <c r="J1532" s="58">
        <v>100</v>
      </c>
      <c r="K1532" s="44" t="s">
        <v>6111</v>
      </c>
      <c r="L1532" s="39" t="s">
        <v>6116</v>
      </c>
      <c r="M1532" s="67">
        <v>0</v>
      </c>
      <c r="N1532" s="67">
        <v>0</v>
      </c>
      <c r="O1532" s="46">
        <v>1058275</v>
      </c>
      <c r="P1532" s="45">
        <v>1058275</v>
      </c>
      <c r="Q1532" s="45">
        <v>618200</v>
      </c>
      <c r="R1532" s="45">
        <v>51516.666666666664</v>
      </c>
      <c r="S1532" s="45">
        <v>309100</v>
      </c>
      <c r="T1532" s="45">
        <v>165392</v>
      </c>
      <c r="U1532" s="46">
        <v>749175</v>
      </c>
      <c r="V1532" s="38">
        <v>320957.07536479406</v>
      </c>
      <c r="W1532" s="46">
        <v>165392</v>
      </c>
      <c r="X1532" s="38"/>
      <c r="Y1532" s="38">
        <f t="shared" si="24"/>
        <v>372185.6604767947</v>
      </c>
      <c r="Z1532" s="38">
        <v>165392</v>
      </c>
      <c r="AA1532" s="38">
        <v>0</v>
      </c>
      <c r="AB1532" s="38">
        <v>165392</v>
      </c>
      <c r="AC1532" s="38" t="s">
        <v>6123</v>
      </c>
      <c r="AD1532" s="59">
        <v>1</v>
      </c>
      <c r="AE1532" s="59">
        <v>0.1562845196191916</v>
      </c>
      <c r="AF1532" s="59">
        <v>0.22076550872626555</v>
      </c>
    </row>
    <row r="1533" spans="1:32" x14ac:dyDescent="0.2">
      <c r="A1533" s="60" t="s">
        <v>6111</v>
      </c>
      <c r="B1533" s="44" t="s">
        <v>6115</v>
      </c>
      <c r="C1533" s="44"/>
      <c r="D1533" s="39">
        <v>1518</v>
      </c>
      <c r="E1533" s="44" t="s">
        <v>2397</v>
      </c>
      <c r="F1533" s="44" t="s">
        <v>2398</v>
      </c>
      <c r="G1533" s="39" t="s">
        <v>6115</v>
      </c>
      <c r="H1533" s="64">
        <v>40359</v>
      </c>
      <c r="I1533" s="44" t="s">
        <v>6131</v>
      </c>
      <c r="J1533" s="58">
        <v>100</v>
      </c>
      <c r="K1533" s="44" t="s">
        <v>6111</v>
      </c>
      <c r="L1533" s="39" t="s">
        <v>6116</v>
      </c>
      <c r="M1533" s="67">
        <v>0</v>
      </c>
      <c r="N1533" s="67">
        <v>0</v>
      </c>
      <c r="O1533" s="46">
        <v>360433</v>
      </c>
      <c r="P1533" s="45">
        <v>360433</v>
      </c>
      <c r="Q1533" s="45">
        <v>812854</v>
      </c>
      <c r="R1533" s="45">
        <v>67737.833333333328</v>
      </c>
      <c r="S1533" s="45">
        <v>406427</v>
      </c>
      <c r="T1533" s="45">
        <v>291430</v>
      </c>
      <c r="U1533" s="46">
        <v>0</v>
      </c>
      <c r="V1533" s="38">
        <v>0</v>
      </c>
      <c r="W1533" s="46">
        <v>0</v>
      </c>
      <c r="X1533" s="38"/>
      <c r="Y1533" s="38">
        <f t="shared" si="24"/>
        <v>0</v>
      </c>
      <c r="Z1533" s="38">
        <v>0</v>
      </c>
      <c r="AA1533" s="38">
        <v>0</v>
      </c>
      <c r="AB1533" s="38">
        <v>0</v>
      </c>
      <c r="AC1533" s="38" t="s">
        <v>6116</v>
      </c>
      <c r="AD1533" s="59">
        <v>0</v>
      </c>
      <c r="AE1533" s="59">
        <v>0</v>
      </c>
      <c r="AF1533" s="59" t="s">
        <v>6138</v>
      </c>
    </row>
    <row r="1534" spans="1:32" x14ac:dyDescent="0.2">
      <c r="A1534" s="60" t="s">
        <v>6111</v>
      </c>
      <c r="B1534" s="44" t="s">
        <v>6115</v>
      </c>
      <c r="C1534" s="44"/>
      <c r="D1534" s="39">
        <v>1519</v>
      </c>
      <c r="E1534" s="44" t="s">
        <v>2415</v>
      </c>
      <c r="F1534" s="44" t="s">
        <v>2416</v>
      </c>
      <c r="G1534" s="39" t="s">
        <v>6115</v>
      </c>
      <c r="H1534" s="64">
        <v>40543</v>
      </c>
      <c r="I1534" s="44" t="s">
        <v>6129</v>
      </c>
      <c r="J1534" s="58">
        <v>100</v>
      </c>
      <c r="K1534" s="44" t="s">
        <v>6111</v>
      </c>
      <c r="L1534" s="39" t="s">
        <v>6116</v>
      </c>
      <c r="M1534" s="67">
        <v>0</v>
      </c>
      <c r="N1534" s="67">
        <v>0</v>
      </c>
      <c r="O1534" s="46">
        <v>207961</v>
      </c>
      <c r="P1534" s="45">
        <v>207961</v>
      </c>
      <c r="Q1534" s="45">
        <v>554866</v>
      </c>
      <c r="R1534" s="45">
        <v>46238.833333333336</v>
      </c>
      <c r="S1534" s="45">
        <v>277433</v>
      </c>
      <c r="T1534" s="45">
        <v>257026</v>
      </c>
      <c r="U1534" s="46">
        <v>0</v>
      </c>
      <c r="V1534" s="38">
        <v>0</v>
      </c>
      <c r="W1534" s="46">
        <v>0</v>
      </c>
      <c r="X1534" s="38"/>
      <c r="Y1534" s="38">
        <f t="shared" si="24"/>
        <v>0</v>
      </c>
      <c r="Z1534" s="38">
        <v>0</v>
      </c>
      <c r="AA1534" s="38">
        <v>0</v>
      </c>
      <c r="AB1534" s="38">
        <v>0</v>
      </c>
      <c r="AC1534" s="38" t="s">
        <v>6116</v>
      </c>
      <c r="AD1534" s="59">
        <v>0</v>
      </c>
      <c r="AE1534" s="59">
        <v>0</v>
      </c>
      <c r="AF1534" s="59" t="s">
        <v>6138</v>
      </c>
    </row>
    <row r="1535" spans="1:32" ht="15" x14ac:dyDescent="0.25">
      <c r="A1535" s="35" t="s">
        <v>6111</v>
      </c>
      <c r="B1535" s="26" t="s">
        <v>6173</v>
      </c>
      <c r="C1535" s="26" t="s">
        <v>6220</v>
      </c>
      <c r="D1535" s="137">
        <v>1520</v>
      </c>
      <c r="E1535" s="138" t="s">
        <v>2557</v>
      </c>
      <c r="F1535" s="138" t="s">
        <v>2558</v>
      </c>
      <c r="G1535" s="137" t="s">
        <v>6115</v>
      </c>
      <c r="H1535" s="139">
        <v>40633</v>
      </c>
      <c r="I1535" s="138" t="s">
        <v>6129</v>
      </c>
      <c r="J1535" s="140">
        <v>100</v>
      </c>
      <c r="K1535" s="138" t="s">
        <v>6111</v>
      </c>
      <c r="L1535" s="137" t="s">
        <v>6116</v>
      </c>
      <c r="M1535" s="141">
        <v>0</v>
      </c>
      <c r="N1535" s="141">
        <v>0</v>
      </c>
      <c r="O1535" s="142">
        <v>318158</v>
      </c>
      <c r="P1535" s="143">
        <v>318158</v>
      </c>
      <c r="Q1535" s="143">
        <v>592926</v>
      </c>
      <c r="R1535" s="143">
        <v>49410.5</v>
      </c>
      <c r="S1535" s="143">
        <v>296463</v>
      </c>
      <c r="T1535" s="143">
        <v>382122</v>
      </c>
      <c r="U1535" s="143">
        <v>21695</v>
      </c>
      <c r="V1535" s="142">
        <v>9294.4422198274187</v>
      </c>
      <c r="W1535" s="142">
        <v>9294.4422198274187</v>
      </c>
      <c r="X1535" s="144"/>
      <c r="Y1535" s="38">
        <f t="shared" si="24"/>
        <v>10777.94627963301</v>
      </c>
      <c r="Z1535" s="144">
        <v>10777.94627963301</v>
      </c>
      <c r="AA1535" s="144">
        <v>0</v>
      </c>
      <c r="AB1535" s="144">
        <v>10777.94627963301</v>
      </c>
      <c r="AC1535" s="144" t="s">
        <v>6123</v>
      </c>
      <c r="AD1535" s="145">
        <v>2.8205511013846388E-2</v>
      </c>
      <c r="AE1535" s="145">
        <v>3.3876081316933759E-2</v>
      </c>
      <c r="AF1535" s="145">
        <v>0.49679402072519058</v>
      </c>
    </row>
    <row r="1536" spans="1:32" x14ac:dyDescent="0.2">
      <c r="A1536" s="60" t="s">
        <v>6111</v>
      </c>
      <c r="B1536" s="44" t="s">
        <v>6115</v>
      </c>
      <c r="C1536" s="44"/>
      <c r="D1536" s="39">
        <v>1521</v>
      </c>
      <c r="E1536" s="44" t="s">
        <v>2611</v>
      </c>
      <c r="F1536" s="44" t="s">
        <v>2612</v>
      </c>
      <c r="G1536" s="39" t="s">
        <v>6115</v>
      </c>
      <c r="H1536" s="64">
        <v>40543</v>
      </c>
      <c r="I1536" s="44" t="s">
        <v>6129</v>
      </c>
      <c r="J1536" s="58">
        <v>100</v>
      </c>
      <c r="K1536" s="44" t="s">
        <v>6111</v>
      </c>
      <c r="L1536" s="39" t="s">
        <v>6116</v>
      </c>
      <c r="M1536" s="67">
        <v>0</v>
      </c>
      <c r="N1536" s="67">
        <v>0</v>
      </c>
      <c r="O1536" s="46">
        <v>402955</v>
      </c>
      <c r="P1536" s="45">
        <v>402955</v>
      </c>
      <c r="Q1536" s="45">
        <v>570077</v>
      </c>
      <c r="R1536" s="45">
        <v>47506.416666666664</v>
      </c>
      <c r="S1536" s="45">
        <v>285038.5</v>
      </c>
      <c r="T1536" s="45">
        <v>424502</v>
      </c>
      <c r="U1536" s="46">
        <v>117916.5</v>
      </c>
      <c r="V1536" s="38">
        <v>50517.082093306286</v>
      </c>
      <c r="W1536" s="46">
        <v>50517.082093306286</v>
      </c>
      <c r="X1536" s="38"/>
      <c r="Y1536" s="38">
        <f t="shared" si="24"/>
        <v>58580.212144841942</v>
      </c>
      <c r="Z1536" s="38">
        <v>58580.212144841942</v>
      </c>
      <c r="AA1536" s="38">
        <v>0</v>
      </c>
      <c r="AB1536" s="38">
        <v>58580.212144841942</v>
      </c>
      <c r="AC1536" s="38" t="s">
        <v>6123</v>
      </c>
      <c r="AD1536" s="59">
        <v>0.13799749387480376</v>
      </c>
      <c r="AE1536" s="59">
        <v>0.14537656101758742</v>
      </c>
      <c r="AF1536" s="59">
        <v>0.49679402072519063</v>
      </c>
    </row>
    <row r="1537" spans="1:32" x14ac:dyDescent="0.2">
      <c r="A1537" s="60" t="s">
        <v>6111</v>
      </c>
      <c r="B1537" s="44" t="s">
        <v>6115</v>
      </c>
      <c r="C1537" s="44"/>
      <c r="D1537" s="39">
        <v>1522</v>
      </c>
      <c r="E1537" s="44" t="s">
        <v>2701</v>
      </c>
      <c r="F1537" s="44" t="s">
        <v>2702</v>
      </c>
      <c r="G1537" s="39" t="s">
        <v>6115</v>
      </c>
      <c r="H1537" s="64">
        <v>40543</v>
      </c>
      <c r="I1537" s="44" t="s">
        <v>6131</v>
      </c>
      <c r="J1537" s="58">
        <v>100</v>
      </c>
      <c r="K1537" s="44" t="s">
        <v>6111</v>
      </c>
      <c r="L1537" s="39" t="s">
        <v>6116</v>
      </c>
      <c r="M1537" s="67">
        <v>0</v>
      </c>
      <c r="N1537" s="67">
        <v>0</v>
      </c>
      <c r="O1537" s="46">
        <v>682703</v>
      </c>
      <c r="P1537" s="45">
        <v>682703</v>
      </c>
      <c r="Q1537" s="45">
        <v>450708</v>
      </c>
      <c r="R1537" s="45">
        <v>37559</v>
      </c>
      <c r="S1537" s="45">
        <v>225354</v>
      </c>
      <c r="T1537" s="45">
        <v>182736</v>
      </c>
      <c r="U1537" s="46">
        <v>457349</v>
      </c>
      <c r="V1537" s="38">
        <v>195934.72481197742</v>
      </c>
      <c r="W1537" s="46">
        <v>182736</v>
      </c>
      <c r="X1537" s="38"/>
      <c r="Y1537" s="38">
        <f t="shared" si="24"/>
        <v>227208.24858464519</v>
      </c>
      <c r="Z1537" s="38">
        <v>182736</v>
      </c>
      <c r="AA1537" s="38">
        <v>0</v>
      </c>
      <c r="AB1537" s="38">
        <v>182736</v>
      </c>
      <c r="AC1537" s="38" t="s">
        <v>6123</v>
      </c>
      <c r="AD1537" s="59">
        <v>1</v>
      </c>
      <c r="AE1537" s="59">
        <v>0.26766544163420991</v>
      </c>
      <c r="AF1537" s="59">
        <v>0.39955482574576529</v>
      </c>
    </row>
    <row r="1538" spans="1:32" x14ac:dyDescent="0.2">
      <c r="A1538" s="60" t="s">
        <v>6111</v>
      </c>
      <c r="B1538" s="44" t="s">
        <v>6115</v>
      </c>
      <c r="C1538" s="44"/>
      <c r="D1538" s="39">
        <v>1523</v>
      </c>
      <c r="E1538" s="44" t="s">
        <v>2800</v>
      </c>
      <c r="F1538" s="44" t="s">
        <v>2801</v>
      </c>
      <c r="G1538" s="39" t="s">
        <v>6115</v>
      </c>
      <c r="H1538" s="64">
        <v>40633</v>
      </c>
      <c r="I1538" s="44" t="s">
        <v>6132</v>
      </c>
      <c r="J1538" s="58">
        <v>100</v>
      </c>
      <c r="K1538" s="44" t="s">
        <v>6111</v>
      </c>
      <c r="L1538" s="39" t="s">
        <v>6116</v>
      </c>
      <c r="M1538" s="67">
        <v>0</v>
      </c>
      <c r="N1538" s="67">
        <v>0</v>
      </c>
      <c r="O1538" s="46">
        <v>571898</v>
      </c>
      <c r="P1538" s="45">
        <v>571898</v>
      </c>
      <c r="Q1538" s="45">
        <v>412759</v>
      </c>
      <c r="R1538" s="45">
        <v>34396.583333333336</v>
      </c>
      <c r="S1538" s="45">
        <v>206379.5</v>
      </c>
      <c r="T1538" s="45">
        <v>105326</v>
      </c>
      <c r="U1538" s="46">
        <v>365518.5</v>
      </c>
      <c r="V1538" s="38">
        <v>156593.25091163808</v>
      </c>
      <c r="W1538" s="46">
        <v>105326</v>
      </c>
      <c r="X1538" s="38"/>
      <c r="Y1538" s="38">
        <f t="shared" si="24"/>
        <v>181587.40526444057</v>
      </c>
      <c r="Z1538" s="38">
        <v>105326</v>
      </c>
      <c r="AA1538" s="38">
        <v>0</v>
      </c>
      <c r="AB1538" s="38">
        <v>105326</v>
      </c>
      <c r="AC1538" s="38" t="s">
        <v>6123</v>
      </c>
      <c r="AD1538" s="59">
        <v>1</v>
      </c>
      <c r="AE1538" s="59">
        <v>0.18416920499809405</v>
      </c>
      <c r="AF1538" s="59">
        <v>0.28815504550385274</v>
      </c>
    </row>
    <row r="1539" spans="1:32" x14ac:dyDescent="0.2">
      <c r="A1539" s="60" t="s">
        <v>6111</v>
      </c>
      <c r="B1539" s="44" t="s">
        <v>6115</v>
      </c>
      <c r="C1539" s="44"/>
      <c r="D1539" s="39">
        <v>1524</v>
      </c>
      <c r="E1539" s="44" t="s">
        <v>3060</v>
      </c>
      <c r="F1539" s="44" t="s">
        <v>3061</v>
      </c>
      <c r="G1539" s="39" t="s">
        <v>6115</v>
      </c>
      <c r="H1539" s="64">
        <v>40359</v>
      </c>
      <c r="I1539" s="44" t="s">
        <v>6131</v>
      </c>
      <c r="J1539" s="58">
        <v>100</v>
      </c>
      <c r="K1539" s="44" t="s">
        <v>6111</v>
      </c>
      <c r="L1539" s="39" t="s">
        <v>6116</v>
      </c>
      <c r="M1539" s="67">
        <v>0</v>
      </c>
      <c r="N1539" s="67">
        <v>0</v>
      </c>
      <c r="O1539" s="46">
        <v>300032</v>
      </c>
      <c r="P1539" s="45">
        <v>300032</v>
      </c>
      <c r="Q1539" s="45">
        <v>391681</v>
      </c>
      <c r="R1539" s="45">
        <v>32640.083333333332</v>
      </c>
      <c r="S1539" s="45">
        <v>195840.5</v>
      </c>
      <c r="T1539" s="45">
        <v>163186</v>
      </c>
      <c r="U1539" s="46">
        <v>104191.5</v>
      </c>
      <c r="V1539" s="38">
        <v>44637.099633424688</v>
      </c>
      <c r="W1539" s="46">
        <v>44637.099633424688</v>
      </c>
      <c r="X1539" s="38"/>
      <c r="Y1539" s="38">
        <f t="shared" si="24"/>
        <v>51761.714210388702</v>
      </c>
      <c r="Z1539" s="38">
        <v>51761.714210388702</v>
      </c>
      <c r="AA1539" s="38">
        <v>0</v>
      </c>
      <c r="AB1539" s="38">
        <v>51761.714210388702</v>
      </c>
      <c r="AC1539" s="38" t="s">
        <v>6123</v>
      </c>
      <c r="AD1539" s="59">
        <v>0.31719457680431351</v>
      </c>
      <c r="AE1539" s="59">
        <v>0.17252064516581131</v>
      </c>
      <c r="AF1539" s="59">
        <v>0.49679402072519063</v>
      </c>
    </row>
    <row r="1540" spans="1:32" x14ac:dyDescent="0.2">
      <c r="A1540" s="60" t="s">
        <v>6111</v>
      </c>
      <c r="B1540" s="44" t="s">
        <v>6115</v>
      </c>
      <c r="C1540" s="44"/>
      <c r="D1540" s="39">
        <v>1525</v>
      </c>
      <c r="E1540" s="44" t="s">
        <v>3083</v>
      </c>
      <c r="F1540" s="44" t="s">
        <v>3084</v>
      </c>
      <c r="G1540" s="39" t="s">
        <v>6115</v>
      </c>
      <c r="H1540" s="64">
        <v>40451</v>
      </c>
      <c r="I1540" s="44" t="s">
        <v>6129</v>
      </c>
      <c r="J1540" s="58">
        <v>100</v>
      </c>
      <c r="K1540" s="44" t="s">
        <v>6111</v>
      </c>
      <c r="L1540" s="39" t="s">
        <v>6116</v>
      </c>
      <c r="M1540" s="67">
        <v>0</v>
      </c>
      <c r="N1540" s="67">
        <v>0</v>
      </c>
      <c r="O1540" s="46">
        <v>306995</v>
      </c>
      <c r="P1540" s="45">
        <v>306995</v>
      </c>
      <c r="Q1540" s="45">
        <v>386987</v>
      </c>
      <c r="R1540" s="45">
        <v>32248.916666666668</v>
      </c>
      <c r="S1540" s="45">
        <v>193493.5</v>
      </c>
      <c r="T1540" s="45">
        <v>225455</v>
      </c>
      <c r="U1540" s="46">
        <v>113501.5</v>
      </c>
      <c r="V1540" s="38">
        <v>48625.634183624883</v>
      </c>
      <c r="W1540" s="46">
        <v>48625.634183624883</v>
      </c>
      <c r="X1540" s="38"/>
      <c r="Y1540" s="38">
        <f t="shared" si="24"/>
        <v>56386.866543340228</v>
      </c>
      <c r="Z1540" s="38">
        <v>56386.866543340228</v>
      </c>
      <c r="AA1540" s="38">
        <v>0</v>
      </c>
      <c r="AB1540" s="38">
        <v>56386.866543340228</v>
      </c>
      <c r="AC1540" s="38" t="s">
        <v>6123</v>
      </c>
      <c r="AD1540" s="59">
        <v>0.25010253284841866</v>
      </c>
      <c r="AE1540" s="59">
        <v>0.18367356648590441</v>
      </c>
      <c r="AF1540" s="59">
        <v>0.49679402072519063</v>
      </c>
    </row>
    <row r="1541" spans="1:32" x14ac:dyDescent="0.2">
      <c r="A1541" s="60" t="s">
        <v>6111</v>
      </c>
      <c r="B1541" s="44" t="s">
        <v>6115</v>
      </c>
      <c r="C1541" s="44"/>
      <c r="D1541" s="39">
        <v>1526</v>
      </c>
      <c r="E1541" s="44" t="s">
        <v>3085</v>
      </c>
      <c r="F1541" s="44" t="s">
        <v>3086</v>
      </c>
      <c r="G1541" s="39" t="s">
        <v>6115</v>
      </c>
      <c r="H1541" s="64">
        <v>40359</v>
      </c>
      <c r="I1541" s="44" t="s">
        <v>6129</v>
      </c>
      <c r="J1541" s="58">
        <v>100</v>
      </c>
      <c r="K1541" s="44" t="s">
        <v>6111</v>
      </c>
      <c r="L1541" s="39" t="s">
        <v>6116</v>
      </c>
      <c r="M1541" s="67">
        <v>0</v>
      </c>
      <c r="N1541" s="67">
        <v>0</v>
      </c>
      <c r="O1541" s="46">
        <v>585182</v>
      </c>
      <c r="P1541" s="45">
        <v>585182</v>
      </c>
      <c r="Q1541" s="45">
        <v>391334</v>
      </c>
      <c r="R1541" s="45">
        <v>32611.166666666668</v>
      </c>
      <c r="S1541" s="45">
        <v>195667</v>
      </c>
      <c r="T1541" s="45">
        <v>146918</v>
      </c>
      <c r="U1541" s="46">
        <v>389515</v>
      </c>
      <c r="V1541" s="38">
        <v>166873.68800442855</v>
      </c>
      <c r="W1541" s="46">
        <v>146918</v>
      </c>
      <c r="X1541" s="38"/>
      <c r="Y1541" s="38">
        <f t="shared" si="24"/>
        <v>193508.72298277266</v>
      </c>
      <c r="Z1541" s="38">
        <v>146918</v>
      </c>
      <c r="AA1541" s="38">
        <v>0</v>
      </c>
      <c r="AB1541" s="38">
        <v>146918</v>
      </c>
      <c r="AC1541" s="38" t="s">
        <v>6123</v>
      </c>
      <c r="AD1541" s="59">
        <v>1</v>
      </c>
      <c r="AE1541" s="59">
        <v>0.25106377161293408</v>
      </c>
      <c r="AF1541" s="59">
        <v>0.37718188003029407</v>
      </c>
    </row>
    <row r="1542" spans="1:32" x14ac:dyDescent="0.2">
      <c r="A1542" s="60" t="s">
        <v>6111</v>
      </c>
      <c r="B1542" s="44" t="s">
        <v>6115</v>
      </c>
      <c r="C1542" s="44"/>
      <c r="D1542" s="39">
        <v>1527</v>
      </c>
      <c r="E1542" s="44" t="s">
        <v>3152</v>
      </c>
      <c r="F1542" s="44" t="s">
        <v>3153</v>
      </c>
      <c r="G1542" s="39" t="s">
        <v>6115</v>
      </c>
      <c r="H1542" s="64">
        <v>40633</v>
      </c>
      <c r="I1542" s="44" t="s">
        <v>6131</v>
      </c>
      <c r="J1542" s="58">
        <v>100</v>
      </c>
      <c r="K1542" s="44" t="s">
        <v>6111</v>
      </c>
      <c r="L1542" s="39" t="s">
        <v>6116</v>
      </c>
      <c r="M1542" s="67">
        <v>0</v>
      </c>
      <c r="N1542" s="67">
        <v>0</v>
      </c>
      <c r="O1542" s="46">
        <v>439198</v>
      </c>
      <c r="P1542" s="45">
        <v>439198</v>
      </c>
      <c r="Q1542" s="45">
        <v>509276</v>
      </c>
      <c r="R1542" s="45">
        <v>42439.666666666664</v>
      </c>
      <c r="S1542" s="45">
        <v>254638</v>
      </c>
      <c r="T1542" s="45">
        <v>85904</v>
      </c>
      <c r="U1542" s="46">
        <v>184560</v>
      </c>
      <c r="V1542" s="38">
        <v>79068.092006976192</v>
      </c>
      <c r="W1542" s="46">
        <v>79068.092006976192</v>
      </c>
      <c r="X1542" s="38"/>
      <c r="Y1542" s="38">
        <f t="shared" si="24"/>
        <v>91688.30446504119</v>
      </c>
      <c r="Z1542" s="38">
        <v>85904</v>
      </c>
      <c r="AA1542" s="38">
        <v>0</v>
      </c>
      <c r="AB1542" s="38">
        <v>85904</v>
      </c>
      <c r="AC1542" s="38" t="s">
        <v>6123</v>
      </c>
      <c r="AD1542" s="59">
        <v>1</v>
      </c>
      <c r="AE1542" s="59">
        <v>0.19559287610599319</v>
      </c>
      <c r="AF1542" s="59">
        <v>0.46545296922410057</v>
      </c>
    </row>
    <row r="1543" spans="1:32" x14ac:dyDescent="0.2">
      <c r="A1543" s="60" t="s">
        <v>6111</v>
      </c>
      <c r="B1543" s="44" t="s">
        <v>6115</v>
      </c>
      <c r="C1543" s="44"/>
      <c r="D1543" s="39">
        <v>1528</v>
      </c>
      <c r="E1543" s="44" t="s">
        <v>3267</v>
      </c>
      <c r="F1543" s="44" t="s">
        <v>3268</v>
      </c>
      <c r="G1543" s="39" t="s">
        <v>6115</v>
      </c>
      <c r="H1543" s="64">
        <v>40359</v>
      </c>
      <c r="I1543" s="44" t="s">
        <v>6131</v>
      </c>
      <c r="J1543" s="58">
        <v>100</v>
      </c>
      <c r="K1543" s="44" t="s">
        <v>6111</v>
      </c>
      <c r="L1543" s="39" t="s">
        <v>6116</v>
      </c>
      <c r="M1543" s="67">
        <v>0</v>
      </c>
      <c r="N1543" s="67">
        <v>0</v>
      </c>
      <c r="O1543" s="46">
        <v>172766</v>
      </c>
      <c r="P1543" s="45">
        <v>172766</v>
      </c>
      <c r="Q1543" s="45">
        <v>464985</v>
      </c>
      <c r="R1543" s="45">
        <v>38748.75</v>
      </c>
      <c r="S1543" s="45">
        <v>232492.5</v>
      </c>
      <c r="T1543" s="45">
        <v>301136</v>
      </c>
      <c r="U1543" s="46">
        <v>0</v>
      </c>
      <c r="V1543" s="38">
        <v>0</v>
      </c>
      <c r="W1543" s="46">
        <v>0</v>
      </c>
      <c r="X1543" s="38"/>
      <c r="Y1543" s="38">
        <f t="shared" si="24"/>
        <v>0</v>
      </c>
      <c r="Z1543" s="38">
        <v>0</v>
      </c>
      <c r="AA1543" s="38">
        <v>0</v>
      </c>
      <c r="AB1543" s="38">
        <v>0</v>
      </c>
      <c r="AC1543" s="38" t="s">
        <v>6116</v>
      </c>
      <c r="AD1543" s="59">
        <v>0</v>
      </c>
      <c r="AE1543" s="59">
        <v>0</v>
      </c>
      <c r="AF1543" s="59" t="s">
        <v>6138</v>
      </c>
    </row>
    <row r="1544" spans="1:32" x14ac:dyDescent="0.2">
      <c r="A1544" s="60" t="s">
        <v>6111</v>
      </c>
      <c r="B1544" s="44" t="s">
        <v>6115</v>
      </c>
      <c r="C1544" s="44"/>
      <c r="D1544" s="39">
        <v>1529</v>
      </c>
      <c r="E1544" s="44" t="s">
        <v>3398</v>
      </c>
      <c r="F1544" s="44" t="s">
        <v>3399</v>
      </c>
      <c r="G1544" s="39" t="s">
        <v>6115</v>
      </c>
      <c r="H1544" s="64">
        <v>40451</v>
      </c>
      <c r="I1544" s="44" t="s">
        <v>6131</v>
      </c>
      <c r="J1544" s="58">
        <v>100</v>
      </c>
      <c r="K1544" s="44" t="s">
        <v>6111</v>
      </c>
      <c r="L1544" s="39" t="s">
        <v>6116</v>
      </c>
      <c r="M1544" s="67">
        <v>0</v>
      </c>
      <c r="N1544" s="67">
        <v>0</v>
      </c>
      <c r="O1544" s="46">
        <v>46701</v>
      </c>
      <c r="P1544" s="45">
        <v>46701</v>
      </c>
      <c r="Q1544" s="45">
        <v>549035</v>
      </c>
      <c r="R1544" s="45">
        <v>45752.916666666664</v>
      </c>
      <c r="S1544" s="45">
        <v>274517.5</v>
      </c>
      <c r="T1544" s="45">
        <v>292130</v>
      </c>
      <c r="U1544" s="46">
        <v>0</v>
      </c>
      <c r="V1544" s="38">
        <v>0</v>
      </c>
      <c r="W1544" s="46">
        <v>0</v>
      </c>
      <c r="X1544" s="38"/>
      <c r="Y1544" s="38">
        <f t="shared" si="24"/>
        <v>0</v>
      </c>
      <c r="Z1544" s="38">
        <v>0</v>
      </c>
      <c r="AA1544" s="38">
        <v>0</v>
      </c>
      <c r="AB1544" s="38">
        <v>0</v>
      </c>
      <c r="AC1544" s="38" t="s">
        <v>6116</v>
      </c>
      <c r="AD1544" s="59">
        <v>0</v>
      </c>
      <c r="AE1544" s="59">
        <v>0</v>
      </c>
      <c r="AF1544" s="59" t="s">
        <v>6138</v>
      </c>
    </row>
    <row r="1545" spans="1:32" x14ac:dyDescent="0.2">
      <c r="A1545" s="60" t="s">
        <v>6111</v>
      </c>
      <c r="B1545" s="44" t="s">
        <v>6115</v>
      </c>
      <c r="C1545" s="44"/>
      <c r="D1545" s="39">
        <v>1530</v>
      </c>
      <c r="E1545" s="44" t="s">
        <v>3400</v>
      </c>
      <c r="F1545" s="44" t="s">
        <v>3401</v>
      </c>
      <c r="G1545" s="39" t="s">
        <v>6115</v>
      </c>
      <c r="H1545" s="64">
        <v>40451</v>
      </c>
      <c r="I1545" s="44" t="s">
        <v>6129</v>
      </c>
      <c r="J1545" s="58">
        <v>100</v>
      </c>
      <c r="K1545" s="44" t="s">
        <v>6111</v>
      </c>
      <c r="L1545" s="39" t="s">
        <v>6116</v>
      </c>
      <c r="M1545" s="67">
        <v>0</v>
      </c>
      <c r="N1545" s="67">
        <v>0</v>
      </c>
      <c r="O1545" s="46">
        <v>104857</v>
      </c>
      <c r="P1545" s="45">
        <v>104857</v>
      </c>
      <c r="Q1545" s="45">
        <v>533504</v>
      </c>
      <c r="R1545" s="45">
        <v>44458.666666666664</v>
      </c>
      <c r="S1545" s="45">
        <v>266752</v>
      </c>
      <c r="T1545" s="45">
        <v>207884</v>
      </c>
      <c r="U1545" s="46">
        <v>0</v>
      </c>
      <c r="V1545" s="38">
        <v>0</v>
      </c>
      <c r="W1545" s="46">
        <v>0</v>
      </c>
      <c r="X1545" s="38"/>
      <c r="Y1545" s="38">
        <f t="shared" si="24"/>
        <v>0</v>
      </c>
      <c r="Z1545" s="38">
        <v>0</v>
      </c>
      <c r="AA1545" s="38">
        <v>0</v>
      </c>
      <c r="AB1545" s="38">
        <v>0</v>
      </c>
      <c r="AC1545" s="38" t="s">
        <v>6116</v>
      </c>
      <c r="AD1545" s="59">
        <v>0</v>
      </c>
      <c r="AE1545" s="59">
        <v>0</v>
      </c>
      <c r="AF1545" s="59" t="s">
        <v>6138</v>
      </c>
    </row>
    <row r="1546" spans="1:32" x14ac:dyDescent="0.2">
      <c r="A1546" s="60" t="s">
        <v>6111</v>
      </c>
      <c r="B1546" s="44" t="s">
        <v>6115</v>
      </c>
      <c r="C1546" s="44"/>
      <c r="D1546" s="39">
        <v>1531</v>
      </c>
      <c r="E1546" s="44" t="s">
        <v>3409</v>
      </c>
      <c r="F1546" s="44" t="s">
        <v>3410</v>
      </c>
      <c r="G1546" s="39" t="s">
        <v>6115</v>
      </c>
      <c r="H1546" s="64">
        <v>40451</v>
      </c>
      <c r="I1546" s="44" t="s">
        <v>6131</v>
      </c>
      <c r="J1546" s="58">
        <v>100</v>
      </c>
      <c r="K1546" s="44" t="s">
        <v>6111</v>
      </c>
      <c r="L1546" s="39" t="s">
        <v>6116</v>
      </c>
      <c r="M1546" s="67">
        <v>0</v>
      </c>
      <c r="N1546" s="67">
        <v>0</v>
      </c>
      <c r="O1546" s="46">
        <v>290183</v>
      </c>
      <c r="P1546" s="45">
        <v>290183</v>
      </c>
      <c r="Q1546" s="45">
        <v>574359</v>
      </c>
      <c r="R1546" s="45">
        <v>47863.25</v>
      </c>
      <c r="S1546" s="45">
        <v>287179.5</v>
      </c>
      <c r="T1546" s="45">
        <v>284139</v>
      </c>
      <c r="U1546" s="46">
        <v>3003.5</v>
      </c>
      <c r="V1546" s="38">
        <v>1286.7415168127059</v>
      </c>
      <c r="W1546" s="46">
        <v>1286.7415168127059</v>
      </c>
      <c r="X1546" s="38"/>
      <c r="Y1546" s="38">
        <f t="shared" si="24"/>
        <v>1492.1208412481101</v>
      </c>
      <c r="Z1546" s="38">
        <v>1492.1208412481101</v>
      </c>
      <c r="AA1546" s="38">
        <v>0</v>
      </c>
      <c r="AB1546" s="38">
        <v>1492.1208412481101</v>
      </c>
      <c r="AC1546" s="38" t="s">
        <v>6123</v>
      </c>
      <c r="AD1546" s="59">
        <v>5.2513764081949686E-3</v>
      </c>
      <c r="AE1546" s="59">
        <v>5.1419995011703305E-3</v>
      </c>
      <c r="AF1546" s="59">
        <v>0.49679402072519063</v>
      </c>
    </row>
    <row r="1547" spans="1:32" x14ac:dyDescent="0.2">
      <c r="A1547" s="60" t="s">
        <v>6111</v>
      </c>
      <c r="B1547" s="44" t="s">
        <v>6115</v>
      </c>
      <c r="C1547" s="44"/>
      <c r="D1547" s="39">
        <v>1532</v>
      </c>
      <c r="E1547" s="44" t="s">
        <v>3411</v>
      </c>
      <c r="F1547" s="44" t="s">
        <v>3412</v>
      </c>
      <c r="G1547" s="39" t="s">
        <v>6115</v>
      </c>
      <c r="H1547" s="64">
        <v>40633</v>
      </c>
      <c r="I1547" s="44" t="s">
        <v>6129</v>
      </c>
      <c r="J1547" s="58">
        <v>100</v>
      </c>
      <c r="K1547" s="44" t="s">
        <v>6111</v>
      </c>
      <c r="L1547" s="39" t="s">
        <v>6116</v>
      </c>
      <c r="M1547" s="67">
        <v>0</v>
      </c>
      <c r="N1547" s="67">
        <v>0</v>
      </c>
      <c r="O1547" s="46">
        <v>348688</v>
      </c>
      <c r="P1547" s="45">
        <v>348688</v>
      </c>
      <c r="Q1547" s="45">
        <v>649354</v>
      </c>
      <c r="R1547" s="45">
        <v>54112.833333333336</v>
      </c>
      <c r="S1547" s="45">
        <v>324677</v>
      </c>
      <c r="T1547" s="45">
        <v>302950</v>
      </c>
      <c r="U1547" s="46">
        <v>24011</v>
      </c>
      <c r="V1547" s="38">
        <v>10286.649096117822</v>
      </c>
      <c r="W1547" s="46">
        <v>10286.649096117822</v>
      </c>
      <c r="X1547" s="38"/>
      <c r="Y1547" s="38">
        <f t="shared" si="24"/>
        <v>11928.521231632552</v>
      </c>
      <c r="Z1547" s="38">
        <v>11928.521231632552</v>
      </c>
      <c r="AA1547" s="38">
        <v>0</v>
      </c>
      <c r="AB1547" s="38">
        <v>11928.521231632552</v>
      </c>
      <c r="AC1547" s="38" t="s">
        <v>6123</v>
      </c>
      <c r="AD1547" s="59">
        <v>3.9374554321282562E-2</v>
      </c>
      <c r="AE1547" s="59">
        <v>3.4209726837839419E-2</v>
      </c>
      <c r="AF1547" s="59">
        <v>0.49679402072519063</v>
      </c>
    </row>
    <row r="1548" spans="1:32" x14ac:dyDescent="0.2">
      <c r="A1548" s="60" t="s">
        <v>6111</v>
      </c>
      <c r="B1548" s="44" t="s">
        <v>6115</v>
      </c>
      <c r="C1548" s="44"/>
      <c r="D1548" s="39">
        <v>1533</v>
      </c>
      <c r="E1548" s="44" t="s">
        <v>3439</v>
      </c>
      <c r="F1548" s="44" t="s">
        <v>3440</v>
      </c>
      <c r="G1548" s="39" t="s">
        <v>6115</v>
      </c>
      <c r="H1548" s="64">
        <v>40359</v>
      </c>
      <c r="I1548" s="44" t="s">
        <v>6129</v>
      </c>
      <c r="J1548" s="58">
        <v>100</v>
      </c>
      <c r="K1548" s="44" t="s">
        <v>6111</v>
      </c>
      <c r="L1548" s="39" t="s">
        <v>6116</v>
      </c>
      <c r="M1548" s="67">
        <v>0</v>
      </c>
      <c r="N1548" s="67">
        <v>0</v>
      </c>
      <c r="O1548" s="46">
        <v>288284</v>
      </c>
      <c r="P1548" s="45">
        <v>288284</v>
      </c>
      <c r="Q1548" s="45">
        <v>653444</v>
      </c>
      <c r="R1548" s="45">
        <v>54453.666666666664</v>
      </c>
      <c r="S1548" s="45">
        <v>326722</v>
      </c>
      <c r="T1548" s="45">
        <v>293933</v>
      </c>
      <c r="U1548" s="46">
        <v>0</v>
      </c>
      <c r="V1548" s="38">
        <v>0</v>
      </c>
      <c r="W1548" s="46">
        <v>0</v>
      </c>
      <c r="X1548" s="38"/>
      <c r="Y1548" s="38">
        <f t="shared" si="24"/>
        <v>0</v>
      </c>
      <c r="Z1548" s="38">
        <v>0</v>
      </c>
      <c r="AA1548" s="38">
        <v>0</v>
      </c>
      <c r="AB1548" s="38">
        <v>0</v>
      </c>
      <c r="AC1548" s="38" t="s">
        <v>6116</v>
      </c>
      <c r="AD1548" s="59">
        <v>0</v>
      </c>
      <c r="AE1548" s="59">
        <v>0</v>
      </c>
      <c r="AF1548" s="59" t="s">
        <v>6138</v>
      </c>
    </row>
    <row r="1549" spans="1:32" x14ac:dyDescent="0.2">
      <c r="A1549" s="60" t="s">
        <v>6111</v>
      </c>
      <c r="B1549" s="44" t="s">
        <v>6115</v>
      </c>
      <c r="C1549" s="44"/>
      <c r="D1549" s="39">
        <v>1534</v>
      </c>
      <c r="E1549" s="44" t="s">
        <v>3455</v>
      </c>
      <c r="F1549" s="44" t="s">
        <v>3456</v>
      </c>
      <c r="G1549" s="39" t="s">
        <v>6115</v>
      </c>
      <c r="H1549" s="64">
        <v>40359</v>
      </c>
      <c r="I1549" s="44" t="s">
        <v>6129</v>
      </c>
      <c r="J1549" s="58">
        <v>100</v>
      </c>
      <c r="K1549" s="44" t="s">
        <v>6111</v>
      </c>
      <c r="L1549" s="39" t="s">
        <v>6116</v>
      </c>
      <c r="M1549" s="67">
        <v>0</v>
      </c>
      <c r="N1549" s="67">
        <v>0</v>
      </c>
      <c r="O1549" s="46">
        <v>128361</v>
      </c>
      <c r="P1549" s="45">
        <v>128361</v>
      </c>
      <c r="Q1549" s="45">
        <v>576393</v>
      </c>
      <c r="R1549" s="45">
        <v>48032.75</v>
      </c>
      <c r="S1549" s="45">
        <v>288196.5</v>
      </c>
      <c r="T1549" s="45">
        <v>395913</v>
      </c>
      <c r="U1549" s="46">
        <v>0</v>
      </c>
      <c r="V1549" s="38">
        <v>0</v>
      </c>
      <c r="W1549" s="46">
        <v>0</v>
      </c>
      <c r="X1549" s="38"/>
      <c r="Y1549" s="38">
        <f t="shared" si="24"/>
        <v>0</v>
      </c>
      <c r="Z1549" s="38">
        <v>0</v>
      </c>
      <c r="AA1549" s="38">
        <v>0</v>
      </c>
      <c r="AB1549" s="38">
        <v>0</v>
      </c>
      <c r="AC1549" s="38" t="s">
        <v>6116</v>
      </c>
      <c r="AD1549" s="59">
        <v>0</v>
      </c>
      <c r="AE1549" s="59">
        <v>0</v>
      </c>
      <c r="AF1549" s="59" t="s">
        <v>6138</v>
      </c>
    </row>
    <row r="1550" spans="1:32" x14ac:dyDescent="0.2">
      <c r="A1550" s="60" t="s">
        <v>6111</v>
      </c>
      <c r="B1550" s="44" t="s">
        <v>6115</v>
      </c>
      <c r="C1550" s="44"/>
      <c r="D1550" s="39">
        <v>1535</v>
      </c>
      <c r="E1550" s="44" t="s">
        <v>3634</v>
      </c>
      <c r="F1550" s="44" t="s">
        <v>3635</v>
      </c>
      <c r="G1550" s="39" t="s">
        <v>6115</v>
      </c>
      <c r="H1550" s="64">
        <v>40543</v>
      </c>
      <c r="I1550" s="44" t="s">
        <v>6131</v>
      </c>
      <c r="J1550" s="58">
        <v>100</v>
      </c>
      <c r="K1550" s="44" t="s">
        <v>6111</v>
      </c>
      <c r="L1550" s="39" t="s">
        <v>6116</v>
      </c>
      <c r="M1550" s="67">
        <v>0</v>
      </c>
      <c r="N1550" s="67">
        <v>0</v>
      </c>
      <c r="O1550" s="46">
        <v>268960</v>
      </c>
      <c r="P1550" s="45">
        <v>268960</v>
      </c>
      <c r="Q1550" s="45">
        <v>411714</v>
      </c>
      <c r="R1550" s="45">
        <v>34309.5</v>
      </c>
      <c r="S1550" s="45">
        <v>205857</v>
      </c>
      <c r="T1550" s="45">
        <v>114979</v>
      </c>
      <c r="U1550" s="46">
        <v>63103</v>
      </c>
      <c r="V1550" s="38">
        <v>27034.21006673287</v>
      </c>
      <c r="W1550" s="46">
        <v>27034.21006673287</v>
      </c>
      <c r="X1550" s="38"/>
      <c r="Y1550" s="38">
        <f t="shared" si="24"/>
        <v>31349.193089821707</v>
      </c>
      <c r="Z1550" s="38">
        <v>31349.193089821707</v>
      </c>
      <c r="AA1550" s="38">
        <v>0</v>
      </c>
      <c r="AB1550" s="38">
        <v>31349.193089821707</v>
      </c>
      <c r="AC1550" s="38" t="s">
        <v>6123</v>
      </c>
      <c r="AD1550" s="59">
        <v>0.27265146757078862</v>
      </c>
      <c r="AE1550" s="59">
        <v>0.11655708317155603</v>
      </c>
      <c r="AF1550" s="59">
        <v>0.49679402072519069</v>
      </c>
    </row>
    <row r="1551" spans="1:32" x14ac:dyDescent="0.2">
      <c r="A1551" s="60" t="s">
        <v>6111</v>
      </c>
      <c r="B1551" s="44" t="s">
        <v>6115</v>
      </c>
      <c r="C1551" s="44"/>
      <c r="D1551" s="39">
        <v>1536</v>
      </c>
      <c r="E1551" s="44" t="s">
        <v>3783</v>
      </c>
      <c r="F1551" s="44" t="s">
        <v>3784</v>
      </c>
      <c r="G1551" s="39" t="s">
        <v>6115</v>
      </c>
      <c r="H1551" s="64">
        <v>40543</v>
      </c>
      <c r="I1551" s="44" t="s">
        <v>6129</v>
      </c>
      <c r="J1551" s="58">
        <v>100</v>
      </c>
      <c r="K1551" s="44" t="s">
        <v>6111</v>
      </c>
      <c r="L1551" s="39" t="s">
        <v>6123</v>
      </c>
      <c r="M1551" s="67">
        <v>123783.31</v>
      </c>
      <c r="N1551" s="67">
        <v>111000</v>
      </c>
      <c r="O1551" s="46">
        <v>550073</v>
      </c>
      <c r="P1551" s="45">
        <v>439073</v>
      </c>
      <c r="Q1551" s="45">
        <v>868036</v>
      </c>
      <c r="R1551" s="45">
        <v>72336.333333333328</v>
      </c>
      <c r="S1551" s="45">
        <v>434018</v>
      </c>
      <c r="T1551" s="45">
        <v>358954</v>
      </c>
      <c r="U1551" s="46">
        <v>5055</v>
      </c>
      <c r="V1551" s="38">
        <v>2165.6328841312561</v>
      </c>
      <c r="W1551" s="46">
        <v>2165.6328841312561</v>
      </c>
      <c r="X1551" s="38"/>
      <c r="Y1551" s="38">
        <f t="shared" si="24"/>
        <v>2511.2937747658384</v>
      </c>
      <c r="Z1551" s="38">
        <v>2511.2937747658384</v>
      </c>
      <c r="AA1551" s="38">
        <v>0</v>
      </c>
      <c r="AB1551" s="38">
        <v>2511.2937747658384</v>
      </c>
      <c r="AC1551" s="38" t="s">
        <v>6123</v>
      </c>
      <c r="AD1551" s="59">
        <v>6.9961437252846837E-3</v>
      </c>
      <c r="AE1551" s="59">
        <v>5.7195358739112597E-3</v>
      </c>
      <c r="AF1551" s="59">
        <v>0.49679402072519058</v>
      </c>
    </row>
    <row r="1552" spans="1:32" x14ac:dyDescent="0.2">
      <c r="A1552" s="60" t="s">
        <v>6111</v>
      </c>
      <c r="B1552" s="44" t="s">
        <v>6115</v>
      </c>
      <c r="C1552" s="44"/>
      <c r="D1552" s="39">
        <v>1537</v>
      </c>
      <c r="E1552" s="44" t="s">
        <v>3819</v>
      </c>
      <c r="F1552" s="44" t="s">
        <v>3820</v>
      </c>
      <c r="G1552" s="39" t="s">
        <v>6115</v>
      </c>
      <c r="H1552" s="64">
        <v>40543</v>
      </c>
      <c r="I1552" s="44" t="s">
        <v>6132</v>
      </c>
      <c r="J1552" s="58">
        <v>100</v>
      </c>
      <c r="K1552" s="44" t="s">
        <v>6111</v>
      </c>
      <c r="L1552" s="39" t="s">
        <v>6116</v>
      </c>
      <c r="M1552" s="67">
        <v>0</v>
      </c>
      <c r="N1552" s="67">
        <v>0</v>
      </c>
      <c r="O1552" s="46">
        <v>342881</v>
      </c>
      <c r="P1552" s="45">
        <v>342881</v>
      </c>
      <c r="Q1552" s="45">
        <v>692675</v>
      </c>
      <c r="R1552" s="45">
        <v>57722.916666666664</v>
      </c>
      <c r="S1552" s="45">
        <v>346337.5</v>
      </c>
      <c r="T1552" s="45">
        <v>315911</v>
      </c>
      <c r="U1552" s="46">
        <v>0</v>
      </c>
      <c r="V1552" s="38">
        <v>0</v>
      </c>
      <c r="W1552" s="46">
        <v>0</v>
      </c>
      <c r="X1552" s="38"/>
      <c r="Y1552" s="38">
        <f t="shared" si="24"/>
        <v>0</v>
      </c>
      <c r="Z1552" s="38">
        <v>0</v>
      </c>
      <c r="AA1552" s="38">
        <v>0</v>
      </c>
      <c r="AB1552" s="38">
        <v>0</v>
      </c>
      <c r="AC1552" s="38" t="s">
        <v>6116</v>
      </c>
      <c r="AD1552" s="59">
        <v>0</v>
      </c>
      <c r="AE1552" s="59">
        <v>0</v>
      </c>
      <c r="AF1552" s="59" t="s">
        <v>6138</v>
      </c>
    </row>
    <row r="1553" spans="1:32" x14ac:dyDescent="0.2">
      <c r="A1553" s="60" t="s">
        <v>6111</v>
      </c>
      <c r="B1553" s="44" t="s">
        <v>6115</v>
      </c>
      <c r="C1553" s="44"/>
      <c r="D1553" s="39">
        <v>1538</v>
      </c>
      <c r="E1553" s="44" t="s">
        <v>3877</v>
      </c>
      <c r="F1553" s="44" t="s">
        <v>3878</v>
      </c>
      <c r="G1553" s="39" t="s">
        <v>6115</v>
      </c>
      <c r="H1553" s="64">
        <v>40359</v>
      </c>
      <c r="I1553" s="44" t="s">
        <v>6129</v>
      </c>
      <c r="J1553" s="58">
        <v>100</v>
      </c>
      <c r="K1553" s="44" t="s">
        <v>6111</v>
      </c>
      <c r="L1553" s="39" t="s">
        <v>6116</v>
      </c>
      <c r="M1553" s="67">
        <v>0</v>
      </c>
      <c r="N1553" s="67">
        <v>0</v>
      </c>
      <c r="O1553" s="46">
        <v>851940</v>
      </c>
      <c r="P1553" s="45">
        <v>851940</v>
      </c>
      <c r="Q1553" s="45">
        <v>406213</v>
      </c>
      <c r="R1553" s="45">
        <v>33851.083333333336</v>
      </c>
      <c r="S1553" s="45">
        <v>203106.5</v>
      </c>
      <c r="T1553" s="45">
        <v>124655</v>
      </c>
      <c r="U1553" s="46">
        <v>648833.5</v>
      </c>
      <c r="V1553" s="38">
        <v>277969.36971829424</v>
      </c>
      <c r="W1553" s="46">
        <v>124655</v>
      </c>
      <c r="X1553" s="38"/>
      <c r="Y1553" s="38">
        <f t="shared" si="24"/>
        <v>322336.60324619798</v>
      </c>
      <c r="Z1553" s="38">
        <v>124655</v>
      </c>
      <c r="AA1553" s="38">
        <v>0</v>
      </c>
      <c r="AB1553" s="38">
        <v>124655</v>
      </c>
      <c r="AC1553" s="38" t="s">
        <v>6123</v>
      </c>
      <c r="AD1553" s="59">
        <v>1</v>
      </c>
      <c r="AE1553" s="59">
        <v>0.14631898960020659</v>
      </c>
      <c r="AF1553" s="59">
        <v>0.1921217076491889</v>
      </c>
    </row>
    <row r="1554" spans="1:32" x14ac:dyDescent="0.2">
      <c r="A1554" s="60" t="s">
        <v>6111</v>
      </c>
      <c r="B1554" s="44" t="s">
        <v>6115</v>
      </c>
      <c r="C1554" s="44"/>
      <c r="D1554" s="39">
        <v>1539</v>
      </c>
      <c r="E1554" s="44" t="s">
        <v>3900</v>
      </c>
      <c r="F1554" s="44" t="s">
        <v>3901</v>
      </c>
      <c r="G1554" s="39" t="s">
        <v>6115</v>
      </c>
      <c r="H1554" s="64">
        <v>40359</v>
      </c>
      <c r="I1554" s="44" t="s">
        <v>6132</v>
      </c>
      <c r="J1554" s="58">
        <v>100</v>
      </c>
      <c r="K1554" s="44" t="s">
        <v>6111</v>
      </c>
      <c r="L1554" s="39" t="s">
        <v>6116</v>
      </c>
      <c r="M1554" s="67">
        <v>0</v>
      </c>
      <c r="N1554" s="67">
        <v>0</v>
      </c>
      <c r="O1554" s="46">
        <v>329512</v>
      </c>
      <c r="P1554" s="45">
        <v>329512</v>
      </c>
      <c r="Q1554" s="45">
        <v>514013</v>
      </c>
      <c r="R1554" s="45">
        <v>42834.416666666664</v>
      </c>
      <c r="S1554" s="45">
        <v>257006.5</v>
      </c>
      <c r="T1554" s="45">
        <v>237975</v>
      </c>
      <c r="U1554" s="46">
        <v>72505.5</v>
      </c>
      <c r="V1554" s="38">
        <v>31062.372914021522</v>
      </c>
      <c r="W1554" s="46">
        <v>31062.372914021522</v>
      </c>
      <c r="X1554" s="38"/>
      <c r="Y1554" s="38">
        <f t="shared" si="24"/>
        <v>36020.298869690312</v>
      </c>
      <c r="Z1554" s="38">
        <v>36020.298869690312</v>
      </c>
      <c r="AA1554" s="38">
        <v>0</v>
      </c>
      <c r="AB1554" s="38">
        <v>36020.298869690312</v>
      </c>
      <c r="AC1554" s="38" t="s">
        <v>6123</v>
      </c>
      <c r="AD1554" s="59">
        <v>0.15136169290761767</v>
      </c>
      <c r="AE1554" s="59">
        <v>0.10931407314358904</v>
      </c>
      <c r="AF1554" s="59">
        <v>0.49679402072519069</v>
      </c>
    </row>
    <row r="1555" spans="1:32" x14ac:dyDescent="0.2">
      <c r="A1555" s="60" t="s">
        <v>6111</v>
      </c>
      <c r="B1555" s="44" t="s">
        <v>6115</v>
      </c>
      <c r="C1555" s="44"/>
      <c r="D1555" s="39">
        <v>1540</v>
      </c>
      <c r="E1555" s="44" t="s">
        <v>4021</v>
      </c>
      <c r="F1555" s="44" t="s">
        <v>4022</v>
      </c>
      <c r="G1555" s="39" t="s">
        <v>6115</v>
      </c>
      <c r="H1555" s="64">
        <v>40451</v>
      </c>
      <c r="I1555" s="44" t="s">
        <v>6131</v>
      </c>
      <c r="J1555" s="58">
        <v>100</v>
      </c>
      <c r="K1555" s="44" t="s">
        <v>6111</v>
      </c>
      <c r="L1555" s="39" t="s">
        <v>6116</v>
      </c>
      <c r="M1555" s="67">
        <v>0</v>
      </c>
      <c r="N1555" s="67">
        <v>0</v>
      </c>
      <c r="O1555" s="46">
        <v>248786</v>
      </c>
      <c r="P1555" s="45">
        <v>248786</v>
      </c>
      <c r="Q1555" s="45">
        <v>545730</v>
      </c>
      <c r="R1555" s="45">
        <v>45477.5</v>
      </c>
      <c r="S1555" s="45">
        <v>272865</v>
      </c>
      <c r="T1555" s="45">
        <v>166141</v>
      </c>
      <c r="U1555" s="46">
        <v>0</v>
      </c>
      <c r="V1555" s="38">
        <v>0</v>
      </c>
      <c r="W1555" s="46">
        <v>0</v>
      </c>
      <c r="X1555" s="38"/>
      <c r="Y1555" s="38">
        <f t="shared" si="24"/>
        <v>0</v>
      </c>
      <c r="Z1555" s="38">
        <v>0</v>
      </c>
      <c r="AA1555" s="38">
        <v>0</v>
      </c>
      <c r="AB1555" s="38">
        <v>0</v>
      </c>
      <c r="AC1555" s="38" t="s">
        <v>6116</v>
      </c>
      <c r="AD1555" s="59">
        <v>0</v>
      </c>
      <c r="AE1555" s="59">
        <v>0</v>
      </c>
      <c r="AF1555" s="59" t="s">
        <v>6138</v>
      </c>
    </row>
    <row r="1556" spans="1:32" x14ac:dyDescent="0.2">
      <c r="A1556" s="60" t="s">
        <v>6111</v>
      </c>
      <c r="B1556" s="44" t="s">
        <v>6115</v>
      </c>
      <c r="C1556" s="44"/>
      <c r="D1556" s="39">
        <v>1541</v>
      </c>
      <c r="E1556" s="44" t="s">
        <v>4125</v>
      </c>
      <c r="F1556" s="44" t="s">
        <v>4126</v>
      </c>
      <c r="G1556" s="39" t="s">
        <v>6115</v>
      </c>
      <c r="H1556" s="64">
        <v>40451</v>
      </c>
      <c r="I1556" s="44" t="s">
        <v>6131</v>
      </c>
      <c r="J1556" s="58">
        <v>100</v>
      </c>
      <c r="K1556" s="44" t="s">
        <v>6111</v>
      </c>
      <c r="L1556" s="39" t="s">
        <v>6116</v>
      </c>
      <c r="M1556" s="67">
        <v>0</v>
      </c>
      <c r="N1556" s="67">
        <v>0</v>
      </c>
      <c r="O1556" s="46">
        <v>279460</v>
      </c>
      <c r="P1556" s="45">
        <v>279460</v>
      </c>
      <c r="Q1556" s="45">
        <v>562109</v>
      </c>
      <c r="R1556" s="45">
        <v>46842.416666666664</v>
      </c>
      <c r="S1556" s="45">
        <v>281054.5</v>
      </c>
      <c r="T1556" s="45">
        <v>310757</v>
      </c>
      <c r="U1556" s="46">
        <v>0</v>
      </c>
      <c r="V1556" s="38">
        <v>0</v>
      </c>
      <c r="W1556" s="46">
        <v>0</v>
      </c>
      <c r="X1556" s="38"/>
      <c r="Y1556" s="38">
        <f t="shared" si="24"/>
        <v>0</v>
      </c>
      <c r="Z1556" s="38">
        <v>0</v>
      </c>
      <c r="AA1556" s="38">
        <v>0</v>
      </c>
      <c r="AB1556" s="38">
        <v>0</v>
      </c>
      <c r="AC1556" s="38" t="s">
        <v>6116</v>
      </c>
      <c r="AD1556" s="59">
        <v>0</v>
      </c>
      <c r="AE1556" s="59">
        <v>0</v>
      </c>
      <c r="AF1556" s="59" t="s">
        <v>6138</v>
      </c>
    </row>
    <row r="1557" spans="1:32" x14ac:dyDescent="0.2">
      <c r="A1557" s="60" t="s">
        <v>6111</v>
      </c>
      <c r="B1557" s="44" t="s">
        <v>6115</v>
      </c>
      <c r="C1557" s="44"/>
      <c r="D1557" s="39">
        <v>1542</v>
      </c>
      <c r="E1557" s="44" t="s">
        <v>4158</v>
      </c>
      <c r="F1557" s="44" t="s">
        <v>4159</v>
      </c>
      <c r="G1557" s="39" t="s">
        <v>6115</v>
      </c>
      <c r="H1557" s="64">
        <v>40543</v>
      </c>
      <c r="I1557" s="44" t="s">
        <v>6129</v>
      </c>
      <c r="J1557" s="58">
        <v>100</v>
      </c>
      <c r="K1557" s="44" t="s">
        <v>6111</v>
      </c>
      <c r="L1557" s="39" t="s">
        <v>6116</v>
      </c>
      <c r="M1557" s="67">
        <v>0</v>
      </c>
      <c r="N1557" s="67">
        <v>0</v>
      </c>
      <c r="O1557" s="46">
        <v>91091</v>
      </c>
      <c r="P1557" s="45">
        <v>91091</v>
      </c>
      <c r="Q1557" s="45">
        <v>478653</v>
      </c>
      <c r="R1557" s="45">
        <v>39887.75</v>
      </c>
      <c r="S1557" s="45">
        <v>239326.5</v>
      </c>
      <c r="T1557" s="45">
        <v>251457</v>
      </c>
      <c r="U1557" s="46">
        <v>0</v>
      </c>
      <c r="V1557" s="38">
        <v>0</v>
      </c>
      <c r="W1557" s="46">
        <v>0</v>
      </c>
      <c r="X1557" s="38"/>
      <c r="Y1557" s="38">
        <f t="shared" si="24"/>
        <v>0</v>
      </c>
      <c r="Z1557" s="38">
        <v>0</v>
      </c>
      <c r="AA1557" s="38">
        <v>0</v>
      </c>
      <c r="AB1557" s="38">
        <v>0</v>
      </c>
      <c r="AC1557" s="38" t="s">
        <v>6116</v>
      </c>
      <c r="AD1557" s="59">
        <v>0</v>
      </c>
      <c r="AE1557" s="59">
        <v>0</v>
      </c>
      <c r="AF1557" s="59" t="s">
        <v>6138</v>
      </c>
    </row>
    <row r="1558" spans="1:32" x14ac:dyDescent="0.2">
      <c r="A1558" s="60" t="s">
        <v>6111</v>
      </c>
      <c r="B1558" s="44" t="s">
        <v>6115</v>
      </c>
      <c r="C1558" s="44"/>
      <c r="D1558" s="39">
        <v>1543</v>
      </c>
      <c r="E1558" s="44" t="s">
        <v>4186</v>
      </c>
      <c r="F1558" s="44" t="s">
        <v>6060</v>
      </c>
      <c r="G1558" s="39" t="s">
        <v>6115</v>
      </c>
      <c r="H1558" s="64">
        <v>40543</v>
      </c>
      <c r="I1558" s="44" t="s">
        <v>6129</v>
      </c>
      <c r="J1558" s="58">
        <v>100</v>
      </c>
      <c r="K1558" s="44" t="s">
        <v>6111</v>
      </c>
      <c r="L1558" s="39" t="s">
        <v>6116</v>
      </c>
      <c r="M1558" s="67">
        <v>0</v>
      </c>
      <c r="N1558" s="67">
        <v>0</v>
      </c>
      <c r="O1558" s="46">
        <v>293097</v>
      </c>
      <c r="P1558" s="45">
        <v>293097</v>
      </c>
      <c r="Q1558" s="45">
        <v>475266</v>
      </c>
      <c r="R1558" s="45">
        <v>39605.5</v>
      </c>
      <c r="S1558" s="45">
        <v>237633</v>
      </c>
      <c r="T1558" s="45">
        <v>367794</v>
      </c>
      <c r="U1558" s="46">
        <v>55464</v>
      </c>
      <c r="V1558" s="38">
        <v>23761.555348260335</v>
      </c>
      <c r="W1558" s="46">
        <v>23761.555348260335</v>
      </c>
      <c r="X1558" s="38"/>
      <c r="Y1558" s="38">
        <f t="shared" si="24"/>
        <v>27554.183565501975</v>
      </c>
      <c r="Z1558" s="38">
        <v>27554.183565501975</v>
      </c>
      <c r="AA1558" s="38">
        <v>0</v>
      </c>
      <c r="AB1558" s="38">
        <v>27554.183565501975</v>
      </c>
      <c r="AC1558" s="38" t="s">
        <v>6123</v>
      </c>
      <c r="AD1558" s="59">
        <v>7.4917436297226095E-2</v>
      </c>
      <c r="AE1558" s="59">
        <v>9.4010459218286005E-2</v>
      </c>
      <c r="AF1558" s="59">
        <v>0.49679402072519069</v>
      </c>
    </row>
    <row r="1559" spans="1:32" x14ac:dyDescent="0.2">
      <c r="A1559" s="60" t="s">
        <v>6111</v>
      </c>
      <c r="B1559" s="44" t="s">
        <v>6115</v>
      </c>
      <c r="C1559" s="44"/>
      <c r="D1559" s="39">
        <v>1544</v>
      </c>
      <c r="E1559" s="44" t="s">
        <v>4387</v>
      </c>
      <c r="F1559" s="44" t="s">
        <v>4388</v>
      </c>
      <c r="G1559" s="39" t="s">
        <v>6115</v>
      </c>
      <c r="H1559" s="64">
        <v>40543</v>
      </c>
      <c r="I1559" s="44" t="s">
        <v>6129</v>
      </c>
      <c r="J1559" s="58">
        <v>100</v>
      </c>
      <c r="K1559" s="44" t="s">
        <v>6111</v>
      </c>
      <c r="L1559" s="39" t="s">
        <v>6116</v>
      </c>
      <c r="M1559" s="67">
        <v>0</v>
      </c>
      <c r="N1559" s="67">
        <v>0</v>
      </c>
      <c r="O1559" s="46">
        <v>152553</v>
      </c>
      <c r="P1559" s="45">
        <v>152553</v>
      </c>
      <c r="Q1559" s="45">
        <v>414788</v>
      </c>
      <c r="R1559" s="45">
        <v>34565.666666666664</v>
      </c>
      <c r="S1559" s="45">
        <v>207394</v>
      </c>
      <c r="T1559" s="45">
        <v>247628</v>
      </c>
      <c r="U1559" s="46">
        <v>0</v>
      </c>
      <c r="V1559" s="38">
        <v>0</v>
      </c>
      <c r="W1559" s="46">
        <v>0</v>
      </c>
      <c r="X1559" s="38"/>
      <c r="Y1559" s="38">
        <f t="shared" si="24"/>
        <v>0</v>
      </c>
      <c r="Z1559" s="38">
        <v>0</v>
      </c>
      <c r="AA1559" s="38">
        <v>0</v>
      </c>
      <c r="AB1559" s="38">
        <v>0</v>
      </c>
      <c r="AC1559" s="38" t="s">
        <v>6116</v>
      </c>
      <c r="AD1559" s="59">
        <v>0</v>
      </c>
      <c r="AE1559" s="59">
        <v>0</v>
      </c>
      <c r="AF1559" s="59" t="s">
        <v>6138</v>
      </c>
    </row>
    <row r="1560" spans="1:32" x14ac:dyDescent="0.2">
      <c r="A1560" s="60" t="s">
        <v>6111</v>
      </c>
      <c r="B1560" s="44" t="s">
        <v>6115</v>
      </c>
      <c r="C1560" s="44"/>
      <c r="D1560" s="39">
        <v>1545</v>
      </c>
      <c r="E1560" s="44" t="s">
        <v>4649</v>
      </c>
      <c r="F1560" s="44" t="s">
        <v>4650</v>
      </c>
      <c r="G1560" s="39" t="s">
        <v>6115</v>
      </c>
      <c r="H1560" s="64">
        <v>40451</v>
      </c>
      <c r="I1560" s="44" t="s">
        <v>6129</v>
      </c>
      <c r="J1560" s="58">
        <v>100</v>
      </c>
      <c r="K1560" s="44" t="s">
        <v>6111</v>
      </c>
      <c r="L1560" s="39" t="s">
        <v>6116</v>
      </c>
      <c r="M1560" s="67">
        <v>0</v>
      </c>
      <c r="N1560" s="67">
        <v>0</v>
      </c>
      <c r="O1560" s="46">
        <v>46705</v>
      </c>
      <c r="P1560" s="45">
        <v>46705</v>
      </c>
      <c r="Q1560" s="45">
        <v>441361</v>
      </c>
      <c r="R1560" s="45">
        <v>36780.083333333336</v>
      </c>
      <c r="S1560" s="45">
        <v>220680.5</v>
      </c>
      <c r="T1560" s="45">
        <v>403477</v>
      </c>
      <c r="U1560" s="46">
        <v>0</v>
      </c>
      <c r="V1560" s="38">
        <v>0</v>
      </c>
      <c r="W1560" s="46">
        <v>0</v>
      </c>
      <c r="X1560" s="38"/>
      <c r="Y1560" s="38">
        <f t="shared" si="24"/>
        <v>0</v>
      </c>
      <c r="Z1560" s="38">
        <v>0</v>
      </c>
      <c r="AA1560" s="38">
        <v>0</v>
      </c>
      <c r="AB1560" s="38">
        <v>0</v>
      </c>
      <c r="AC1560" s="38" t="s">
        <v>6116</v>
      </c>
      <c r="AD1560" s="59">
        <v>0</v>
      </c>
      <c r="AE1560" s="59">
        <v>0</v>
      </c>
      <c r="AF1560" s="59" t="s">
        <v>6138</v>
      </c>
    </row>
    <row r="1561" spans="1:32" x14ac:dyDescent="0.2">
      <c r="A1561" s="60" t="s">
        <v>6111</v>
      </c>
      <c r="B1561" s="44" t="s">
        <v>6115</v>
      </c>
      <c r="C1561" s="44"/>
      <c r="D1561" s="39">
        <v>1546</v>
      </c>
      <c r="E1561" s="44" t="s">
        <v>4666</v>
      </c>
      <c r="F1561" s="44" t="s">
        <v>4667</v>
      </c>
      <c r="G1561" s="39" t="s">
        <v>6115</v>
      </c>
      <c r="H1561" s="64">
        <v>40359</v>
      </c>
      <c r="I1561" s="44" t="s">
        <v>6129</v>
      </c>
      <c r="J1561" s="58">
        <v>100</v>
      </c>
      <c r="K1561" s="44" t="s">
        <v>6111</v>
      </c>
      <c r="L1561" s="39" t="s">
        <v>6116</v>
      </c>
      <c r="M1561" s="67">
        <v>0</v>
      </c>
      <c r="N1561" s="67">
        <v>0</v>
      </c>
      <c r="O1561" s="46">
        <v>456963</v>
      </c>
      <c r="P1561" s="45">
        <v>456963</v>
      </c>
      <c r="Q1561" s="45">
        <v>562043</v>
      </c>
      <c r="R1561" s="45">
        <v>46836.916666666664</v>
      </c>
      <c r="S1561" s="45">
        <v>281021.5</v>
      </c>
      <c r="T1561" s="45">
        <v>361391</v>
      </c>
      <c r="U1561" s="46">
        <v>175941.5</v>
      </c>
      <c r="V1561" s="38">
        <v>75375.805753388602</v>
      </c>
      <c r="W1561" s="46">
        <v>75375.805753388602</v>
      </c>
      <c r="X1561" s="38"/>
      <c r="Y1561" s="38">
        <f t="shared" si="24"/>
        <v>87406.685197421117</v>
      </c>
      <c r="Z1561" s="38">
        <v>87406.685197421117</v>
      </c>
      <c r="AA1561" s="38">
        <v>0</v>
      </c>
      <c r="AB1561" s="38">
        <v>87406.685197421117</v>
      </c>
      <c r="AC1561" s="38" t="s">
        <v>6123</v>
      </c>
      <c r="AD1561" s="59">
        <v>0.24186182056946939</v>
      </c>
      <c r="AE1561" s="59">
        <v>0.19127737956338067</v>
      </c>
      <c r="AF1561" s="59">
        <v>0.49679402072519058</v>
      </c>
    </row>
    <row r="1562" spans="1:32" x14ac:dyDescent="0.2">
      <c r="A1562" s="60" t="s">
        <v>6111</v>
      </c>
      <c r="B1562" s="44" t="s">
        <v>6115</v>
      </c>
      <c r="C1562" s="44"/>
      <c r="D1562" s="39">
        <v>1547</v>
      </c>
      <c r="E1562" s="44" t="s">
        <v>4672</v>
      </c>
      <c r="F1562" s="44" t="s">
        <v>4673</v>
      </c>
      <c r="G1562" s="39" t="s">
        <v>6115</v>
      </c>
      <c r="H1562" s="64">
        <v>40633</v>
      </c>
      <c r="I1562" s="44" t="s">
        <v>6129</v>
      </c>
      <c r="J1562" s="58">
        <v>100</v>
      </c>
      <c r="K1562" s="44" t="s">
        <v>6111</v>
      </c>
      <c r="L1562" s="39" t="s">
        <v>6116</v>
      </c>
      <c r="M1562" s="67">
        <v>0</v>
      </c>
      <c r="N1562" s="67">
        <v>0</v>
      </c>
      <c r="O1562" s="46">
        <v>433130</v>
      </c>
      <c r="P1562" s="45">
        <v>433130</v>
      </c>
      <c r="Q1562" s="45">
        <v>577897</v>
      </c>
      <c r="R1562" s="45">
        <v>48158.083333333336</v>
      </c>
      <c r="S1562" s="45">
        <v>288948.5</v>
      </c>
      <c r="T1562" s="45">
        <v>381853</v>
      </c>
      <c r="U1562" s="46">
        <v>144181.5</v>
      </c>
      <c r="V1562" s="38">
        <v>61769.376396314685</v>
      </c>
      <c r="W1562" s="46">
        <v>61769.376396314685</v>
      </c>
      <c r="X1562" s="38"/>
      <c r="Y1562" s="38">
        <f t="shared" si="24"/>
        <v>71628.507099189083</v>
      </c>
      <c r="Z1562" s="38">
        <v>71628.507099189083</v>
      </c>
      <c r="AA1562" s="38">
        <v>0</v>
      </c>
      <c r="AB1562" s="38">
        <v>71628.507099189083</v>
      </c>
      <c r="AC1562" s="38" t="s">
        <v>6123</v>
      </c>
      <c r="AD1562" s="59">
        <v>0.18758136534003683</v>
      </c>
      <c r="AE1562" s="59">
        <v>0.16537415348553341</v>
      </c>
      <c r="AF1562" s="59">
        <v>0.49679402072519069</v>
      </c>
    </row>
    <row r="1563" spans="1:32" x14ac:dyDescent="0.2">
      <c r="A1563" s="60" t="s">
        <v>6111</v>
      </c>
      <c r="B1563" s="44" t="s">
        <v>6115</v>
      </c>
      <c r="C1563" s="44"/>
      <c r="D1563" s="39">
        <v>1548</v>
      </c>
      <c r="E1563" s="44" t="s">
        <v>4703</v>
      </c>
      <c r="F1563" s="44" t="s">
        <v>4704</v>
      </c>
      <c r="G1563" s="39" t="s">
        <v>6115</v>
      </c>
      <c r="H1563" s="64">
        <v>40359</v>
      </c>
      <c r="I1563" s="44" t="s">
        <v>6129</v>
      </c>
      <c r="J1563" s="58">
        <v>100</v>
      </c>
      <c r="K1563" s="44" t="s">
        <v>6111</v>
      </c>
      <c r="L1563" s="39" t="s">
        <v>6116</v>
      </c>
      <c r="M1563" s="67">
        <v>0</v>
      </c>
      <c r="N1563" s="67">
        <v>0</v>
      </c>
      <c r="O1563" s="46">
        <v>137174</v>
      </c>
      <c r="P1563" s="45">
        <v>137174</v>
      </c>
      <c r="Q1563" s="45">
        <v>485301</v>
      </c>
      <c r="R1563" s="45">
        <v>40441.75</v>
      </c>
      <c r="S1563" s="45">
        <v>242650.5</v>
      </c>
      <c r="T1563" s="45">
        <v>151159</v>
      </c>
      <c r="U1563" s="46">
        <v>0</v>
      </c>
      <c r="V1563" s="38">
        <v>0</v>
      </c>
      <c r="W1563" s="46">
        <v>0</v>
      </c>
      <c r="X1563" s="38"/>
      <c r="Y1563" s="38">
        <f t="shared" si="24"/>
        <v>0</v>
      </c>
      <c r="Z1563" s="38">
        <v>0</v>
      </c>
      <c r="AA1563" s="38">
        <v>0</v>
      </c>
      <c r="AB1563" s="38">
        <v>0</v>
      </c>
      <c r="AC1563" s="38" t="s">
        <v>6116</v>
      </c>
      <c r="AD1563" s="59">
        <v>0</v>
      </c>
      <c r="AE1563" s="59">
        <v>0</v>
      </c>
      <c r="AF1563" s="59" t="s">
        <v>6138</v>
      </c>
    </row>
    <row r="1564" spans="1:32" x14ac:dyDescent="0.2">
      <c r="A1564" s="60" t="s">
        <v>6111</v>
      </c>
      <c r="B1564" s="44" t="s">
        <v>6115</v>
      </c>
      <c r="C1564" s="44"/>
      <c r="D1564" s="39">
        <v>1549</v>
      </c>
      <c r="E1564" s="44" t="s">
        <v>4719</v>
      </c>
      <c r="F1564" s="44" t="s">
        <v>4720</v>
      </c>
      <c r="G1564" s="39" t="s">
        <v>6115</v>
      </c>
      <c r="H1564" s="64">
        <v>40543</v>
      </c>
      <c r="I1564" s="44" t="s">
        <v>6129</v>
      </c>
      <c r="J1564" s="58">
        <v>100</v>
      </c>
      <c r="K1564" s="44" t="s">
        <v>6111</v>
      </c>
      <c r="L1564" s="39" t="s">
        <v>6116</v>
      </c>
      <c r="M1564" s="67">
        <v>0</v>
      </c>
      <c r="N1564" s="67">
        <v>0</v>
      </c>
      <c r="O1564" s="46">
        <v>462312</v>
      </c>
      <c r="P1564" s="45">
        <v>462312</v>
      </c>
      <c r="Q1564" s="45">
        <v>437597</v>
      </c>
      <c r="R1564" s="45">
        <v>36466.416666666664</v>
      </c>
      <c r="S1564" s="45">
        <v>218798.5</v>
      </c>
      <c r="T1564" s="45">
        <v>129629</v>
      </c>
      <c r="U1564" s="46">
        <v>243513.5</v>
      </c>
      <c r="V1564" s="38">
        <v>104324.5980870221</v>
      </c>
      <c r="W1564" s="46">
        <v>104324.5980870221</v>
      </c>
      <c r="X1564" s="38"/>
      <c r="Y1564" s="38">
        <f t="shared" si="24"/>
        <v>120976.05076586372</v>
      </c>
      <c r="Z1564" s="38">
        <v>120976.05076586372</v>
      </c>
      <c r="AA1564" s="38">
        <v>0</v>
      </c>
      <c r="AB1564" s="38">
        <v>120976.05076586372</v>
      </c>
      <c r="AC1564" s="38" t="s">
        <v>6123</v>
      </c>
      <c r="AD1564" s="59">
        <v>0.93324835311437815</v>
      </c>
      <c r="AE1564" s="59">
        <v>0.26167620733587649</v>
      </c>
      <c r="AF1564" s="59">
        <v>0.49679402072519069</v>
      </c>
    </row>
    <row r="1565" spans="1:32" x14ac:dyDescent="0.2">
      <c r="A1565" s="60" t="s">
        <v>6111</v>
      </c>
      <c r="B1565" s="44" t="s">
        <v>6115</v>
      </c>
      <c r="C1565" s="44"/>
      <c r="D1565" s="39">
        <v>1550</v>
      </c>
      <c r="E1565" s="44" t="s">
        <v>4786</v>
      </c>
      <c r="F1565" s="44" t="s">
        <v>4787</v>
      </c>
      <c r="G1565" s="39" t="s">
        <v>6115</v>
      </c>
      <c r="H1565" s="64">
        <v>40543</v>
      </c>
      <c r="I1565" s="44" t="s">
        <v>6131</v>
      </c>
      <c r="J1565" s="58">
        <v>100</v>
      </c>
      <c r="K1565" s="44" t="s">
        <v>6111</v>
      </c>
      <c r="L1565" s="39" t="s">
        <v>6116</v>
      </c>
      <c r="M1565" s="67">
        <v>0</v>
      </c>
      <c r="N1565" s="67">
        <v>0</v>
      </c>
      <c r="O1565" s="46">
        <v>613675</v>
      </c>
      <c r="P1565" s="45">
        <v>613675</v>
      </c>
      <c r="Q1565" s="45">
        <v>484038</v>
      </c>
      <c r="R1565" s="45">
        <v>40336.5</v>
      </c>
      <c r="S1565" s="45">
        <v>242019</v>
      </c>
      <c r="T1565" s="45">
        <v>240234</v>
      </c>
      <c r="U1565" s="46">
        <v>371656</v>
      </c>
      <c r="V1565" s="38">
        <v>159222.64197520993</v>
      </c>
      <c r="W1565" s="46">
        <v>159222.64197520993</v>
      </c>
      <c r="X1565" s="38"/>
      <c r="Y1565" s="38">
        <f t="shared" si="24"/>
        <v>184636.47856664145</v>
      </c>
      <c r="Z1565" s="38">
        <v>184636.47856664145</v>
      </c>
      <c r="AA1565" s="38">
        <v>0</v>
      </c>
      <c r="AB1565" s="38">
        <v>184636.47856664145</v>
      </c>
      <c r="AC1565" s="38" t="s">
        <v>6123</v>
      </c>
      <c r="AD1565" s="59">
        <v>0.76856930562135861</v>
      </c>
      <c r="AE1565" s="59">
        <v>0.3008701325076652</v>
      </c>
      <c r="AF1565" s="59">
        <v>0.49679402072519063</v>
      </c>
    </row>
    <row r="1566" spans="1:32" x14ac:dyDescent="0.2">
      <c r="A1566" s="60" t="s">
        <v>6111</v>
      </c>
      <c r="B1566" s="44" t="s">
        <v>6115</v>
      </c>
      <c r="C1566" s="44"/>
      <c r="D1566" s="39">
        <v>1551</v>
      </c>
      <c r="E1566" s="44" t="s">
        <v>4866</v>
      </c>
      <c r="F1566" s="44" t="s">
        <v>4867</v>
      </c>
      <c r="G1566" s="39" t="s">
        <v>6115</v>
      </c>
      <c r="H1566" s="64">
        <v>40633</v>
      </c>
      <c r="I1566" s="44" t="s">
        <v>6129</v>
      </c>
      <c r="J1566" s="58">
        <v>100</v>
      </c>
      <c r="K1566" s="44" t="s">
        <v>6111</v>
      </c>
      <c r="L1566" s="39" t="s">
        <v>6116</v>
      </c>
      <c r="M1566" s="67">
        <v>0</v>
      </c>
      <c r="N1566" s="67">
        <v>0</v>
      </c>
      <c r="O1566" s="46">
        <v>337116</v>
      </c>
      <c r="P1566" s="45">
        <v>337116</v>
      </c>
      <c r="Q1566" s="45">
        <v>480751</v>
      </c>
      <c r="R1566" s="45">
        <v>40062.583333333336</v>
      </c>
      <c r="S1566" s="45">
        <v>240375.5</v>
      </c>
      <c r="T1566" s="45">
        <v>299419</v>
      </c>
      <c r="U1566" s="46">
        <v>96740.5</v>
      </c>
      <c r="V1566" s="38">
        <v>41444.986751196797</v>
      </c>
      <c r="W1566" s="46">
        <v>41444.986751196797</v>
      </c>
      <c r="X1566" s="38"/>
      <c r="Y1566" s="38">
        <f t="shared" si="24"/>
        <v>48060.101961965309</v>
      </c>
      <c r="Z1566" s="38">
        <v>48060.101961965309</v>
      </c>
      <c r="AA1566" s="38">
        <v>0</v>
      </c>
      <c r="AB1566" s="38">
        <v>48060.101961965309</v>
      </c>
      <c r="AC1566" s="38" t="s">
        <v>6123</v>
      </c>
      <c r="AD1566" s="59">
        <v>0.16051119655721685</v>
      </c>
      <c r="AE1566" s="59">
        <v>0.14256250656143674</v>
      </c>
      <c r="AF1566" s="59">
        <v>0.49679402072519069</v>
      </c>
    </row>
    <row r="1567" spans="1:32" x14ac:dyDescent="0.2">
      <c r="A1567" s="60" t="s">
        <v>6111</v>
      </c>
      <c r="B1567" s="44" t="s">
        <v>6115</v>
      </c>
      <c r="C1567" s="44"/>
      <c r="D1567" s="39">
        <v>1552</v>
      </c>
      <c r="E1567" s="44" t="s">
        <v>5157</v>
      </c>
      <c r="F1567" s="44" t="s">
        <v>5158</v>
      </c>
      <c r="G1567" s="39" t="s">
        <v>6115</v>
      </c>
      <c r="H1567" s="64">
        <v>40633</v>
      </c>
      <c r="I1567" s="44" t="s">
        <v>6132</v>
      </c>
      <c r="J1567" s="58">
        <v>100</v>
      </c>
      <c r="K1567" s="44" t="s">
        <v>6111</v>
      </c>
      <c r="L1567" s="39" t="s">
        <v>6116</v>
      </c>
      <c r="M1567" s="67">
        <v>0</v>
      </c>
      <c r="N1567" s="67">
        <v>0</v>
      </c>
      <c r="O1567" s="46">
        <v>739201</v>
      </c>
      <c r="P1567" s="45">
        <v>739201</v>
      </c>
      <c r="Q1567" s="45">
        <v>566256</v>
      </c>
      <c r="R1567" s="45">
        <v>47188</v>
      </c>
      <c r="S1567" s="45">
        <v>283128</v>
      </c>
      <c r="T1567" s="45">
        <v>273977</v>
      </c>
      <c r="U1567" s="46">
        <v>456073</v>
      </c>
      <c r="V1567" s="38">
        <v>195388.06851916804</v>
      </c>
      <c r="W1567" s="46">
        <v>195388.06851916804</v>
      </c>
      <c r="X1567" s="38"/>
      <c r="Y1567" s="38">
        <f t="shared" si="24"/>
        <v>226574.33941419987</v>
      </c>
      <c r="Z1567" s="38">
        <v>226574.33941419987</v>
      </c>
      <c r="AA1567" s="38">
        <v>0</v>
      </c>
      <c r="AB1567" s="38">
        <v>226574.33941419987</v>
      </c>
      <c r="AC1567" s="38" t="s">
        <v>6123</v>
      </c>
      <c r="AD1567" s="59">
        <v>0.82698306578362368</v>
      </c>
      <c r="AE1567" s="59">
        <v>0.30651249039733425</v>
      </c>
      <c r="AF1567" s="59">
        <v>0.49679402072519063</v>
      </c>
    </row>
    <row r="1568" spans="1:32" x14ac:dyDescent="0.2">
      <c r="A1568" s="60" t="s">
        <v>6111</v>
      </c>
      <c r="B1568" s="44" t="s">
        <v>6115</v>
      </c>
      <c r="C1568" s="44"/>
      <c r="D1568" s="39">
        <v>1553</v>
      </c>
      <c r="E1568" s="44" t="s">
        <v>5190</v>
      </c>
      <c r="F1568" s="44" t="s">
        <v>5191</v>
      </c>
      <c r="G1568" s="39" t="s">
        <v>6115</v>
      </c>
      <c r="H1568" s="64">
        <v>40543</v>
      </c>
      <c r="I1568" s="44" t="s">
        <v>6141</v>
      </c>
      <c r="J1568" s="58">
        <v>100</v>
      </c>
      <c r="K1568" s="44" t="s">
        <v>6111</v>
      </c>
      <c r="L1568" s="39" t="s">
        <v>6116</v>
      </c>
      <c r="M1568" s="67">
        <v>0</v>
      </c>
      <c r="N1568" s="67">
        <v>0</v>
      </c>
      <c r="O1568" s="46">
        <v>203770</v>
      </c>
      <c r="P1568" s="45">
        <v>203770</v>
      </c>
      <c r="Q1568" s="45">
        <v>334913</v>
      </c>
      <c r="R1568" s="45">
        <v>27909.416666666668</v>
      </c>
      <c r="S1568" s="45">
        <v>167456.5</v>
      </c>
      <c r="T1568" s="45">
        <v>199846</v>
      </c>
      <c r="U1568" s="46">
        <v>36313.5</v>
      </c>
      <c r="V1568" s="38">
        <v>15557.212608882368</v>
      </c>
      <c r="W1568" s="46">
        <v>15557.212608882368</v>
      </c>
      <c r="X1568" s="38"/>
      <c r="Y1568" s="38">
        <f t="shared" si="24"/>
        <v>18040.32967160421</v>
      </c>
      <c r="Z1568" s="38">
        <v>18040.32967160421</v>
      </c>
      <c r="AA1568" s="38">
        <v>0</v>
      </c>
      <c r="AB1568" s="38">
        <v>18040.32967160421</v>
      </c>
      <c r="AC1568" s="38" t="s">
        <v>6123</v>
      </c>
      <c r="AD1568" s="59">
        <v>9.0271157149025796E-2</v>
      </c>
      <c r="AE1568" s="59">
        <v>8.8532804984071303E-2</v>
      </c>
      <c r="AF1568" s="59">
        <v>0.49679402072519063</v>
      </c>
    </row>
    <row r="1569" spans="1:32" x14ac:dyDescent="0.2">
      <c r="A1569" s="60" t="s">
        <v>6111</v>
      </c>
      <c r="B1569" s="44" t="s">
        <v>6115</v>
      </c>
      <c r="C1569" s="44"/>
      <c r="D1569" s="39">
        <v>1554</v>
      </c>
      <c r="E1569" s="44" t="s">
        <v>5428</v>
      </c>
      <c r="F1569" s="44" t="s">
        <v>5429</v>
      </c>
      <c r="G1569" s="39" t="s">
        <v>6115</v>
      </c>
      <c r="H1569" s="64">
        <v>40359</v>
      </c>
      <c r="I1569" s="44" t="s">
        <v>6129</v>
      </c>
      <c r="J1569" s="58">
        <v>100</v>
      </c>
      <c r="K1569" s="44" t="s">
        <v>6111</v>
      </c>
      <c r="L1569" s="39" t="s">
        <v>6116</v>
      </c>
      <c r="M1569" s="67">
        <v>0</v>
      </c>
      <c r="N1569" s="67">
        <v>0</v>
      </c>
      <c r="O1569" s="46">
        <v>721448</v>
      </c>
      <c r="P1569" s="45">
        <v>721448</v>
      </c>
      <c r="Q1569" s="45">
        <v>475719</v>
      </c>
      <c r="R1569" s="45">
        <v>39643.25</v>
      </c>
      <c r="S1569" s="45">
        <v>237859.5</v>
      </c>
      <c r="T1569" s="45">
        <v>175515</v>
      </c>
      <c r="U1569" s="46">
        <v>483588.5</v>
      </c>
      <c r="V1569" s="38">
        <v>207176.09455741008</v>
      </c>
      <c r="W1569" s="46">
        <v>175515</v>
      </c>
      <c r="X1569" s="38"/>
      <c r="Y1569" s="38">
        <f t="shared" si="24"/>
        <v>240243.87529146383</v>
      </c>
      <c r="Z1569" s="38">
        <v>175515</v>
      </c>
      <c r="AA1569" s="38">
        <v>0</v>
      </c>
      <c r="AB1569" s="38">
        <v>175515</v>
      </c>
      <c r="AC1569" s="38" t="s">
        <v>6123</v>
      </c>
      <c r="AD1569" s="59">
        <v>1</v>
      </c>
      <c r="AE1569" s="59">
        <v>0.24328156707066897</v>
      </c>
      <c r="AF1569" s="59">
        <v>0.3629428739517172</v>
      </c>
    </row>
    <row r="1570" spans="1:32" x14ac:dyDescent="0.2">
      <c r="A1570" s="60" t="s">
        <v>6111</v>
      </c>
      <c r="B1570" s="44" t="s">
        <v>6115</v>
      </c>
      <c r="C1570" s="44"/>
      <c r="D1570" s="39">
        <v>1555</v>
      </c>
      <c r="E1570" s="44" t="s">
        <v>5474</v>
      </c>
      <c r="F1570" s="44" t="s">
        <v>5475</v>
      </c>
      <c r="G1570" s="39" t="s">
        <v>6115</v>
      </c>
      <c r="H1570" s="64">
        <v>40451</v>
      </c>
      <c r="I1570" s="44" t="s">
        <v>6129</v>
      </c>
      <c r="J1570" s="58">
        <v>100</v>
      </c>
      <c r="K1570" s="44" t="s">
        <v>6111</v>
      </c>
      <c r="L1570" s="39" t="s">
        <v>6116</v>
      </c>
      <c r="M1570" s="67">
        <v>0</v>
      </c>
      <c r="N1570" s="67">
        <v>0</v>
      </c>
      <c r="O1570" s="46">
        <v>305629</v>
      </c>
      <c r="P1570" s="45">
        <v>305629</v>
      </c>
      <c r="Q1570" s="45">
        <v>473043</v>
      </c>
      <c r="R1570" s="45">
        <v>39420.25</v>
      </c>
      <c r="S1570" s="45">
        <v>236521.5</v>
      </c>
      <c r="T1570" s="45">
        <v>315494</v>
      </c>
      <c r="U1570" s="46">
        <v>69107.5</v>
      </c>
      <c r="V1570" s="38">
        <v>29606.622065301839</v>
      </c>
      <c r="W1570" s="46">
        <v>29606.622065301839</v>
      </c>
      <c r="X1570" s="38"/>
      <c r="Y1570" s="38">
        <f t="shared" si="24"/>
        <v>34332.192787266111</v>
      </c>
      <c r="Z1570" s="38">
        <v>34332.192787266111</v>
      </c>
      <c r="AA1570" s="38">
        <v>0</v>
      </c>
      <c r="AB1570" s="38">
        <v>34332.192787266111</v>
      </c>
      <c r="AC1570" s="38" t="s">
        <v>6123</v>
      </c>
      <c r="AD1570" s="59">
        <v>0.10882043014214568</v>
      </c>
      <c r="AE1570" s="59">
        <v>0.11233290292238665</v>
      </c>
      <c r="AF1570" s="59">
        <v>0.49679402072519063</v>
      </c>
    </row>
    <row r="1571" spans="1:32" x14ac:dyDescent="0.2">
      <c r="A1571" s="60" t="s">
        <v>6111</v>
      </c>
      <c r="B1571" s="44" t="s">
        <v>6115</v>
      </c>
      <c r="C1571" s="44"/>
      <c r="D1571" s="39">
        <v>1556</v>
      </c>
      <c r="E1571" s="44" t="s">
        <v>5496</v>
      </c>
      <c r="F1571" s="44" t="s">
        <v>5497</v>
      </c>
      <c r="G1571" s="39" t="s">
        <v>6115</v>
      </c>
      <c r="H1571" s="64">
        <v>40359</v>
      </c>
      <c r="I1571" s="44" t="s">
        <v>6131</v>
      </c>
      <c r="J1571" s="58">
        <v>100</v>
      </c>
      <c r="K1571" s="44" t="s">
        <v>6111</v>
      </c>
      <c r="L1571" s="39" t="s">
        <v>6116</v>
      </c>
      <c r="M1571" s="67">
        <v>0</v>
      </c>
      <c r="N1571" s="67">
        <v>0</v>
      </c>
      <c r="O1571" s="46">
        <v>1138012</v>
      </c>
      <c r="P1571" s="45">
        <v>1138012</v>
      </c>
      <c r="Q1571" s="45">
        <v>407821</v>
      </c>
      <c r="R1571" s="45">
        <v>33985.083333333336</v>
      </c>
      <c r="S1571" s="45">
        <v>203910.5</v>
      </c>
      <c r="T1571" s="45">
        <v>166753</v>
      </c>
      <c r="U1571" s="46">
        <v>934101.5</v>
      </c>
      <c r="V1571" s="38">
        <v>400182.18111104501</v>
      </c>
      <c r="W1571" s="46">
        <v>166753</v>
      </c>
      <c r="X1571" s="38"/>
      <c r="Y1571" s="38">
        <f t="shared" si="24"/>
        <v>464056.03995043162</v>
      </c>
      <c r="Z1571" s="38">
        <v>166753</v>
      </c>
      <c r="AA1571" s="38">
        <v>0</v>
      </c>
      <c r="AB1571" s="38">
        <v>166753</v>
      </c>
      <c r="AC1571" s="38" t="s">
        <v>6123</v>
      </c>
      <c r="AD1571" s="59">
        <v>1</v>
      </c>
      <c r="AE1571" s="59">
        <v>0.1465300893136452</v>
      </c>
      <c r="AF1571" s="59">
        <v>0.1785170027025971</v>
      </c>
    </row>
    <row r="1572" spans="1:32" x14ac:dyDescent="0.2">
      <c r="A1572" s="60" t="s">
        <v>6111</v>
      </c>
      <c r="B1572" s="44" t="s">
        <v>6115</v>
      </c>
      <c r="C1572" s="44"/>
      <c r="D1572" s="39">
        <v>1557</v>
      </c>
      <c r="E1572" s="44" t="s">
        <v>5512</v>
      </c>
      <c r="F1572" s="44" t="s">
        <v>5513</v>
      </c>
      <c r="G1572" s="39" t="s">
        <v>6115</v>
      </c>
      <c r="H1572" s="64">
        <v>40451</v>
      </c>
      <c r="I1572" s="44" t="s">
        <v>6129</v>
      </c>
      <c r="J1572" s="58">
        <v>100</v>
      </c>
      <c r="K1572" s="44" t="s">
        <v>6111</v>
      </c>
      <c r="L1572" s="39" t="s">
        <v>6116</v>
      </c>
      <c r="M1572" s="67">
        <v>0</v>
      </c>
      <c r="N1572" s="67">
        <v>0</v>
      </c>
      <c r="O1572" s="46">
        <v>1630678</v>
      </c>
      <c r="P1572" s="45">
        <v>1630678</v>
      </c>
      <c r="Q1572" s="45">
        <v>404062</v>
      </c>
      <c r="R1572" s="45">
        <v>33671.833333333336</v>
      </c>
      <c r="S1572" s="45">
        <v>202031</v>
      </c>
      <c r="T1572" s="45">
        <v>211042</v>
      </c>
      <c r="U1572" s="46">
        <v>1428647</v>
      </c>
      <c r="V1572" s="38">
        <v>612052.40811384108</v>
      </c>
      <c r="W1572" s="46">
        <v>211042</v>
      </c>
      <c r="X1572" s="38"/>
      <c r="Y1572" s="38">
        <f t="shared" si="24"/>
        <v>709743.28732698143</v>
      </c>
      <c r="Z1572" s="38">
        <v>211042</v>
      </c>
      <c r="AA1572" s="38">
        <v>0</v>
      </c>
      <c r="AB1572" s="38">
        <v>211042</v>
      </c>
      <c r="AC1572" s="38" t="s">
        <v>6123</v>
      </c>
      <c r="AD1572" s="59">
        <v>1</v>
      </c>
      <c r="AE1572" s="59">
        <v>0.12941978735225471</v>
      </c>
      <c r="AF1572" s="59">
        <v>0.14772158552812556</v>
      </c>
    </row>
    <row r="1573" spans="1:32" x14ac:dyDescent="0.2">
      <c r="A1573" s="60" t="s">
        <v>6111</v>
      </c>
      <c r="B1573" s="44" t="s">
        <v>6115</v>
      </c>
      <c r="C1573" s="44"/>
      <c r="D1573" s="39">
        <v>1558</v>
      </c>
      <c r="E1573" s="44" t="s">
        <v>5685</v>
      </c>
      <c r="F1573" s="44" t="s">
        <v>5686</v>
      </c>
      <c r="G1573" s="39" t="s">
        <v>6115</v>
      </c>
      <c r="H1573" s="64">
        <v>40633</v>
      </c>
      <c r="I1573" s="44" t="s">
        <v>6130</v>
      </c>
      <c r="J1573" s="58">
        <v>100</v>
      </c>
      <c r="K1573" s="44" t="s">
        <v>6111</v>
      </c>
      <c r="L1573" s="39" t="s">
        <v>6116</v>
      </c>
      <c r="M1573" s="67">
        <v>0</v>
      </c>
      <c r="N1573" s="67">
        <v>0</v>
      </c>
      <c r="O1573" s="46">
        <v>609101</v>
      </c>
      <c r="P1573" s="45">
        <v>609101</v>
      </c>
      <c r="Q1573" s="45">
        <v>520194</v>
      </c>
      <c r="R1573" s="45">
        <v>43349.5</v>
      </c>
      <c r="S1573" s="45">
        <v>260097</v>
      </c>
      <c r="T1573" s="45">
        <v>272946</v>
      </c>
      <c r="U1573" s="46">
        <v>349004</v>
      </c>
      <c r="V1573" s="38">
        <v>149518.20753577547</v>
      </c>
      <c r="W1573" s="46">
        <v>149518.20753577547</v>
      </c>
      <c r="X1573" s="38"/>
      <c r="Y1573" s="38">
        <f t="shared" ref="Y1573:Y1636" si="25">V1573*(1+$X$14)</f>
        <v>173383.10040917445</v>
      </c>
      <c r="Z1573" s="38">
        <v>173383.10040917445</v>
      </c>
      <c r="AA1573" s="38">
        <v>0</v>
      </c>
      <c r="AB1573" s="38">
        <v>173383.10040917445</v>
      </c>
      <c r="AC1573" s="38" t="s">
        <v>6123</v>
      </c>
      <c r="AD1573" s="59">
        <v>0.6352285815112676</v>
      </c>
      <c r="AE1573" s="59">
        <v>0.28465410565599869</v>
      </c>
      <c r="AF1573" s="59">
        <v>0.49679402072519069</v>
      </c>
    </row>
    <row r="1574" spans="1:32" x14ac:dyDescent="0.2">
      <c r="A1574" s="60" t="s">
        <v>6111</v>
      </c>
      <c r="B1574" s="44" t="s">
        <v>6115</v>
      </c>
      <c r="C1574" s="44"/>
      <c r="D1574" s="39">
        <v>1559</v>
      </c>
      <c r="E1574" s="44" t="s">
        <v>6021</v>
      </c>
      <c r="F1574" s="44" t="s">
        <v>6022</v>
      </c>
      <c r="G1574" s="39" t="s">
        <v>6115</v>
      </c>
      <c r="H1574" s="64">
        <v>40543</v>
      </c>
      <c r="I1574" s="44" t="s">
        <v>6131</v>
      </c>
      <c r="J1574" s="58">
        <v>100</v>
      </c>
      <c r="K1574" s="44" t="s">
        <v>6111</v>
      </c>
      <c r="L1574" s="39" t="s">
        <v>6116</v>
      </c>
      <c r="M1574" s="67">
        <v>0</v>
      </c>
      <c r="N1574" s="67">
        <v>0</v>
      </c>
      <c r="O1574" s="46">
        <v>573937</v>
      </c>
      <c r="P1574" s="45">
        <v>573937</v>
      </c>
      <c r="Q1574" s="45">
        <v>420903</v>
      </c>
      <c r="R1574" s="45">
        <v>35075.25</v>
      </c>
      <c r="S1574" s="45">
        <v>210451.5</v>
      </c>
      <c r="T1574" s="45">
        <v>72723</v>
      </c>
      <c r="U1574" s="46">
        <v>363485.5</v>
      </c>
      <c r="V1574" s="38">
        <v>155722.28520373724</v>
      </c>
      <c r="W1574" s="46">
        <v>72723</v>
      </c>
      <c r="X1574" s="38"/>
      <c r="Y1574" s="38">
        <f t="shared" si="25"/>
        <v>180577.42302030628</v>
      </c>
      <c r="Z1574" s="38">
        <v>72723</v>
      </c>
      <c r="AA1574" s="38">
        <v>0</v>
      </c>
      <c r="AB1574" s="38">
        <v>72723</v>
      </c>
      <c r="AC1574" s="38" t="s">
        <v>6123</v>
      </c>
      <c r="AD1574" s="59">
        <v>1</v>
      </c>
      <c r="AE1574" s="59">
        <v>0.12670902903977266</v>
      </c>
      <c r="AF1574" s="59">
        <v>0.2000712545617363</v>
      </c>
    </row>
    <row r="1575" spans="1:32" x14ac:dyDescent="0.2">
      <c r="A1575" s="60" t="s">
        <v>6111</v>
      </c>
      <c r="B1575" s="44" t="s">
        <v>6115</v>
      </c>
      <c r="C1575" s="44"/>
      <c r="D1575" s="39">
        <v>1560</v>
      </c>
      <c r="E1575" s="44" t="s">
        <v>5942</v>
      </c>
      <c r="F1575" s="44" t="s">
        <v>5943</v>
      </c>
      <c r="G1575" s="39" t="s">
        <v>6115</v>
      </c>
      <c r="H1575" s="64">
        <v>40359</v>
      </c>
      <c r="I1575" s="44" t="s">
        <v>6129</v>
      </c>
      <c r="J1575" s="58">
        <v>100</v>
      </c>
      <c r="K1575" s="44" t="s">
        <v>6111</v>
      </c>
      <c r="L1575" s="39" t="s">
        <v>6116</v>
      </c>
      <c r="M1575" s="67">
        <v>0</v>
      </c>
      <c r="N1575" s="67">
        <v>0</v>
      </c>
      <c r="O1575" s="46">
        <v>417894</v>
      </c>
      <c r="P1575" s="45">
        <v>417894</v>
      </c>
      <c r="Q1575" s="45">
        <v>579188</v>
      </c>
      <c r="R1575" s="45">
        <v>48265.666666666664</v>
      </c>
      <c r="S1575" s="45">
        <v>289594</v>
      </c>
      <c r="T1575" s="45">
        <v>274520</v>
      </c>
      <c r="U1575" s="46">
        <v>128300</v>
      </c>
      <c r="V1575" s="38">
        <v>54965.519096743854</v>
      </c>
      <c r="W1575" s="46">
        <v>54965.519096743854</v>
      </c>
      <c r="X1575" s="38"/>
      <c r="Y1575" s="38">
        <f t="shared" si="25"/>
        <v>63738.672859041959</v>
      </c>
      <c r="Z1575" s="38">
        <v>63738.672859041959</v>
      </c>
      <c r="AA1575" s="38">
        <v>0</v>
      </c>
      <c r="AB1575" s="38">
        <v>63738.672859041959</v>
      </c>
      <c r="AC1575" s="38" t="s">
        <v>6123</v>
      </c>
      <c r="AD1575" s="59">
        <v>0.23218225578843785</v>
      </c>
      <c r="AE1575" s="59">
        <v>0.15252354151780587</v>
      </c>
      <c r="AF1575" s="59">
        <v>0.49679402072519063</v>
      </c>
    </row>
    <row r="1576" spans="1:32" x14ac:dyDescent="0.2">
      <c r="A1576" s="60" t="s">
        <v>6111</v>
      </c>
      <c r="B1576" s="44" t="s">
        <v>6115</v>
      </c>
      <c r="C1576" s="44"/>
      <c r="D1576" s="39">
        <v>1561</v>
      </c>
      <c r="E1576" s="44" t="s">
        <v>260</v>
      </c>
      <c r="F1576" s="44" t="s">
        <v>261</v>
      </c>
      <c r="G1576" s="39" t="s">
        <v>6115</v>
      </c>
      <c r="H1576" s="64">
        <v>40543</v>
      </c>
      <c r="I1576" s="44" t="s">
        <v>6130</v>
      </c>
      <c r="J1576" s="58">
        <v>99</v>
      </c>
      <c r="K1576" s="44" t="s">
        <v>6111</v>
      </c>
      <c r="L1576" s="39" t="s">
        <v>6116</v>
      </c>
      <c r="M1576" s="67">
        <v>0</v>
      </c>
      <c r="N1576" s="67">
        <v>0</v>
      </c>
      <c r="O1576" s="46">
        <v>227190</v>
      </c>
      <c r="P1576" s="45">
        <v>227190</v>
      </c>
      <c r="Q1576" s="45">
        <v>401489</v>
      </c>
      <c r="R1576" s="45">
        <v>33457.416666666664</v>
      </c>
      <c r="S1576" s="45">
        <v>200744.5</v>
      </c>
      <c r="T1576" s="45">
        <v>296079</v>
      </c>
      <c r="U1576" s="46">
        <v>26445.5</v>
      </c>
      <c r="V1576" s="38">
        <v>11329.623034083706</v>
      </c>
      <c r="W1576" s="46">
        <v>11329.623034083706</v>
      </c>
      <c r="X1576" s="38"/>
      <c r="Y1576" s="38">
        <f t="shared" si="25"/>
        <v>13137.966275088029</v>
      </c>
      <c r="Z1576" s="38">
        <v>13137.966275088029</v>
      </c>
      <c r="AA1576" s="38">
        <v>0</v>
      </c>
      <c r="AB1576" s="38">
        <v>13137.966275088029</v>
      </c>
      <c r="AC1576" s="38" t="s">
        <v>6123</v>
      </c>
      <c r="AD1576" s="59">
        <v>4.4373178358100472E-2</v>
      </c>
      <c r="AE1576" s="59">
        <v>5.782810103916558E-2</v>
      </c>
      <c r="AF1576" s="59">
        <v>0.49679402072519063</v>
      </c>
    </row>
    <row r="1577" spans="1:32" x14ac:dyDescent="0.2">
      <c r="A1577" s="60" t="s">
        <v>6111</v>
      </c>
      <c r="B1577" s="44" t="s">
        <v>6115</v>
      </c>
      <c r="C1577" s="44"/>
      <c r="D1577" s="39">
        <v>1562</v>
      </c>
      <c r="E1577" s="44" t="s">
        <v>712</v>
      </c>
      <c r="F1577" s="44" t="s">
        <v>713</v>
      </c>
      <c r="G1577" s="39" t="s">
        <v>6115</v>
      </c>
      <c r="H1577" s="64">
        <v>40543</v>
      </c>
      <c r="I1577" s="44" t="s">
        <v>6130</v>
      </c>
      <c r="J1577" s="58">
        <v>99</v>
      </c>
      <c r="K1577" s="44" t="s">
        <v>6111</v>
      </c>
      <c r="L1577" s="39" t="s">
        <v>6116</v>
      </c>
      <c r="M1577" s="67">
        <v>0</v>
      </c>
      <c r="N1577" s="67">
        <v>0</v>
      </c>
      <c r="O1577" s="46">
        <v>4159460</v>
      </c>
      <c r="P1577" s="45">
        <v>4159460</v>
      </c>
      <c r="Q1577" s="45">
        <v>454799</v>
      </c>
      <c r="R1577" s="45">
        <v>37899.916666666664</v>
      </c>
      <c r="S1577" s="45">
        <v>227399.5</v>
      </c>
      <c r="T1577" s="45">
        <v>454799</v>
      </c>
      <c r="U1577" s="46">
        <v>3932060.5</v>
      </c>
      <c r="V1577" s="38">
        <v>1684549.8558246468</v>
      </c>
      <c r="W1577" s="46">
        <v>454799</v>
      </c>
      <c r="X1577" s="38"/>
      <c r="Y1577" s="38">
        <f t="shared" si="25"/>
        <v>1953424.1455297035</v>
      </c>
      <c r="Z1577" s="38">
        <v>454799</v>
      </c>
      <c r="AA1577" s="38">
        <v>0</v>
      </c>
      <c r="AB1577" s="38">
        <v>454799</v>
      </c>
      <c r="AC1577" s="38" t="s">
        <v>6123</v>
      </c>
      <c r="AD1577" s="59">
        <v>1</v>
      </c>
      <c r="AE1577" s="59">
        <v>0.10934087597909344</v>
      </c>
      <c r="AF1577" s="59">
        <v>0.11566429356821951</v>
      </c>
    </row>
    <row r="1578" spans="1:32" x14ac:dyDescent="0.2">
      <c r="A1578" s="60" t="s">
        <v>6111</v>
      </c>
      <c r="B1578" s="44" t="s">
        <v>6115</v>
      </c>
      <c r="C1578" s="44"/>
      <c r="D1578" s="39">
        <v>1563</v>
      </c>
      <c r="E1578" s="44" t="s">
        <v>1069</v>
      </c>
      <c r="F1578" s="44" t="s">
        <v>1070</v>
      </c>
      <c r="G1578" s="39" t="s">
        <v>6115</v>
      </c>
      <c r="H1578" s="64">
        <v>40359</v>
      </c>
      <c r="I1578" s="44" t="s">
        <v>6129</v>
      </c>
      <c r="J1578" s="58">
        <v>99</v>
      </c>
      <c r="K1578" s="44" t="s">
        <v>6111</v>
      </c>
      <c r="L1578" s="39" t="s">
        <v>6116</v>
      </c>
      <c r="M1578" s="67">
        <v>0</v>
      </c>
      <c r="N1578" s="67">
        <v>0</v>
      </c>
      <c r="O1578" s="46">
        <v>120705</v>
      </c>
      <c r="P1578" s="45">
        <v>120705</v>
      </c>
      <c r="Q1578" s="45">
        <v>440205</v>
      </c>
      <c r="R1578" s="45">
        <v>36683.75</v>
      </c>
      <c r="S1578" s="45">
        <v>220102.5</v>
      </c>
      <c r="T1578" s="45">
        <v>294287</v>
      </c>
      <c r="U1578" s="46">
        <v>0</v>
      </c>
      <c r="V1578" s="38">
        <v>0</v>
      </c>
      <c r="W1578" s="46">
        <v>0</v>
      </c>
      <c r="X1578" s="38"/>
      <c r="Y1578" s="38">
        <f t="shared" si="25"/>
        <v>0</v>
      </c>
      <c r="Z1578" s="38">
        <v>0</v>
      </c>
      <c r="AA1578" s="38">
        <v>0</v>
      </c>
      <c r="AB1578" s="38">
        <v>0</v>
      </c>
      <c r="AC1578" s="38" t="s">
        <v>6116</v>
      </c>
      <c r="AD1578" s="59">
        <v>0</v>
      </c>
      <c r="AE1578" s="59">
        <v>0</v>
      </c>
      <c r="AF1578" s="59" t="s">
        <v>6138</v>
      </c>
    </row>
    <row r="1579" spans="1:32" x14ac:dyDescent="0.2">
      <c r="A1579" s="60" t="s">
        <v>6111</v>
      </c>
      <c r="B1579" s="44" t="s">
        <v>6115</v>
      </c>
      <c r="C1579" s="44"/>
      <c r="D1579" s="39">
        <v>1564</v>
      </c>
      <c r="E1579" s="44" t="s">
        <v>1091</v>
      </c>
      <c r="F1579" s="44" t="s">
        <v>1092</v>
      </c>
      <c r="G1579" s="39" t="s">
        <v>6115</v>
      </c>
      <c r="H1579" s="64">
        <v>40633</v>
      </c>
      <c r="I1579" s="44" t="s">
        <v>6129</v>
      </c>
      <c r="J1579" s="58">
        <v>99</v>
      </c>
      <c r="K1579" s="44" t="s">
        <v>6111</v>
      </c>
      <c r="L1579" s="39" t="s">
        <v>6116</v>
      </c>
      <c r="M1579" s="67">
        <v>0</v>
      </c>
      <c r="N1579" s="67">
        <v>0</v>
      </c>
      <c r="O1579" s="46">
        <v>324744</v>
      </c>
      <c r="P1579" s="45">
        <v>324744</v>
      </c>
      <c r="Q1579" s="45">
        <v>532688</v>
      </c>
      <c r="R1579" s="45">
        <v>44390.666666666664</v>
      </c>
      <c r="S1579" s="45">
        <v>266344</v>
      </c>
      <c r="T1579" s="45">
        <v>375539</v>
      </c>
      <c r="U1579" s="46">
        <v>58400</v>
      </c>
      <c r="V1579" s="38">
        <v>25019.378918549035</v>
      </c>
      <c r="W1579" s="46">
        <v>25019.378918549035</v>
      </c>
      <c r="X1579" s="38"/>
      <c r="Y1579" s="38">
        <f t="shared" si="25"/>
        <v>29012.770810351136</v>
      </c>
      <c r="Z1579" s="38">
        <v>29012.770810351136</v>
      </c>
      <c r="AA1579" s="38">
        <v>0</v>
      </c>
      <c r="AB1579" s="38">
        <v>29012.770810351136</v>
      </c>
      <c r="AC1579" s="38" t="s">
        <v>6123</v>
      </c>
      <c r="AD1579" s="59">
        <v>7.7256345706707252E-2</v>
      </c>
      <c r="AE1579" s="59">
        <v>8.9340436806688142E-2</v>
      </c>
      <c r="AF1579" s="59">
        <v>0.49679402072519069</v>
      </c>
    </row>
    <row r="1580" spans="1:32" x14ac:dyDescent="0.2">
      <c r="A1580" s="60" t="s">
        <v>6111</v>
      </c>
      <c r="B1580" s="44" t="s">
        <v>6115</v>
      </c>
      <c r="C1580" s="44"/>
      <c r="D1580" s="39">
        <v>1565</v>
      </c>
      <c r="E1580" s="44" t="s">
        <v>2333</v>
      </c>
      <c r="F1580" s="44" t="s">
        <v>2334</v>
      </c>
      <c r="G1580" s="39" t="s">
        <v>6115</v>
      </c>
      <c r="H1580" s="64">
        <v>40633</v>
      </c>
      <c r="I1580" s="44" t="s">
        <v>6130</v>
      </c>
      <c r="J1580" s="58">
        <v>99</v>
      </c>
      <c r="K1580" s="44" t="s">
        <v>6111</v>
      </c>
      <c r="L1580" s="39" t="s">
        <v>6116</v>
      </c>
      <c r="M1580" s="67">
        <v>0</v>
      </c>
      <c r="N1580" s="67">
        <v>0</v>
      </c>
      <c r="O1580" s="46">
        <v>561681</v>
      </c>
      <c r="P1580" s="45">
        <v>561681</v>
      </c>
      <c r="Q1580" s="45">
        <v>620165</v>
      </c>
      <c r="R1580" s="45">
        <v>51680.416666666664</v>
      </c>
      <c r="S1580" s="45">
        <v>310082.5</v>
      </c>
      <c r="T1580" s="45">
        <v>180023</v>
      </c>
      <c r="U1580" s="46">
        <v>251598.5</v>
      </c>
      <c r="V1580" s="38">
        <v>107788.32545956437</v>
      </c>
      <c r="W1580" s="46">
        <v>107788.32545956437</v>
      </c>
      <c r="X1580" s="38"/>
      <c r="Y1580" s="38">
        <f t="shared" si="25"/>
        <v>124992.63042342688</v>
      </c>
      <c r="Z1580" s="38">
        <v>124992.63042342688</v>
      </c>
      <c r="AA1580" s="38">
        <v>0</v>
      </c>
      <c r="AB1580" s="38">
        <v>124992.63042342688</v>
      </c>
      <c r="AC1580" s="38" t="s">
        <v>6123</v>
      </c>
      <c r="AD1580" s="59">
        <v>0.69431478435214877</v>
      </c>
      <c r="AE1580" s="59">
        <v>0.22253312898856625</v>
      </c>
      <c r="AF1580" s="59">
        <v>0.49679402072519063</v>
      </c>
    </row>
    <row r="1581" spans="1:32" x14ac:dyDescent="0.2">
      <c r="A1581" s="60" t="s">
        <v>6111</v>
      </c>
      <c r="B1581" s="44" t="s">
        <v>6115</v>
      </c>
      <c r="C1581" s="44"/>
      <c r="D1581" s="39">
        <v>1566</v>
      </c>
      <c r="E1581" s="44" t="s">
        <v>2551</v>
      </c>
      <c r="F1581" s="44" t="s">
        <v>2552</v>
      </c>
      <c r="G1581" s="39" t="s">
        <v>6115</v>
      </c>
      <c r="H1581" s="64">
        <v>40633</v>
      </c>
      <c r="I1581" s="44" t="s">
        <v>6130</v>
      </c>
      <c r="J1581" s="58">
        <v>99</v>
      </c>
      <c r="K1581" s="44" t="s">
        <v>6111</v>
      </c>
      <c r="L1581" s="39" t="s">
        <v>6116</v>
      </c>
      <c r="M1581" s="67">
        <v>0</v>
      </c>
      <c r="N1581" s="67">
        <v>0</v>
      </c>
      <c r="O1581" s="46">
        <v>546798</v>
      </c>
      <c r="P1581" s="45">
        <v>546798</v>
      </c>
      <c r="Q1581" s="45">
        <v>542144</v>
      </c>
      <c r="R1581" s="45">
        <v>45178.666666666664</v>
      </c>
      <c r="S1581" s="45">
        <v>271072</v>
      </c>
      <c r="T1581" s="45">
        <v>200737</v>
      </c>
      <c r="U1581" s="46">
        <v>275726</v>
      </c>
      <c r="V1581" s="38">
        <v>118124.88478931251</v>
      </c>
      <c r="W1581" s="46">
        <v>118124.88478931251</v>
      </c>
      <c r="X1581" s="38"/>
      <c r="Y1581" s="38">
        <f t="shared" si="25"/>
        <v>136979.0281584739</v>
      </c>
      <c r="Z1581" s="38">
        <v>136979.0281584739</v>
      </c>
      <c r="AA1581" s="38">
        <v>0</v>
      </c>
      <c r="AB1581" s="38">
        <v>136979.0281584739</v>
      </c>
      <c r="AC1581" s="38" t="s">
        <v>6123</v>
      </c>
      <c r="AD1581" s="59">
        <v>0.68238056839782346</v>
      </c>
      <c r="AE1581" s="59">
        <v>0.25051120918231945</v>
      </c>
      <c r="AF1581" s="59">
        <v>0.49679402072519058</v>
      </c>
    </row>
    <row r="1582" spans="1:32" x14ac:dyDescent="0.2">
      <c r="A1582" s="60" t="s">
        <v>6111</v>
      </c>
      <c r="B1582" s="44" t="s">
        <v>6115</v>
      </c>
      <c r="C1582" s="44"/>
      <c r="D1582" s="39">
        <v>1567</v>
      </c>
      <c r="E1582" s="44" t="s">
        <v>3841</v>
      </c>
      <c r="F1582" s="44" t="s">
        <v>3842</v>
      </c>
      <c r="G1582" s="39" t="s">
        <v>6115</v>
      </c>
      <c r="H1582" s="64">
        <v>40543</v>
      </c>
      <c r="I1582" s="44" t="s">
        <v>6129</v>
      </c>
      <c r="J1582" s="58">
        <v>99</v>
      </c>
      <c r="K1582" s="44" t="s">
        <v>6111</v>
      </c>
      <c r="L1582" s="39" t="s">
        <v>6116</v>
      </c>
      <c r="M1582" s="67">
        <v>0</v>
      </c>
      <c r="N1582" s="67">
        <v>0</v>
      </c>
      <c r="O1582" s="46">
        <v>219698</v>
      </c>
      <c r="P1582" s="45">
        <v>219698</v>
      </c>
      <c r="Q1582" s="45">
        <v>691527</v>
      </c>
      <c r="R1582" s="45">
        <v>57627.25</v>
      </c>
      <c r="S1582" s="45">
        <v>345763.5</v>
      </c>
      <c r="T1582" s="45">
        <v>330173</v>
      </c>
      <c r="U1582" s="46">
        <v>0</v>
      </c>
      <c r="V1582" s="38">
        <v>0</v>
      </c>
      <c r="W1582" s="46">
        <v>0</v>
      </c>
      <c r="X1582" s="38"/>
      <c r="Y1582" s="38">
        <f t="shared" si="25"/>
        <v>0</v>
      </c>
      <c r="Z1582" s="38">
        <v>0</v>
      </c>
      <c r="AA1582" s="38">
        <v>0</v>
      </c>
      <c r="AB1582" s="38">
        <v>0</v>
      </c>
      <c r="AC1582" s="38" t="s">
        <v>6116</v>
      </c>
      <c r="AD1582" s="59">
        <v>0</v>
      </c>
      <c r="AE1582" s="59">
        <v>0</v>
      </c>
      <c r="AF1582" s="59" t="s">
        <v>6138</v>
      </c>
    </row>
    <row r="1583" spans="1:32" x14ac:dyDescent="0.2">
      <c r="A1583" s="60" t="s">
        <v>6111</v>
      </c>
      <c r="B1583" s="44" t="s">
        <v>6115</v>
      </c>
      <c r="C1583" s="44"/>
      <c r="D1583" s="39">
        <v>1568</v>
      </c>
      <c r="E1583" s="44" t="s">
        <v>3847</v>
      </c>
      <c r="F1583" s="44" t="s">
        <v>6025</v>
      </c>
      <c r="G1583" s="39" t="s">
        <v>6115</v>
      </c>
      <c r="H1583" s="64">
        <v>40359</v>
      </c>
      <c r="I1583" s="44" t="s">
        <v>6129</v>
      </c>
      <c r="J1583" s="58">
        <v>99</v>
      </c>
      <c r="K1583" s="44" t="s">
        <v>6111</v>
      </c>
      <c r="L1583" s="39" t="s">
        <v>6116</v>
      </c>
      <c r="M1583" s="67">
        <v>0</v>
      </c>
      <c r="N1583" s="67">
        <v>0</v>
      </c>
      <c r="O1583" s="46">
        <v>644917</v>
      </c>
      <c r="P1583" s="45">
        <v>644917</v>
      </c>
      <c r="Q1583" s="45">
        <v>753080</v>
      </c>
      <c r="R1583" s="45">
        <v>62756.666666666664</v>
      </c>
      <c r="S1583" s="45">
        <v>376540</v>
      </c>
      <c r="T1583" s="45">
        <v>336092</v>
      </c>
      <c r="U1583" s="46">
        <v>268377</v>
      </c>
      <c r="V1583" s="38">
        <v>114976.47013738757</v>
      </c>
      <c r="W1583" s="46">
        <v>114976.47013738757</v>
      </c>
      <c r="X1583" s="38"/>
      <c r="Y1583" s="38">
        <f t="shared" si="25"/>
        <v>133328.0889001645</v>
      </c>
      <c r="Z1583" s="38">
        <v>133328.0889001645</v>
      </c>
      <c r="AA1583" s="38">
        <v>0</v>
      </c>
      <c r="AB1583" s="38">
        <v>133328.0889001645</v>
      </c>
      <c r="AC1583" s="38" t="s">
        <v>6123</v>
      </c>
      <c r="AD1583" s="59">
        <v>0.39670116783548698</v>
      </c>
      <c r="AE1583" s="59">
        <v>0.20673681869165256</v>
      </c>
      <c r="AF1583" s="59">
        <v>0.49679402072519069</v>
      </c>
    </row>
    <row r="1584" spans="1:32" x14ac:dyDescent="0.2">
      <c r="A1584" s="60" t="s">
        <v>6111</v>
      </c>
      <c r="B1584" s="44" t="s">
        <v>6115</v>
      </c>
      <c r="C1584" s="44"/>
      <c r="D1584" s="39">
        <v>1569</v>
      </c>
      <c r="E1584" s="44" t="s">
        <v>5237</v>
      </c>
      <c r="F1584" s="44" t="s">
        <v>5238</v>
      </c>
      <c r="G1584" s="39" t="s">
        <v>6115</v>
      </c>
      <c r="H1584" s="64">
        <v>40633</v>
      </c>
      <c r="I1584" s="44" t="s">
        <v>6132</v>
      </c>
      <c r="J1584" s="58">
        <v>99</v>
      </c>
      <c r="K1584" s="44" t="s">
        <v>6111</v>
      </c>
      <c r="L1584" s="39" t="s">
        <v>6123</v>
      </c>
      <c r="M1584" s="67">
        <v>45796</v>
      </c>
      <c r="N1584" s="67">
        <v>45796</v>
      </c>
      <c r="O1584" s="46">
        <v>491059</v>
      </c>
      <c r="P1584" s="45">
        <v>445263</v>
      </c>
      <c r="Q1584" s="45">
        <v>461329</v>
      </c>
      <c r="R1584" s="45">
        <v>38444.083333333336</v>
      </c>
      <c r="S1584" s="45">
        <v>230664.5</v>
      </c>
      <c r="T1584" s="45">
        <v>201632</v>
      </c>
      <c r="U1584" s="46">
        <v>214598.5</v>
      </c>
      <c r="V1584" s="38">
        <v>91937.006624182279</v>
      </c>
      <c r="W1584" s="46">
        <v>91937.006624182279</v>
      </c>
      <c r="X1584" s="38"/>
      <c r="Y1584" s="38">
        <f t="shared" si="25"/>
        <v>106611.25165659483</v>
      </c>
      <c r="Z1584" s="38">
        <v>106611.25165659483</v>
      </c>
      <c r="AA1584" s="38">
        <v>0</v>
      </c>
      <c r="AB1584" s="38">
        <v>106611.25165659483</v>
      </c>
      <c r="AC1584" s="38" t="s">
        <v>6123</v>
      </c>
      <c r="AD1584" s="59">
        <v>0.52874172580044254</v>
      </c>
      <c r="AE1584" s="59">
        <v>0.23943433803526193</v>
      </c>
      <c r="AF1584" s="59">
        <v>0.49679402072519069</v>
      </c>
    </row>
    <row r="1585" spans="1:32" x14ac:dyDescent="0.2">
      <c r="A1585" s="60" t="s">
        <v>6111</v>
      </c>
      <c r="B1585" s="44" t="s">
        <v>6115</v>
      </c>
      <c r="C1585" s="44"/>
      <c r="D1585" s="39">
        <v>1570</v>
      </c>
      <c r="E1585" s="44" t="s">
        <v>5929</v>
      </c>
      <c r="F1585" s="44" t="s">
        <v>5930</v>
      </c>
      <c r="G1585" s="39" t="s">
        <v>6115</v>
      </c>
      <c r="H1585" s="64">
        <v>40633</v>
      </c>
      <c r="I1585" s="44" t="s">
        <v>6131</v>
      </c>
      <c r="J1585" s="58">
        <v>99</v>
      </c>
      <c r="K1585" s="44" t="s">
        <v>6111</v>
      </c>
      <c r="L1585" s="39" t="s">
        <v>6116</v>
      </c>
      <c r="M1585" s="67">
        <v>0</v>
      </c>
      <c r="N1585" s="67">
        <v>0</v>
      </c>
      <c r="O1585" s="46">
        <v>303772</v>
      </c>
      <c r="P1585" s="45">
        <v>303772</v>
      </c>
      <c r="Q1585" s="45">
        <v>538383</v>
      </c>
      <c r="R1585" s="45">
        <v>44865.25</v>
      </c>
      <c r="S1585" s="45">
        <v>269191.5</v>
      </c>
      <c r="T1585" s="45">
        <v>234053</v>
      </c>
      <c r="U1585" s="46">
        <v>34580.5</v>
      </c>
      <c r="V1585" s="38">
        <v>14814.771107754877</v>
      </c>
      <c r="W1585" s="46">
        <v>14814.771107754877</v>
      </c>
      <c r="X1585" s="38"/>
      <c r="Y1585" s="38">
        <f t="shared" si="25"/>
        <v>17179.385633687456</v>
      </c>
      <c r="Z1585" s="38">
        <v>17179.385633687456</v>
      </c>
      <c r="AA1585" s="38">
        <v>0</v>
      </c>
      <c r="AB1585" s="38">
        <v>17179.385633687456</v>
      </c>
      <c r="AC1585" s="38" t="s">
        <v>6123</v>
      </c>
      <c r="AD1585" s="59">
        <v>7.3399553236606477E-2</v>
      </c>
      <c r="AE1585" s="59">
        <v>5.6553552117007015E-2</v>
      </c>
      <c r="AF1585" s="59">
        <v>0.49679402072519069</v>
      </c>
    </row>
    <row r="1586" spans="1:32" x14ac:dyDescent="0.2">
      <c r="A1586" s="60" t="s">
        <v>6111</v>
      </c>
      <c r="B1586" s="44" t="s">
        <v>6115</v>
      </c>
      <c r="C1586" s="44"/>
      <c r="D1586" s="39">
        <v>1571</v>
      </c>
      <c r="E1586" s="44" t="s">
        <v>256</v>
      </c>
      <c r="F1586" s="44" t="s">
        <v>257</v>
      </c>
      <c r="G1586" s="39" t="s">
        <v>6115</v>
      </c>
      <c r="H1586" s="64">
        <v>40359</v>
      </c>
      <c r="I1586" s="44" t="s">
        <v>6129</v>
      </c>
      <c r="J1586" s="58">
        <v>98</v>
      </c>
      <c r="K1586" s="44" t="s">
        <v>6111</v>
      </c>
      <c r="L1586" s="39" t="s">
        <v>6116</v>
      </c>
      <c r="M1586" s="67">
        <v>0</v>
      </c>
      <c r="N1586" s="67">
        <v>0</v>
      </c>
      <c r="O1586" s="46">
        <v>703524</v>
      </c>
      <c r="P1586" s="45">
        <v>703524</v>
      </c>
      <c r="Q1586" s="45">
        <v>399930</v>
      </c>
      <c r="R1586" s="45">
        <v>33327.5</v>
      </c>
      <c r="S1586" s="45">
        <v>199965</v>
      </c>
      <c r="T1586" s="45">
        <v>226717</v>
      </c>
      <c r="U1586" s="46">
        <v>503559</v>
      </c>
      <c r="V1586" s="38">
        <v>215731.73679530193</v>
      </c>
      <c r="W1586" s="46">
        <v>215731.73679530193</v>
      </c>
      <c r="X1586" s="38"/>
      <c r="Y1586" s="38">
        <f t="shared" si="25"/>
        <v>250165.10028235629</v>
      </c>
      <c r="Z1586" s="38">
        <v>226717</v>
      </c>
      <c r="AA1586" s="38">
        <v>0</v>
      </c>
      <c r="AB1586" s="38">
        <v>226717</v>
      </c>
      <c r="AC1586" s="38" t="s">
        <v>6123</v>
      </c>
      <c r="AD1586" s="59">
        <v>1</v>
      </c>
      <c r="AE1586" s="59">
        <v>0.3222590842672034</v>
      </c>
      <c r="AF1586" s="59">
        <v>0.45022926806987862</v>
      </c>
    </row>
    <row r="1587" spans="1:32" x14ac:dyDescent="0.2">
      <c r="A1587" s="60" t="s">
        <v>6111</v>
      </c>
      <c r="B1587" s="44" t="s">
        <v>6115</v>
      </c>
      <c r="C1587" s="44"/>
      <c r="D1587" s="39">
        <v>1572</v>
      </c>
      <c r="E1587" s="44" t="s">
        <v>501</v>
      </c>
      <c r="F1587" s="44" t="s">
        <v>502</v>
      </c>
      <c r="G1587" s="39" t="s">
        <v>6115</v>
      </c>
      <c r="H1587" s="64">
        <v>40359</v>
      </c>
      <c r="I1587" s="44" t="s">
        <v>6129</v>
      </c>
      <c r="J1587" s="58">
        <v>98</v>
      </c>
      <c r="K1587" s="44" t="s">
        <v>6111</v>
      </c>
      <c r="L1587" s="39" t="s">
        <v>6116</v>
      </c>
      <c r="M1587" s="67">
        <v>0</v>
      </c>
      <c r="N1587" s="67">
        <v>0</v>
      </c>
      <c r="O1587" s="46">
        <v>65741</v>
      </c>
      <c r="P1587" s="45">
        <v>65741</v>
      </c>
      <c r="Q1587" s="45">
        <v>429715</v>
      </c>
      <c r="R1587" s="45">
        <v>35809.583333333336</v>
      </c>
      <c r="S1587" s="45">
        <v>214857.5</v>
      </c>
      <c r="T1587" s="45">
        <v>287486</v>
      </c>
      <c r="U1587" s="46">
        <v>0</v>
      </c>
      <c r="V1587" s="38">
        <v>0</v>
      </c>
      <c r="W1587" s="46">
        <v>0</v>
      </c>
      <c r="X1587" s="38"/>
      <c r="Y1587" s="38">
        <f t="shared" si="25"/>
        <v>0</v>
      </c>
      <c r="Z1587" s="38">
        <v>0</v>
      </c>
      <c r="AA1587" s="38">
        <v>0</v>
      </c>
      <c r="AB1587" s="38">
        <v>0</v>
      </c>
      <c r="AC1587" s="38" t="s">
        <v>6116</v>
      </c>
      <c r="AD1587" s="59">
        <v>0</v>
      </c>
      <c r="AE1587" s="59">
        <v>0</v>
      </c>
      <c r="AF1587" s="59" t="s">
        <v>6138</v>
      </c>
    </row>
    <row r="1588" spans="1:32" x14ac:dyDescent="0.2">
      <c r="A1588" s="60" t="s">
        <v>6111</v>
      </c>
      <c r="B1588" s="44" t="s">
        <v>6115</v>
      </c>
      <c r="C1588" s="44"/>
      <c r="D1588" s="39">
        <v>1573</v>
      </c>
      <c r="E1588" s="44" t="s">
        <v>547</v>
      </c>
      <c r="F1588" s="44" t="s">
        <v>548</v>
      </c>
      <c r="G1588" s="39" t="s">
        <v>6115</v>
      </c>
      <c r="H1588" s="64">
        <v>40633</v>
      </c>
      <c r="I1588" s="44" t="s">
        <v>6129</v>
      </c>
      <c r="J1588" s="58">
        <v>98</v>
      </c>
      <c r="K1588" s="44" t="s">
        <v>6111</v>
      </c>
      <c r="L1588" s="39" t="s">
        <v>6116</v>
      </c>
      <c r="M1588" s="67">
        <v>0</v>
      </c>
      <c r="N1588" s="67">
        <v>0</v>
      </c>
      <c r="O1588" s="46">
        <v>638144</v>
      </c>
      <c r="P1588" s="45">
        <v>638144</v>
      </c>
      <c r="Q1588" s="45">
        <v>670190</v>
      </c>
      <c r="R1588" s="45">
        <v>55849.166666666664</v>
      </c>
      <c r="S1588" s="45">
        <v>335095</v>
      </c>
      <c r="T1588" s="45">
        <v>227195</v>
      </c>
      <c r="U1588" s="46">
        <v>303049</v>
      </c>
      <c r="V1588" s="38">
        <v>129830.44112820832</v>
      </c>
      <c r="W1588" s="46">
        <v>129830.44112820832</v>
      </c>
      <c r="X1588" s="38"/>
      <c r="Y1588" s="38">
        <f t="shared" si="25"/>
        <v>150552.93118674829</v>
      </c>
      <c r="Z1588" s="38">
        <v>150552.93118674829</v>
      </c>
      <c r="AA1588" s="38">
        <v>0</v>
      </c>
      <c r="AB1588" s="38">
        <v>150552.93118674829</v>
      </c>
      <c r="AC1588" s="38" t="s">
        <v>6123</v>
      </c>
      <c r="AD1588" s="59">
        <v>0.66265952677985118</v>
      </c>
      <c r="AE1588" s="59">
        <v>0.2359231320622748</v>
      </c>
      <c r="AF1588" s="59">
        <v>0.49679402072519063</v>
      </c>
    </row>
    <row r="1589" spans="1:32" x14ac:dyDescent="0.2">
      <c r="A1589" s="60" t="s">
        <v>6111</v>
      </c>
      <c r="B1589" s="44" t="s">
        <v>6115</v>
      </c>
      <c r="C1589" s="44"/>
      <c r="D1589" s="39">
        <v>1574</v>
      </c>
      <c r="E1589" s="44" t="s">
        <v>791</v>
      </c>
      <c r="F1589" s="44" t="s">
        <v>792</v>
      </c>
      <c r="G1589" s="39" t="s">
        <v>6115</v>
      </c>
      <c r="H1589" s="64">
        <v>40633</v>
      </c>
      <c r="I1589" s="44" t="s">
        <v>6130</v>
      </c>
      <c r="J1589" s="58">
        <v>98</v>
      </c>
      <c r="K1589" s="44" t="s">
        <v>6111</v>
      </c>
      <c r="L1589" s="39" t="s">
        <v>6123</v>
      </c>
      <c r="M1589" s="67">
        <v>146123</v>
      </c>
      <c r="N1589" s="67">
        <v>47494</v>
      </c>
      <c r="O1589" s="46">
        <v>378250</v>
      </c>
      <c r="P1589" s="45">
        <v>330756</v>
      </c>
      <c r="Q1589" s="45">
        <v>351420</v>
      </c>
      <c r="R1589" s="45">
        <v>29285</v>
      </c>
      <c r="S1589" s="45">
        <v>175710</v>
      </c>
      <c r="T1589" s="45">
        <v>186390</v>
      </c>
      <c r="U1589" s="46">
        <v>155046</v>
      </c>
      <c r="V1589" s="38">
        <v>66423.880544612213</v>
      </c>
      <c r="W1589" s="46">
        <v>66423.880544612213</v>
      </c>
      <c r="X1589" s="38"/>
      <c r="Y1589" s="38">
        <f t="shared" si="25"/>
        <v>77025.925737357902</v>
      </c>
      <c r="Z1589" s="38">
        <v>77025.925737357902</v>
      </c>
      <c r="AA1589" s="38">
        <v>0</v>
      </c>
      <c r="AB1589" s="38">
        <v>77025.925737357902</v>
      </c>
      <c r="AC1589" s="38" t="s">
        <v>6123</v>
      </c>
      <c r="AD1589" s="59">
        <v>0.41325138546787865</v>
      </c>
      <c r="AE1589" s="59">
        <v>0.23287839294633478</v>
      </c>
      <c r="AF1589" s="59">
        <v>0.49679402072519058</v>
      </c>
    </row>
    <row r="1590" spans="1:32" x14ac:dyDescent="0.2">
      <c r="A1590" s="60" t="s">
        <v>6111</v>
      </c>
      <c r="B1590" s="44" t="s">
        <v>6115</v>
      </c>
      <c r="C1590" s="44"/>
      <c r="D1590" s="39">
        <v>1575</v>
      </c>
      <c r="E1590" s="44" t="s">
        <v>2148</v>
      </c>
      <c r="F1590" s="44" t="s">
        <v>2149</v>
      </c>
      <c r="G1590" s="39" t="s">
        <v>6115</v>
      </c>
      <c r="H1590" s="64">
        <v>40451</v>
      </c>
      <c r="I1590" s="44" t="s">
        <v>6131</v>
      </c>
      <c r="J1590" s="58">
        <v>98</v>
      </c>
      <c r="K1590" s="44" t="s">
        <v>6111</v>
      </c>
      <c r="L1590" s="39" t="s">
        <v>6116</v>
      </c>
      <c r="M1590" s="67">
        <v>0</v>
      </c>
      <c r="N1590" s="67">
        <v>0</v>
      </c>
      <c r="O1590" s="46">
        <v>444797</v>
      </c>
      <c r="P1590" s="45">
        <v>444797</v>
      </c>
      <c r="Q1590" s="45">
        <v>528203</v>
      </c>
      <c r="R1590" s="45">
        <v>44016.916666666664</v>
      </c>
      <c r="S1590" s="45">
        <v>264101.5</v>
      </c>
      <c r="T1590" s="45">
        <v>244571</v>
      </c>
      <c r="U1590" s="46">
        <v>180695.5</v>
      </c>
      <c r="V1590" s="38">
        <v>77412.486016723924</v>
      </c>
      <c r="W1590" s="46">
        <v>77412.486016723924</v>
      </c>
      <c r="X1590" s="38"/>
      <c r="Y1590" s="38">
        <f t="shared" si="25"/>
        <v>89768.443971948698</v>
      </c>
      <c r="Z1590" s="38">
        <v>89768.443971948698</v>
      </c>
      <c r="AA1590" s="38">
        <v>0</v>
      </c>
      <c r="AB1590" s="38">
        <v>89768.443971948698</v>
      </c>
      <c r="AC1590" s="38" t="s">
        <v>6123</v>
      </c>
      <c r="AD1590" s="59">
        <v>0.36704451456611248</v>
      </c>
      <c r="AE1590" s="59">
        <v>0.20181890608962896</v>
      </c>
      <c r="AF1590" s="59">
        <v>0.49679402072519069</v>
      </c>
    </row>
    <row r="1591" spans="1:32" x14ac:dyDescent="0.2">
      <c r="A1591" s="60" t="s">
        <v>6111</v>
      </c>
      <c r="B1591" s="44" t="s">
        <v>6115</v>
      </c>
      <c r="C1591" s="44"/>
      <c r="D1591" s="39">
        <v>1576</v>
      </c>
      <c r="E1591" s="44" t="s">
        <v>2589</v>
      </c>
      <c r="F1591" s="44" t="s">
        <v>2590</v>
      </c>
      <c r="G1591" s="39" t="s">
        <v>6115</v>
      </c>
      <c r="H1591" s="64">
        <v>40359</v>
      </c>
      <c r="I1591" s="44" t="s">
        <v>6131</v>
      </c>
      <c r="J1591" s="58">
        <v>98</v>
      </c>
      <c r="K1591" s="44" t="s">
        <v>6111</v>
      </c>
      <c r="L1591" s="39" t="s">
        <v>6116</v>
      </c>
      <c r="M1591" s="67">
        <v>0</v>
      </c>
      <c r="N1591" s="67">
        <v>0</v>
      </c>
      <c r="O1591" s="46">
        <v>249814</v>
      </c>
      <c r="P1591" s="45">
        <v>249814</v>
      </c>
      <c r="Q1591" s="45">
        <v>463446</v>
      </c>
      <c r="R1591" s="45">
        <v>38620.5</v>
      </c>
      <c r="S1591" s="45">
        <v>231723</v>
      </c>
      <c r="T1591" s="45">
        <v>182076</v>
      </c>
      <c r="U1591" s="46">
        <v>18091</v>
      </c>
      <c r="V1591" s="38">
        <v>7750.4380824566879</v>
      </c>
      <c r="W1591" s="46">
        <v>7750.4380824566879</v>
      </c>
      <c r="X1591" s="38"/>
      <c r="Y1591" s="38">
        <f t="shared" si="25"/>
        <v>8987.5006289394241</v>
      </c>
      <c r="Z1591" s="38">
        <v>8987.5006289394241</v>
      </c>
      <c r="AA1591" s="38">
        <v>0</v>
      </c>
      <c r="AB1591" s="38">
        <v>8987.5006289394241</v>
      </c>
      <c r="AC1591" s="38" t="s">
        <v>6123</v>
      </c>
      <c r="AD1591" s="59">
        <v>4.9361259193630262E-2</v>
      </c>
      <c r="AE1591" s="59">
        <v>3.5976769232066351E-2</v>
      </c>
      <c r="AF1591" s="59">
        <v>0.49679402072519063</v>
      </c>
    </row>
    <row r="1592" spans="1:32" x14ac:dyDescent="0.2">
      <c r="A1592" s="60" t="s">
        <v>6111</v>
      </c>
      <c r="B1592" s="44" t="s">
        <v>6115</v>
      </c>
      <c r="C1592" s="44"/>
      <c r="D1592" s="39">
        <v>1577</v>
      </c>
      <c r="E1592" s="44" t="s">
        <v>2749</v>
      </c>
      <c r="F1592" s="44" t="s">
        <v>2750</v>
      </c>
      <c r="G1592" s="39" t="s">
        <v>6115</v>
      </c>
      <c r="H1592" s="64">
        <v>40633</v>
      </c>
      <c r="I1592" s="44" t="s">
        <v>6132</v>
      </c>
      <c r="J1592" s="58">
        <v>98</v>
      </c>
      <c r="K1592" s="44" t="s">
        <v>6111</v>
      </c>
      <c r="L1592" s="39" t="s">
        <v>6116</v>
      </c>
      <c r="M1592" s="67">
        <v>0</v>
      </c>
      <c r="N1592" s="67">
        <v>0</v>
      </c>
      <c r="O1592" s="46">
        <v>187828</v>
      </c>
      <c r="P1592" s="45">
        <v>187828</v>
      </c>
      <c r="Q1592" s="45">
        <v>434436</v>
      </c>
      <c r="R1592" s="45">
        <v>36203</v>
      </c>
      <c r="S1592" s="45">
        <v>217218</v>
      </c>
      <c r="T1592" s="45">
        <v>157892</v>
      </c>
      <c r="U1592" s="46">
        <v>0</v>
      </c>
      <c r="V1592" s="38">
        <v>0</v>
      </c>
      <c r="W1592" s="46">
        <v>0</v>
      </c>
      <c r="X1592" s="38"/>
      <c r="Y1592" s="38">
        <f t="shared" si="25"/>
        <v>0</v>
      </c>
      <c r="Z1592" s="38">
        <v>0</v>
      </c>
      <c r="AA1592" s="38">
        <v>0</v>
      </c>
      <c r="AB1592" s="38">
        <v>0</v>
      </c>
      <c r="AC1592" s="38" t="s">
        <v>6116</v>
      </c>
      <c r="AD1592" s="59">
        <v>0</v>
      </c>
      <c r="AE1592" s="59">
        <v>0</v>
      </c>
      <c r="AF1592" s="59" t="s">
        <v>6138</v>
      </c>
    </row>
    <row r="1593" spans="1:32" x14ac:dyDescent="0.2">
      <c r="A1593" s="60" t="s">
        <v>6111</v>
      </c>
      <c r="B1593" s="44" t="s">
        <v>6115</v>
      </c>
      <c r="C1593" s="44"/>
      <c r="D1593" s="39">
        <v>1578</v>
      </c>
      <c r="E1593" s="44" t="s">
        <v>3019</v>
      </c>
      <c r="F1593" s="44" t="s">
        <v>3020</v>
      </c>
      <c r="G1593" s="39" t="s">
        <v>6115</v>
      </c>
      <c r="H1593" s="64">
        <v>40543</v>
      </c>
      <c r="I1593" s="44" t="s">
        <v>6131</v>
      </c>
      <c r="J1593" s="58">
        <v>98</v>
      </c>
      <c r="K1593" s="44" t="s">
        <v>6111</v>
      </c>
      <c r="L1593" s="39" t="s">
        <v>6116</v>
      </c>
      <c r="M1593" s="67">
        <v>0</v>
      </c>
      <c r="N1593" s="67">
        <v>0</v>
      </c>
      <c r="O1593" s="46">
        <v>360360</v>
      </c>
      <c r="P1593" s="45">
        <v>360360</v>
      </c>
      <c r="Q1593" s="45">
        <v>388322</v>
      </c>
      <c r="R1593" s="45">
        <v>32360.166666666668</v>
      </c>
      <c r="S1593" s="45">
        <v>194161</v>
      </c>
      <c r="T1593" s="45">
        <v>185074</v>
      </c>
      <c r="U1593" s="46">
        <v>166199</v>
      </c>
      <c r="V1593" s="38">
        <v>71201.982138423467</v>
      </c>
      <c r="W1593" s="46">
        <v>71201.982138423467</v>
      </c>
      <c r="X1593" s="38"/>
      <c r="Y1593" s="38">
        <f t="shared" si="25"/>
        <v>82566.669450505957</v>
      </c>
      <c r="Z1593" s="38">
        <v>82566.669450505957</v>
      </c>
      <c r="AA1593" s="38">
        <v>0</v>
      </c>
      <c r="AB1593" s="38">
        <v>82566.669450505957</v>
      </c>
      <c r="AC1593" s="38" t="s">
        <v>6123</v>
      </c>
      <c r="AD1593" s="59">
        <v>0.44612787020600386</v>
      </c>
      <c r="AE1593" s="59">
        <v>0.22912273684789089</v>
      </c>
      <c r="AF1593" s="59">
        <v>0.49679402072519063</v>
      </c>
    </row>
    <row r="1594" spans="1:32" x14ac:dyDescent="0.2">
      <c r="A1594" s="60" t="s">
        <v>6111</v>
      </c>
      <c r="B1594" s="44" t="s">
        <v>6115</v>
      </c>
      <c r="C1594" s="44"/>
      <c r="D1594" s="39">
        <v>1579</v>
      </c>
      <c r="E1594" s="44" t="s">
        <v>3696</v>
      </c>
      <c r="F1594" s="44" t="s">
        <v>3697</v>
      </c>
      <c r="G1594" s="39" t="s">
        <v>6115</v>
      </c>
      <c r="H1594" s="64">
        <v>40633</v>
      </c>
      <c r="I1594" s="44" t="s">
        <v>6130</v>
      </c>
      <c r="J1594" s="58">
        <v>98</v>
      </c>
      <c r="K1594" s="44" t="s">
        <v>6111</v>
      </c>
      <c r="L1594" s="39" t="s">
        <v>6116</v>
      </c>
      <c r="M1594" s="67">
        <v>0</v>
      </c>
      <c r="N1594" s="67">
        <v>0</v>
      </c>
      <c r="O1594" s="46">
        <v>589509</v>
      </c>
      <c r="P1594" s="45">
        <v>589509</v>
      </c>
      <c r="Q1594" s="45">
        <v>617879</v>
      </c>
      <c r="R1594" s="45">
        <v>51489.916666666664</v>
      </c>
      <c r="S1594" s="45">
        <v>308939.5</v>
      </c>
      <c r="T1594" s="45">
        <v>253978</v>
      </c>
      <c r="U1594" s="46">
        <v>280569.5</v>
      </c>
      <c r="V1594" s="38">
        <v>120199.90810766854</v>
      </c>
      <c r="W1594" s="46">
        <v>120199.90810766854</v>
      </c>
      <c r="X1594" s="38"/>
      <c r="Y1594" s="38">
        <f t="shared" si="25"/>
        <v>139385.24999785639</v>
      </c>
      <c r="Z1594" s="38">
        <v>139385.24999785639</v>
      </c>
      <c r="AA1594" s="38">
        <v>0</v>
      </c>
      <c r="AB1594" s="38">
        <v>139385.24999785639</v>
      </c>
      <c r="AC1594" s="38" t="s">
        <v>6123</v>
      </c>
      <c r="AD1594" s="59">
        <v>0.54880836134569289</v>
      </c>
      <c r="AE1594" s="59">
        <v>0.236442955065752</v>
      </c>
      <c r="AF1594" s="59">
        <v>0.49679402072519069</v>
      </c>
    </row>
    <row r="1595" spans="1:32" x14ac:dyDescent="0.2">
      <c r="A1595" s="60" t="s">
        <v>6111</v>
      </c>
      <c r="B1595" s="44" t="s">
        <v>6115</v>
      </c>
      <c r="C1595" s="44"/>
      <c r="D1595" s="39">
        <v>1580</v>
      </c>
      <c r="E1595" s="44" t="s">
        <v>4044</v>
      </c>
      <c r="F1595" s="44" t="s">
        <v>4045</v>
      </c>
      <c r="G1595" s="39" t="s">
        <v>6115</v>
      </c>
      <c r="H1595" s="64">
        <v>40633</v>
      </c>
      <c r="I1595" s="44" t="s">
        <v>6130</v>
      </c>
      <c r="J1595" s="58">
        <v>98</v>
      </c>
      <c r="K1595" s="44" t="s">
        <v>6111</v>
      </c>
      <c r="L1595" s="39" t="s">
        <v>6116</v>
      </c>
      <c r="M1595" s="67">
        <v>0</v>
      </c>
      <c r="N1595" s="67">
        <v>0</v>
      </c>
      <c r="O1595" s="46">
        <v>130181</v>
      </c>
      <c r="P1595" s="45">
        <v>130181</v>
      </c>
      <c r="Q1595" s="45">
        <v>1049066</v>
      </c>
      <c r="R1595" s="45">
        <v>87422.166666666672</v>
      </c>
      <c r="S1595" s="45">
        <v>524533</v>
      </c>
      <c r="T1595" s="45">
        <v>641112</v>
      </c>
      <c r="U1595" s="46">
        <v>0</v>
      </c>
      <c r="V1595" s="38">
        <v>0</v>
      </c>
      <c r="W1595" s="46">
        <v>0</v>
      </c>
      <c r="X1595" s="38"/>
      <c r="Y1595" s="38">
        <f t="shared" si="25"/>
        <v>0</v>
      </c>
      <c r="Z1595" s="38">
        <v>0</v>
      </c>
      <c r="AA1595" s="38">
        <v>0</v>
      </c>
      <c r="AB1595" s="38">
        <v>0</v>
      </c>
      <c r="AC1595" s="38" t="s">
        <v>6116</v>
      </c>
      <c r="AD1595" s="59">
        <v>0</v>
      </c>
      <c r="AE1595" s="59">
        <v>0</v>
      </c>
      <c r="AF1595" s="59" t="s">
        <v>6138</v>
      </c>
    </row>
    <row r="1596" spans="1:32" x14ac:dyDescent="0.2">
      <c r="A1596" s="60" t="s">
        <v>6111</v>
      </c>
      <c r="B1596" s="44" t="s">
        <v>6115</v>
      </c>
      <c r="C1596" s="44"/>
      <c r="D1596" s="39">
        <v>1581</v>
      </c>
      <c r="E1596" s="44" t="s">
        <v>5379</v>
      </c>
      <c r="F1596" s="44" t="s">
        <v>5380</v>
      </c>
      <c r="G1596" s="39" t="s">
        <v>6115</v>
      </c>
      <c r="H1596" s="64">
        <v>40543</v>
      </c>
      <c r="I1596" s="44" t="s">
        <v>6129</v>
      </c>
      <c r="J1596" s="58">
        <v>98</v>
      </c>
      <c r="K1596" s="44" t="s">
        <v>6111</v>
      </c>
      <c r="L1596" s="39" t="s">
        <v>6116</v>
      </c>
      <c r="M1596" s="67">
        <v>0</v>
      </c>
      <c r="N1596" s="67">
        <v>0</v>
      </c>
      <c r="O1596" s="46">
        <v>399437</v>
      </c>
      <c r="P1596" s="45">
        <v>399437</v>
      </c>
      <c r="Q1596" s="45">
        <v>457802</v>
      </c>
      <c r="R1596" s="45">
        <v>38150.166666666664</v>
      </c>
      <c r="S1596" s="45">
        <v>228901</v>
      </c>
      <c r="T1596" s="45">
        <v>310673</v>
      </c>
      <c r="U1596" s="46">
        <v>170536</v>
      </c>
      <c r="V1596" s="38">
        <v>73060.013754343803</v>
      </c>
      <c r="W1596" s="46">
        <v>73060.013754343803</v>
      </c>
      <c r="X1596" s="38"/>
      <c r="Y1596" s="38">
        <f t="shared" si="25"/>
        <v>84721.265118391122</v>
      </c>
      <c r="Z1596" s="38">
        <v>84721.265118391122</v>
      </c>
      <c r="AA1596" s="38">
        <v>0</v>
      </c>
      <c r="AB1596" s="38">
        <v>84721.265118391122</v>
      </c>
      <c r="AC1596" s="38" t="s">
        <v>6123</v>
      </c>
      <c r="AD1596" s="59">
        <v>0.27270237554725102</v>
      </c>
      <c r="AE1596" s="59">
        <v>0.21210169593300351</v>
      </c>
      <c r="AF1596" s="59">
        <v>0.49679402072519069</v>
      </c>
    </row>
    <row r="1597" spans="1:32" x14ac:dyDescent="0.2">
      <c r="A1597" s="60" t="s">
        <v>6111</v>
      </c>
      <c r="B1597" s="44" t="s">
        <v>6115</v>
      </c>
      <c r="C1597" s="44"/>
      <c r="D1597" s="39">
        <v>1582</v>
      </c>
      <c r="E1597" s="44" t="s">
        <v>5420</v>
      </c>
      <c r="F1597" s="44" t="s">
        <v>5421</v>
      </c>
      <c r="G1597" s="39" t="s">
        <v>6115</v>
      </c>
      <c r="H1597" s="64">
        <v>40543</v>
      </c>
      <c r="I1597" s="44" t="s">
        <v>6129</v>
      </c>
      <c r="J1597" s="58">
        <v>98</v>
      </c>
      <c r="K1597" s="44" t="s">
        <v>6111</v>
      </c>
      <c r="L1597" s="39" t="s">
        <v>6116</v>
      </c>
      <c r="M1597" s="67">
        <v>0</v>
      </c>
      <c r="N1597" s="67">
        <v>0</v>
      </c>
      <c r="O1597" s="46">
        <v>432690</v>
      </c>
      <c r="P1597" s="45">
        <v>432690</v>
      </c>
      <c r="Q1597" s="45">
        <v>509712</v>
      </c>
      <c r="R1597" s="45">
        <v>42476</v>
      </c>
      <c r="S1597" s="45">
        <v>254856</v>
      </c>
      <c r="T1597" s="45">
        <v>218550</v>
      </c>
      <c r="U1597" s="46">
        <v>177834</v>
      </c>
      <c r="V1597" s="38">
        <v>76186.579291117276</v>
      </c>
      <c r="W1597" s="46">
        <v>76186.579291117276</v>
      </c>
      <c r="X1597" s="38"/>
      <c r="Y1597" s="38">
        <f t="shared" si="25"/>
        <v>88346.867881643557</v>
      </c>
      <c r="Z1597" s="38">
        <v>88346.867881643557</v>
      </c>
      <c r="AA1597" s="38">
        <v>0</v>
      </c>
      <c r="AB1597" s="38">
        <v>88346.867881643557</v>
      </c>
      <c r="AC1597" s="38" t="s">
        <v>6123</v>
      </c>
      <c r="AD1597" s="59">
        <v>0.40424098779063627</v>
      </c>
      <c r="AE1597" s="59">
        <v>0.20418051695588887</v>
      </c>
      <c r="AF1597" s="59">
        <v>0.49679402072519069</v>
      </c>
    </row>
    <row r="1598" spans="1:32" x14ac:dyDescent="0.2">
      <c r="A1598" s="60" t="s">
        <v>6111</v>
      </c>
      <c r="B1598" s="44" t="s">
        <v>6115</v>
      </c>
      <c r="C1598" s="44"/>
      <c r="D1598" s="39">
        <v>1583</v>
      </c>
      <c r="E1598" s="44" t="s">
        <v>27</v>
      </c>
      <c r="F1598" s="44" t="s">
        <v>28</v>
      </c>
      <c r="G1598" s="39" t="s">
        <v>6115</v>
      </c>
      <c r="H1598" s="64">
        <v>40543</v>
      </c>
      <c r="I1598" s="44" t="s">
        <v>6129</v>
      </c>
      <c r="J1598" s="58">
        <v>97</v>
      </c>
      <c r="K1598" s="44" t="s">
        <v>6111</v>
      </c>
      <c r="L1598" s="39" t="s">
        <v>6116</v>
      </c>
      <c r="M1598" s="67">
        <v>0</v>
      </c>
      <c r="N1598" s="67">
        <v>0</v>
      </c>
      <c r="O1598" s="46">
        <v>405170</v>
      </c>
      <c r="P1598" s="45">
        <v>405170</v>
      </c>
      <c r="Q1598" s="45">
        <v>532873</v>
      </c>
      <c r="R1598" s="45">
        <v>44406.083333333336</v>
      </c>
      <c r="S1598" s="45">
        <v>266436.5</v>
      </c>
      <c r="T1598" s="45">
        <v>299109</v>
      </c>
      <c r="U1598" s="46">
        <v>138733.5</v>
      </c>
      <c r="V1598" s="38">
        <v>59435.376801310311</v>
      </c>
      <c r="W1598" s="46">
        <v>59435.376801310311</v>
      </c>
      <c r="X1598" s="38"/>
      <c r="Y1598" s="38">
        <f t="shared" si="25"/>
        <v>68921.973274278236</v>
      </c>
      <c r="Z1598" s="38">
        <v>68921.973274278236</v>
      </c>
      <c r="AA1598" s="38">
        <v>0</v>
      </c>
      <c r="AB1598" s="38">
        <v>68921.973274278236</v>
      </c>
      <c r="AC1598" s="38" t="s">
        <v>6123</v>
      </c>
      <c r="AD1598" s="59">
        <v>0.23042427099912821</v>
      </c>
      <c r="AE1598" s="59">
        <v>0.17010630914006031</v>
      </c>
      <c r="AF1598" s="59">
        <v>0.49679402072519063</v>
      </c>
    </row>
    <row r="1599" spans="1:32" x14ac:dyDescent="0.2">
      <c r="A1599" s="60" t="s">
        <v>6111</v>
      </c>
      <c r="B1599" s="44" t="s">
        <v>6115</v>
      </c>
      <c r="C1599" s="44"/>
      <c r="D1599" s="39">
        <v>1584</v>
      </c>
      <c r="E1599" s="44" t="s">
        <v>134</v>
      </c>
      <c r="F1599" s="44" t="s">
        <v>135</v>
      </c>
      <c r="G1599" s="39" t="s">
        <v>6115</v>
      </c>
      <c r="H1599" s="64">
        <v>40543</v>
      </c>
      <c r="I1599" s="44" t="s">
        <v>6131</v>
      </c>
      <c r="J1599" s="58">
        <v>97</v>
      </c>
      <c r="K1599" s="44" t="s">
        <v>6111</v>
      </c>
      <c r="L1599" s="39" t="s">
        <v>6116</v>
      </c>
      <c r="M1599" s="67">
        <v>0</v>
      </c>
      <c r="N1599" s="67">
        <v>0</v>
      </c>
      <c r="O1599" s="46">
        <v>287925</v>
      </c>
      <c r="P1599" s="45">
        <v>287925</v>
      </c>
      <c r="Q1599" s="45">
        <v>410560</v>
      </c>
      <c r="R1599" s="45">
        <v>34213.333333333336</v>
      </c>
      <c r="S1599" s="45">
        <v>205280</v>
      </c>
      <c r="T1599" s="45">
        <v>284592</v>
      </c>
      <c r="U1599" s="46">
        <v>82645</v>
      </c>
      <c r="V1599" s="38">
        <v>35406.276895950083</v>
      </c>
      <c r="W1599" s="46">
        <v>35406.276895950083</v>
      </c>
      <c r="X1599" s="38"/>
      <c r="Y1599" s="38">
        <f t="shared" si="25"/>
        <v>41057.54184283338</v>
      </c>
      <c r="Z1599" s="38">
        <v>41057.54184283338</v>
      </c>
      <c r="AA1599" s="38">
        <v>0</v>
      </c>
      <c r="AB1599" s="38">
        <v>41057.54184283338</v>
      </c>
      <c r="AC1599" s="38" t="s">
        <v>6123</v>
      </c>
      <c r="AD1599" s="59">
        <v>0.14426808147394649</v>
      </c>
      <c r="AE1599" s="59">
        <v>0.14259804408381829</v>
      </c>
      <c r="AF1599" s="59">
        <v>0.49679402072519063</v>
      </c>
    </row>
    <row r="1600" spans="1:32" x14ac:dyDescent="0.2">
      <c r="A1600" s="60" t="s">
        <v>6111</v>
      </c>
      <c r="B1600" s="44" t="s">
        <v>6115</v>
      </c>
      <c r="C1600" s="44"/>
      <c r="D1600" s="39">
        <v>1585</v>
      </c>
      <c r="E1600" s="44" t="s">
        <v>356</v>
      </c>
      <c r="F1600" s="44" t="s">
        <v>357</v>
      </c>
      <c r="G1600" s="39" t="s">
        <v>6115</v>
      </c>
      <c r="H1600" s="64">
        <v>40543</v>
      </c>
      <c r="I1600" s="44" t="s">
        <v>6129</v>
      </c>
      <c r="J1600" s="58">
        <v>97</v>
      </c>
      <c r="K1600" s="44" t="s">
        <v>6111</v>
      </c>
      <c r="L1600" s="39" t="s">
        <v>6116</v>
      </c>
      <c r="M1600" s="67">
        <v>0</v>
      </c>
      <c r="N1600" s="67">
        <v>0</v>
      </c>
      <c r="O1600" s="46">
        <v>310118</v>
      </c>
      <c r="P1600" s="45">
        <v>310118</v>
      </c>
      <c r="Q1600" s="45">
        <v>402685</v>
      </c>
      <c r="R1600" s="45">
        <v>33557.083333333336</v>
      </c>
      <c r="S1600" s="45">
        <v>201342.5</v>
      </c>
      <c r="T1600" s="45">
        <v>258392</v>
      </c>
      <c r="U1600" s="46">
        <v>108775.5</v>
      </c>
      <c r="V1600" s="38">
        <v>46600.949512921754</v>
      </c>
      <c r="W1600" s="46">
        <v>46600.949512921754</v>
      </c>
      <c r="X1600" s="38"/>
      <c r="Y1600" s="38">
        <f t="shared" si="25"/>
        <v>54039.018001392978</v>
      </c>
      <c r="Z1600" s="38">
        <v>54039.018001392978</v>
      </c>
      <c r="AA1600" s="38">
        <v>0</v>
      </c>
      <c r="AB1600" s="38">
        <v>54039.018001392978</v>
      </c>
      <c r="AC1600" s="38" t="s">
        <v>6123</v>
      </c>
      <c r="AD1600" s="59">
        <v>0.2091358014233915</v>
      </c>
      <c r="AE1600" s="59">
        <v>0.17425308431433512</v>
      </c>
      <c r="AF1600" s="59">
        <v>0.49679402072519069</v>
      </c>
    </row>
    <row r="1601" spans="1:32" x14ac:dyDescent="0.2">
      <c r="A1601" s="60" t="s">
        <v>6111</v>
      </c>
      <c r="B1601" s="44" t="s">
        <v>6115</v>
      </c>
      <c r="C1601" s="44"/>
      <c r="D1601" s="39">
        <v>1586</v>
      </c>
      <c r="E1601" s="44" t="s">
        <v>1513</v>
      </c>
      <c r="F1601" s="44" t="s">
        <v>1514</v>
      </c>
      <c r="G1601" s="39" t="s">
        <v>6115</v>
      </c>
      <c r="H1601" s="64">
        <v>40633</v>
      </c>
      <c r="I1601" s="44" t="s">
        <v>6129</v>
      </c>
      <c r="J1601" s="58">
        <v>97</v>
      </c>
      <c r="K1601" s="44" t="s">
        <v>6111</v>
      </c>
      <c r="L1601" s="39" t="s">
        <v>6116</v>
      </c>
      <c r="M1601" s="67">
        <v>0</v>
      </c>
      <c r="N1601" s="67">
        <v>0</v>
      </c>
      <c r="O1601" s="46">
        <v>2374598</v>
      </c>
      <c r="P1601" s="45">
        <v>2374598</v>
      </c>
      <c r="Q1601" s="45">
        <v>424210</v>
      </c>
      <c r="R1601" s="45">
        <v>35350.833333333336</v>
      </c>
      <c r="S1601" s="45">
        <v>212105</v>
      </c>
      <c r="T1601" s="45">
        <v>253474</v>
      </c>
      <c r="U1601" s="46">
        <v>2162493</v>
      </c>
      <c r="V1601" s="38">
        <v>926442.32492653863</v>
      </c>
      <c r="W1601" s="46">
        <v>253474</v>
      </c>
      <c r="X1601" s="38"/>
      <c r="Y1601" s="38">
        <f t="shared" si="25"/>
        <v>1074313.5922600797</v>
      </c>
      <c r="Z1601" s="38">
        <v>253474</v>
      </c>
      <c r="AA1601" s="38">
        <v>0</v>
      </c>
      <c r="AB1601" s="38">
        <v>253474</v>
      </c>
      <c r="AC1601" s="38" t="s">
        <v>6123</v>
      </c>
      <c r="AD1601" s="59">
        <v>1</v>
      </c>
      <c r="AE1601" s="59">
        <v>0.10674396255703071</v>
      </c>
      <c r="AF1601" s="59">
        <v>0.1172137898249844</v>
      </c>
    </row>
    <row r="1602" spans="1:32" x14ac:dyDescent="0.2">
      <c r="A1602" s="60" t="s">
        <v>6111</v>
      </c>
      <c r="B1602" s="44" t="s">
        <v>6115</v>
      </c>
      <c r="C1602" s="44"/>
      <c r="D1602" s="39">
        <v>1587</v>
      </c>
      <c r="E1602" s="44" t="s">
        <v>1761</v>
      </c>
      <c r="F1602" s="44" t="s">
        <v>1762</v>
      </c>
      <c r="G1602" s="39" t="s">
        <v>6115</v>
      </c>
      <c r="H1602" s="64">
        <v>40543</v>
      </c>
      <c r="I1602" s="44" t="s">
        <v>6130</v>
      </c>
      <c r="J1602" s="58">
        <v>97</v>
      </c>
      <c r="K1602" s="44" t="s">
        <v>6111</v>
      </c>
      <c r="L1602" s="39" t="s">
        <v>6116</v>
      </c>
      <c r="M1602" s="67">
        <v>0</v>
      </c>
      <c r="N1602" s="67">
        <v>0</v>
      </c>
      <c r="O1602" s="46">
        <v>847529</v>
      </c>
      <c r="P1602" s="45">
        <v>847529</v>
      </c>
      <c r="Q1602" s="45">
        <v>466276</v>
      </c>
      <c r="R1602" s="45">
        <v>38856.333333333336</v>
      </c>
      <c r="S1602" s="45">
        <v>233138</v>
      </c>
      <c r="T1602" s="45">
        <v>220329</v>
      </c>
      <c r="U1602" s="46">
        <v>614391</v>
      </c>
      <c r="V1602" s="38">
        <v>263213.71974565514</v>
      </c>
      <c r="W1602" s="46">
        <v>220329</v>
      </c>
      <c r="X1602" s="38"/>
      <c r="Y1602" s="38">
        <f t="shared" si="25"/>
        <v>305225.7751873706</v>
      </c>
      <c r="Z1602" s="38">
        <v>220329</v>
      </c>
      <c r="AA1602" s="38">
        <v>0</v>
      </c>
      <c r="AB1602" s="38">
        <v>220329</v>
      </c>
      <c r="AC1602" s="38" t="s">
        <v>6123</v>
      </c>
      <c r="AD1602" s="59">
        <v>1</v>
      </c>
      <c r="AE1602" s="59">
        <v>0.25996632563605493</v>
      </c>
      <c r="AF1602" s="59">
        <v>0.35861365156716163</v>
      </c>
    </row>
    <row r="1603" spans="1:32" x14ac:dyDescent="0.2">
      <c r="A1603" s="60" t="s">
        <v>6111</v>
      </c>
      <c r="B1603" s="44" t="s">
        <v>6115</v>
      </c>
      <c r="C1603" s="44"/>
      <c r="D1603" s="39">
        <v>1588</v>
      </c>
      <c r="E1603" s="44" t="s">
        <v>2208</v>
      </c>
      <c r="F1603" s="44" t="s">
        <v>2209</v>
      </c>
      <c r="G1603" s="39" t="s">
        <v>6115</v>
      </c>
      <c r="H1603" s="64">
        <v>40451</v>
      </c>
      <c r="I1603" s="44" t="s">
        <v>6129</v>
      </c>
      <c r="J1603" s="58">
        <v>97</v>
      </c>
      <c r="K1603" s="44" t="s">
        <v>6111</v>
      </c>
      <c r="L1603" s="39" t="s">
        <v>6116</v>
      </c>
      <c r="M1603" s="67">
        <v>0</v>
      </c>
      <c r="N1603" s="67">
        <v>0</v>
      </c>
      <c r="O1603" s="46">
        <v>620525</v>
      </c>
      <c r="P1603" s="45">
        <v>620525</v>
      </c>
      <c r="Q1603" s="45">
        <v>387434</v>
      </c>
      <c r="R1603" s="45">
        <v>32286.166666666668</v>
      </c>
      <c r="S1603" s="45">
        <v>193717</v>
      </c>
      <c r="T1603" s="45">
        <v>256555</v>
      </c>
      <c r="U1603" s="46">
        <v>426808</v>
      </c>
      <c r="V1603" s="38">
        <v>182850.53214842596</v>
      </c>
      <c r="W1603" s="46">
        <v>182850.53214842596</v>
      </c>
      <c r="X1603" s="38"/>
      <c r="Y1603" s="38">
        <f t="shared" si="25"/>
        <v>212035.66239767717</v>
      </c>
      <c r="Z1603" s="38">
        <v>212035.66239767717</v>
      </c>
      <c r="AA1603" s="38">
        <v>0</v>
      </c>
      <c r="AB1603" s="38">
        <v>212035.66239767717</v>
      </c>
      <c r="AC1603" s="38" t="s">
        <v>6123</v>
      </c>
      <c r="AD1603" s="59">
        <v>0.82647253960233547</v>
      </c>
      <c r="AE1603" s="59">
        <v>0.34170365802776226</v>
      </c>
      <c r="AF1603" s="59">
        <v>0.49679402072519063</v>
      </c>
    </row>
    <row r="1604" spans="1:32" x14ac:dyDescent="0.2">
      <c r="A1604" s="60" t="s">
        <v>6111</v>
      </c>
      <c r="B1604" s="44" t="s">
        <v>6115</v>
      </c>
      <c r="C1604" s="44"/>
      <c r="D1604" s="39">
        <v>1589</v>
      </c>
      <c r="E1604" s="44" t="s">
        <v>2470</v>
      </c>
      <c r="F1604" s="44" t="s">
        <v>2471</v>
      </c>
      <c r="G1604" s="39" t="s">
        <v>6115</v>
      </c>
      <c r="H1604" s="64">
        <v>40543</v>
      </c>
      <c r="I1604" s="44" t="s">
        <v>6129</v>
      </c>
      <c r="J1604" s="58">
        <v>97</v>
      </c>
      <c r="K1604" s="44" t="s">
        <v>6111</v>
      </c>
      <c r="L1604" s="39" t="s">
        <v>6116</v>
      </c>
      <c r="M1604" s="67">
        <v>0</v>
      </c>
      <c r="N1604" s="67">
        <v>0</v>
      </c>
      <c r="O1604" s="46">
        <v>316358</v>
      </c>
      <c r="P1604" s="45">
        <v>316358</v>
      </c>
      <c r="Q1604" s="45">
        <v>613354</v>
      </c>
      <c r="R1604" s="45">
        <v>51112.833333333336</v>
      </c>
      <c r="S1604" s="45">
        <v>306677</v>
      </c>
      <c r="T1604" s="45">
        <v>217606</v>
      </c>
      <c r="U1604" s="46">
        <v>9681</v>
      </c>
      <c r="V1604" s="38">
        <v>4147.4761525765962</v>
      </c>
      <c r="W1604" s="46">
        <v>4147.4761525765962</v>
      </c>
      <c r="X1604" s="38"/>
      <c r="Y1604" s="38">
        <f t="shared" si="25"/>
        <v>4809.4629146405714</v>
      </c>
      <c r="Z1604" s="38">
        <v>4809.4629146405714</v>
      </c>
      <c r="AA1604" s="38">
        <v>0</v>
      </c>
      <c r="AB1604" s="38">
        <v>4809.4629146405714</v>
      </c>
      <c r="AC1604" s="38" t="s">
        <v>6123</v>
      </c>
      <c r="AD1604" s="59">
        <v>2.2101701766681855E-2</v>
      </c>
      <c r="AE1604" s="59">
        <v>1.5202596155749409E-2</v>
      </c>
      <c r="AF1604" s="59">
        <v>0.49679402072519074</v>
      </c>
    </row>
    <row r="1605" spans="1:32" x14ac:dyDescent="0.2">
      <c r="A1605" s="60" t="s">
        <v>6111</v>
      </c>
      <c r="B1605" s="44" t="s">
        <v>6115</v>
      </c>
      <c r="C1605" s="44"/>
      <c r="D1605" s="39">
        <v>1590</v>
      </c>
      <c r="E1605" s="44" t="s">
        <v>2587</v>
      </c>
      <c r="F1605" s="44" t="s">
        <v>2588</v>
      </c>
      <c r="G1605" s="39" t="s">
        <v>6115</v>
      </c>
      <c r="H1605" s="64">
        <v>40633</v>
      </c>
      <c r="I1605" s="44" t="s">
        <v>6132</v>
      </c>
      <c r="J1605" s="58">
        <v>97</v>
      </c>
      <c r="K1605" s="44" t="s">
        <v>6111</v>
      </c>
      <c r="L1605" s="39" t="s">
        <v>6123</v>
      </c>
      <c r="M1605" s="67">
        <v>71879</v>
      </c>
      <c r="N1605" s="67">
        <v>0</v>
      </c>
      <c r="O1605" s="46">
        <v>272445</v>
      </c>
      <c r="P1605" s="45">
        <v>272445</v>
      </c>
      <c r="Q1605" s="45">
        <v>426809</v>
      </c>
      <c r="R1605" s="45">
        <v>35567.416666666664</v>
      </c>
      <c r="S1605" s="45">
        <v>213404.5</v>
      </c>
      <c r="T1605" s="45">
        <v>114810</v>
      </c>
      <c r="U1605" s="46">
        <v>59040.5</v>
      </c>
      <c r="V1605" s="38">
        <v>25293.778100010175</v>
      </c>
      <c r="W1605" s="46">
        <v>25293.778100010175</v>
      </c>
      <c r="X1605" s="38"/>
      <c r="Y1605" s="38">
        <f t="shared" si="25"/>
        <v>29330.967380625618</v>
      </c>
      <c r="Z1605" s="38">
        <v>29330.967380625618</v>
      </c>
      <c r="AA1605" s="38">
        <v>0</v>
      </c>
      <c r="AB1605" s="38">
        <v>29330.967380625618</v>
      </c>
      <c r="AC1605" s="38" t="s">
        <v>6123</v>
      </c>
      <c r="AD1605" s="59">
        <v>0.25547397770773989</v>
      </c>
      <c r="AE1605" s="59">
        <v>0.10765830674310638</v>
      </c>
      <c r="AF1605" s="59">
        <v>0.49679402072519063</v>
      </c>
    </row>
    <row r="1606" spans="1:32" x14ac:dyDescent="0.2">
      <c r="A1606" s="60" t="s">
        <v>6111</v>
      </c>
      <c r="B1606" s="44" t="s">
        <v>6115</v>
      </c>
      <c r="C1606" s="44"/>
      <c r="D1606" s="39">
        <v>1591</v>
      </c>
      <c r="E1606" s="44" t="s">
        <v>2693</v>
      </c>
      <c r="F1606" s="44" t="s">
        <v>2694</v>
      </c>
      <c r="G1606" s="39" t="s">
        <v>6115</v>
      </c>
      <c r="H1606" s="64">
        <v>40451</v>
      </c>
      <c r="I1606" s="44" t="s">
        <v>6131</v>
      </c>
      <c r="J1606" s="58">
        <v>97</v>
      </c>
      <c r="K1606" s="44" t="s">
        <v>6111</v>
      </c>
      <c r="L1606" s="39" t="s">
        <v>6116</v>
      </c>
      <c r="M1606" s="67">
        <v>0</v>
      </c>
      <c r="N1606" s="67">
        <v>0</v>
      </c>
      <c r="O1606" s="46">
        <v>458329</v>
      </c>
      <c r="P1606" s="45">
        <v>458329</v>
      </c>
      <c r="Q1606" s="45">
        <v>424496</v>
      </c>
      <c r="R1606" s="45">
        <v>35374.666666666664</v>
      </c>
      <c r="S1606" s="45">
        <v>212248</v>
      </c>
      <c r="T1606" s="45">
        <v>150280</v>
      </c>
      <c r="U1606" s="46">
        <v>246081</v>
      </c>
      <c r="V1606" s="38">
        <v>105424.55108999083</v>
      </c>
      <c r="W1606" s="46">
        <v>105424.55108999083</v>
      </c>
      <c r="X1606" s="38"/>
      <c r="Y1606" s="38">
        <f t="shared" si="25"/>
        <v>122251.56941407564</v>
      </c>
      <c r="Z1606" s="38">
        <v>122251.56941407564</v>
      </c>
      <c r="AA1606" s="38">
        <v>0</v>
      </c>
      <c r="AB1606" s="38">
        <v>122251.56941407564</v>
      </c>
      <c r="AC1606" s="38" t="s">
        <v>6123</v>
      </c>
      <c r="AD1606" s="59">
        <v>0.81349194446417117</v>
      </c>
      <c r="AE1606" s="59">
        <v>0.26673321874477862</v>
      </c>
      <c r="AF1606" s="59">
        <v>0.49679402072519063</v>
      </c>
    </row>
    <row r="1607" spans="1:32" x14ac:dyDescent="0.2">
      <c r="A1607" s="60" t="s">
        <v>6111</v>
      </c>
      <c r="B1607" s="44" t="s">
        <v>6115</v>
      </c>
      <c r="C1607" s="44"/>
      <c r="D1607" s="39">
        <v>1592</v>
      </c>
      <c r="E1607" s="44" t="s">
        <v>4172</v>
      </c>
      <c r="F1607" s="44" t="s">
        <v>4173</v>
      </c>
      <c r="G1607" s="39" t="s">
        <v>6115</v>
      </c>
      <c r="H1607" s="64">
        <v>40543</v>
      </c>
      <c r="I1607" s="44" t="s">
        <v>6129</v>
      </c>
      <c r="J1607" s="58">
        <v>97</v>
      </c>
      <c r="K1607" s="44" t="s">
        <v>6111</v>
      </c>
      <c r="L1607" s="39" t="s">
        <v>6116</v>
      </c>
      <c r="M1607" s="67">
        <v>0</v>
      </c>
      <c r="N1607" s="67">
        <v>0</v>
      </c>
      <c r="O1607" s="46">
        <v>53104</v>
      </c>
      <c r="P1607" s="45">
        <v>53104</v>
      </c>
      <c r="Q1607" s="45">
        <v>451057</v>
      </c>
      <c r="R1607" s="45">
        <v>37588.083333333336</v>
      </c>
      <c r="S1607" s="45">
        <v>225528.5</v>
      </c>
      <c r="T1607" s="45">
        <v>345296</v>
      </c>
      <c r="U1607" s="46">
        <v>0</v>
      </c>
      <c r="V1607" s="38">
        <v>0</v>
      </c>
      <c r="W1607" s="46">
        <v>0</v>
      </c>
      <c r="X1607" s="38"/>
      <c r="Y1607" s="38">
        <f t="shared" si="25"/>
        <v>0</v>
      </c>
      <c r="Z1607" s="38">
        <v>0</v>
      </c>
      <c r="AA1607" s="38">
        <v>0</v>
      </c>
      <c r="AB1607" s="38">
        <v>0</v>
      </c>
      <c r="AC1607" s="38" t="s">
        <v>6116</v>
      </c>
      <c r="AD1607" s="59">
        <v>0</v>
      </c>
      <c r="AE1607" s="59">
        <v>0</v>
      </c>
      <c r="AF1607" s="59" t="s">
        <v>6138</v>
      </c>
    </row>
    <row r="1608" spans="1:32" x14ac:dyDescent="0.2">
      <c r="A1608" s="60" t="s">
        <v>6111</v>
      </c>
      <c r="B1608" s="44" t="s">
        <v>6115</v>
      </c>
      <c r="C1608" s="44"/>
      <c r="D1608" s="39">
        <v>1593</v>
      </c>
      <c r="E1608" s="44" t="s">
        <v>614</v>
      </c>
      <c r="F1608" s="44" t="s">
        <v>615</v>
      </c>
      <c r="G1608" s="39" t="s">
        <v>6115</v>
      </c>
      <c r="H1608" s="64">
        <v>40359</v>
      </c>
      <c r="I1608" s="44" t="s">
        <v>6129</v>
      </c>
      <c r="J1608" s="58">
        <v>96</v>
      </c>
      <c r="K1608" s="44" t="s">
        <v>6111</v>
      </c>
      <c r="L1608" s="39" t="s">
        <v>6123</v>
      </c>
      <c r="M1608" s="67">
        <v>23270</v>
      </c>
      <c r="N1608" s="67">
        <v>0</v>
      </c>
      <c r="O1608" s="46">
        <v>513967</v>
      </c>
      <c r="P1608" s="45">
        <v>513967</v>
      </c>
      <c r="Q1608" s="45">
        <v>490941</v>
      </c>
      <c r="R1608" s="45">
        <v>40911.75</v>
      </c>
      <c r="S1608" s="45">
        <v>245470.5</v>
      </c>
      <c r="T1608" s="45">
        <v>255497</v>
      </c>
      <c r="U1608" s="46">
        <v>268496.5</v>
      </c>
      <c r="V1608" s="38">
        <v>115027.66561308563</v>
      </c>
      <c r="W1608" s="46">
        <v>115027.66561308563</v>
      </c>
      <c r="X1608" s="38"/>
      <c r="Y1608" s="38">
        <f t="shared" si="25"/>
        <v>133387.45578564116</v>
      </c>
      <c r="Z1608" s="38">
        <v>133387.45578564116</v>
      </c>
      <c r="AA1608" s="38">
        <v>0</v>
      </c>
      <c r="AB1608" s="38">
        <v>133387.45578564116</v>
      </c>
      <c r="AC1608" s="38" t="s">
        <v>6123</v>
      </c>
      <c r="AD1608" s="59">
        <v>0.52207053619275823</v>
      </c>
      <c r="AE1608" s="59">
        <v>0.25952533097580421</v>
      </c>
      <c r="AF1608" s="59">
        <v>0.49679402072519069</v>
      </c>
    </row>
    <row r="1609" spans="1:32" x14ac:dyDescent="0.2">
      <c r="A1609" s="60" t="s">
        <v>6111</v>
      </c>
      <c r="B1609" s="44" t="s">
        <v>6115</v>
      </c>
      <c r="C1609" s="44"/>
      <c r="D1609" s="39">
        <v>1594</v>
      </c>
      <c r="E1609" s="44" t="s">
        <v>1973</v>
      </c>
      <c r="F1609" s="44" t="s">
        <v>854</v>
      </c>
      <c r="G1609" s="39" t="s">
        <v>6115</v>
      </c>
      <c r="H1609" s="64">
        <v>40359</v>
      </c>
      <c r="I1609" s="44" t="s">
        <v>6129</v>
      </c>
      <c r="J1609" s="58">
        <v>96</v>
      </c>
      <c r="K1609" s="44" t="s">
        <v>6111</v>
      </c>
      <c r="L1609" s="39" t="s">
        <v>6116</v>
      </c>
      <c r="M1609" s="67">
        <v>0</v>
      </c>
      <c r="N1609" s="67">
        <v>0</v>
      </c>
      <c r="O1609" s="46">
        <v>389441</v>
      </c>
      <c r="P1609" s="45">
        <v>389441</v>
      </c>
      <c r="Q1609" s="45">
        <v>417569</v>
      </c>
      <c r="R1609" s="45">
        <v>34797.416666666664</v>
      </c>
      <c r="S1609" s="45">
        <v>208784.5</v>
      </c>
      <c r="T1609" s="45">
        <v>180315</v>
      </c>
      <c r="U1609" s="46">
        <v>180656.5</v>
      </c>
      <c r="V1609" s="38">
        <v>77395.777869843383</v>
      </c>
      <c r="W1609" s="46">
        <v>77395.777869843383</v>
      </c>
      <c r="X1609" s="38"/>
      <c r="Y1609" s="38">
        <f t="shared" si="25"/>
        <v>89749.069005140409</v>
      </c>
      <c r="Z1609" s="38">
        <v>89749.069005140409</v>
      </c>
      <c r="AA1609" s="38">
        <v>0</v>
      </c>
      <c r="AB1609" s="38">
        <v>89749.069005140409</v>
      </c>
      <c r="AC1609" s="38" t="s">
        <v>6123</v>
      </c>
      <c r="AD1609" s="59">
        <v>0.49773490283748112</v>
      </c>
      <c r="AE1609" s="59">
        <v>0.23045613842697715</v>
      </c>
      <c r="AF1609" s="59">
        <v>0.49679402072519069</v>
      </c>
    </row>
    <row r="1610" spans="1:32" x14ac:dyDescent="0.2">
      <c r="A1610" s="60" t="s">
        <v>6111</v>
      </c>
      <c r="B1610" s="44" t="s">
        <v>6115</v>
      </c>
      <c r="C1610" s="44"/>
      <c r="D1610" s="39">
        <v>1595</v>
      </c>
      <c r="E1610" s="44" t="s">
        <v>2375</v>
      </c>
      <c r="F1610" s="44" t="s">
        <v>2376</v>
      </c>
      <c r="G1610" s="39" t="s">
        <v>6115</v>
      </c>
      <c r="H1610" s="64">
        <v>40451</v>
      </c>
      <c r="I1610" s="44" t="s">
        <v>6129</v>
      </c>
      <c r="J1610" s="58">
        <v>96</v>
      </c>
      <c r="K1610" s="44" t="s">
        <v>6111</v>
      </c>
      <c r="L1610" s="39" t="s">
        <v>6116</v>
      </c>
      <c r="M1610" s="67">
        <v>0</v>
      </c>
      <c r="N1610" s="67">
        <v>0</v>
      </c>
      <c r="O1610" s="46">
        <v>398276</v>
      </c>
      <c r="P1610" s="45">
        <v>398276</v>
      </c>
      <c r="Q1610" s="45">
        <v>658423</v>
      </c>
      <c r="R1610" s="45">
        <v>54868.583333333336</v>
      </c>
      <c r="S1610" s="45">
        <v>329211.5</v>
      </c>
      <c r="T1610" s="45">
        <v>209454</v>
      </c>
      <c r="U1610" s="46">
        <v>69064.5</v>
      </c>
      <c r="V1610" s="38">
        <v>29588.200262330989</v>
      </c>
      <c r="W1610" s="46">
        <v>29588.200262330989</v>
      </c>
      <c r="X1610" s="38"/>
      <c r="Y1610" s="38">
        <f t="shared" si="25"/>
        <v>34310.830644374932</v>
      </c>
      <c r="Z1610" s="38">
        <v>34310.830644374932</v>
      </c>
      <c r="AA1610" s="38">
        <v>0</v>
      </c>
      <c r="AB1610" s="38">
        <v>34310.830644374932</v>
      </c>
      <c r="AC1610" s="38" t="s">
        <v>6123</v>
      </c>
      <c r="AD1610" s="59">
        <v>0.16381081595183158</v>
      </c>
      <c r="AE1610" s="59">
        <v>8.6148376111979966E-2</v>
      </c>
      <c r="AF1610" s="59">
        <v>0.49679402072519069</v>
      </c>
    </row>
    <row r="1611" spans="1:32" x14ac:dyDescent="0.2">
      <c r="A1611" s="60" t="s">
        <v>6111</v>
      </c>
      <c r="B1611" s="44" t="s">
        <v>6115</v>
      </c>
      <c r="C1611" s="44"/>
      <c r="D1611" s="39">
        <v>1596</v>
      </c>
      <c r="E1611" s="44" t="s">
        <v>3705</v>
      </c>
      <c r="F1611" s="44" t="s">
        <v>3706</v>
      </c>
      <c r="G1611" s="39" t="s">
        <v>6115</v>
      </c>
      <c r="H1611" s="64">
        <v>40451</v>
      </c>
      <c r="I1611" s="44" t="s">
        <v>6129</v>
      </c>
      <c r="J1611" s="58">
        <v>96</v>
      </c>
      <c r="K1611" s="44" t="s">
        <v>6111</v>
      </c>
      <c r="L1611" s="39" t="s">
        <v>6116</v>
      </c>
      <c r="M1611" s="67">
        <v>0</v>
      </c>
      <c r="N1611" s="67">
        <v>0</v>
      </c>
      <c r="O1611" s="46">
        <v>307355</v>
      </c>
      <c r="P1611" s="45">
        <v>307355</v>
      </c>
      <c r="Q1611" s="45">
        <v>573959</v>
      </c>
      <c r="R1611" s="45">
        <v>47829.916666666664</v>
      </c>
      <c r="S1611" s="45">
        <v>286979.5</v>
      </c>
      <c r="T1611" s="45">
        <v>207508</v>
      </c>
      <c r="U1611" s="46">
        <v>20375.5</v>
      </c>
      <c r="V1611" s="38">
        <v>8729.1499170358875</v>
      </c>
      <c r="W1611" s="46">
        <v>8729.1499170358875</v>
      </c>
      <c r="X1611" s="38"/>
      <c r="Y1611" s="38">
        <f t="shared" si="25"/>
        <v>10122.426569286123</v>
      </c>
      <c r="Z1611" s="38">
        <v>10122.426569286123</v>
      </c>
      <c r="AA1611" s="38">
        <v>0</v>
      </c>
      <c r="AB1611" s="38">
        <v>10122.426569286123</v>
      </c>
      <c r="AC1611" s="38" t="s">
        <v>6123</v>
      </c>
      <c r="AD1611" s="59">
        <v>4.8780897937843952E-2</v>
      </c>
      <c r="AE1611" s="59">
        <v>3.2933990236977184E-2</v>
      </c>
      <c r="AF1611" s="59">
        <v>0.49679402072519069</v>
      </c>
    </row>
    <row r="1612" spans="1:32" x14ac:dyDescent="0.2">
      <c r="A1612" s="60" t="s">
        <v>6111</v>
      </c>
      <c r="B1612" s="44" t="s">
        <v>6115</v>
      </c>
      <c r="C1612" s="44"/>
      <c r="D1612" s="39">
        <v>1597</v>
      </c>
      <c r="E1612" s="44" t="s">
        <v>4184</v>
      </c>
      <c r="F1612" s="44" t="s">
        <v>4185</v>
      </c>
      <c r="G1612" s="39" t="s">
        <v>6115</v>
      </c>
      <c r="H1612" s="64">
        <v>40543</v>
      </c>
      <c r="I1612" s="44" t="s">
        <v>6129</v>
      </c>
      <c r="J1612" s="58">
        <v>96</v>
      </c>
      <c r="K1612" s="44" t="s">
        <v>6111</v>
      </c>
      <c r="L1612" s="39" t="s">
        <v>6116</v>
      </c>
      <c r="M1612" s="67">
        <v>0</v>
      </c>
      <c r="N1612" s="67">
        <v>0</v>
      </c>
      <c r="O1612" s="46">
        <v>458203</v>
      </c>
      <c r="P1612" s="45">
        <v>458203</v>
      </c>
      <c r="Q1612" s="45">
        <v>484206</v>
      </c>
      <c r="R1612" s="45">
        <v>40350.5</v>
      </c>
      <c r="S1612" s="45">
        <v>242103</v>
      </c>
      <c r="T1612" s="45">
        <v>290993</v>
      </c>
      <c r="U1612" s="46">
        <v>216100</v>
      </c>
      <c r="V1612" s="38">
        <v>92580.270279082979</v>
      </c>
      <c r="W1612" s="46">
        <v>92580.270279082979</v>
      </c>
      <c r="X1612" s="38"/>
      <c r="Y1612" s="38">
        <f t="shared" si="25"/>
        <v>107357.1878787137</v>
      </c>
      <c r="Z1612" s="38">
        <v>107357.1878787137</v>
      </c>
      <c r="AA1612" s="38">
        <v>0</v>
      </c>
      <c r="AB1612" s="38">
        <v>107357.1878787137</v>
      </c>
      <c r="AC1612" s="38" t="s">
        <v>6123</v>
      </c>
      <c r="AD1612" s="59">
        <v>0.3689339189558295</v>
      </c>
      <c r="AE1612" s="59">
        <v>0.23430049100227127</v>
      </c>
      <c r="AF1612" s="59">
        <v>0.49679402072519063</v>
      </c>
    </row>
    <row r="1613" spans="1:32" x14ac:dyDescent="0.2">
      <c r="A1613" s="60" t="s">
        <v>6111</v>
      </c>
      <c r="B1613" s="44" t="s">
        <v>6115</v>
      </c>
      <c r="C1613" s="44"/>
      <c r="D1613" s="39">
        <v>1598</v>
      </c>
      <c r="E1613" s="44" t="s">
        <v>4983</v>
      </c>
      <c r="F1613" s="44" t="s">
        <v>4984</v>
      </c>
      <c r="G1613" s="39" t="s">
        <v>6115</v>
      </c>
      <c r="H1613" s="64">
        <v>40633</v>
      </c>
      <c r="I1613" s="44" t="s">
        <v>6141</v>
      </c>
      <c r="J1613" s="58">
        <v>96</v>
      </c>
      <c r="K1613" s="44" t="s">
        <v>6111</v>
      </c>
      <c r="L1613" s="39" t="s">
        <v>6116</v>
      </c>
      <c r="M1613" s="67">
        <v>0</v>
      </c>
      <c r="N1613" s="67">
        <v>0</v>
      </c>
      <c r="O1613" s="46">
        <v>222446</v>
      </c>
      <c r="P1613" s="45">
        <v>222446</v>
      </c>
      <c r="Q1613" s="45">
        <v>421692</v>
      </c>
      <c r="R1613" s="45">
        <v>35141</v>
      </c>
      <c r="S1613" s="45">
        <v>210846</v>
      </c>
      <c r="T1613" s="45">
        <v>238437</v>
      </c>
      <c r="U1613" s="46">
        <v>11600</v>
      </c>
      <c r="V1613" s="38">
        <v>4969.6026619035747</v>
      </c>
      <c r="W1613" s="46">
        <v>4969.6026619035747</v>
      </c>
      <c r="X1613" s="38"/>
      <c r="Y1613" s="38">
        <f t="shared" si="25"/>
        <v>5762.8106404122109</v>
      </c>
      <c r="Z1613" s="38">
        <v>5762.8106404122109</v>
      </c>
      <c r="AA1613" s="38">
        <v>0</v>
      </c>
      <c r="AB1613" s="38">
        <v>5762.8106404122109</v>
      </c>
      <c r="AC1613" s="38" t="s">
        <v>6123</v>
      </c>
      <c r="AD1613" s="59">
        <v>2.4169112345870023E-2</v>
      </c>
      <c r="AE1613" s="59">
        <v>2.590655997595916E-2</v>
      </c>
      <c r="AF1613" s="59">
        <v>0.49679402072519058</v>
      </c>
    </row>
    <row r="1614" spans="1:32" x14ac:dyDescent="0.2">
      <c r="A1614" s="60" t="s">
        <v>6111</v>
      </c>
      <c r="B1614" s="44" t="s">
        <v>6115</v>
      </c>
      <c r="C1614" s="44"/>
      <c r="D1614" s="39">
        <v>1599</v>
      </c>
      <c r="E1614" s="44" t="s">
        <v>5225</v>
      </c>
      <c r="F1614" s="44" t="s">
        <v>372</v>
      </c>
      <c r="G1614" s="39" t="s">
        <v>6115</v>
      </c>
      <c r="H1614" s="64">
        <v>40451</v>
      </c>
      <c r="I1614" s="44" t="s">
        <v>6131</v>
      </c>
      <c r="J1614" s="58">
        <v>96</v>
      </c>
      <c r="K1614" s="44" t="s">
        <v>6111</v>
      </c>
      <c r="L1614" s="39" t="s">
        <v>6116</v>
      </c>
      <c r="M1614" s="67">
        <v>0</v>
      </c>
      <c r="N1614" s="67">
        <v>0</v>
      </c>
      <c r="O1614" s="46">
        <v>476074</v>
      </c>
      <c r="P1614" s="45">
        <v>476074</v>
      </c>
      <c r="Q1614" s="45">
        <v>364142</v>
      </c>
      <c r="R1614" s="45">
        <v>30345.166666666668</v>
      </c>
      <c r="S1614" s="45">
        <v>182071</v>
      </c>
      <c r="T1614" s="45">
        <v>184061</v>
      </c>
      <c r="U1614" s="46">
        <v>294003</v>
      </c>
      <c r="V1614" s="38">
        <v>125955.00787996869</v>
      </c>
      <c r="W1614" s="46">
        <v>125955.00787996869</v>
      </c>
      <c r="X1614" s="38"/>
      <c r="Y1614" s="38">
        <f t="shared" si="25"/>
        <v>146058.93247526823</v>
      </c>
      <c r="Z1614" s="38">
        <v>146058.93247526823</v>
      </c>
      <c r="AA1614" s="38">
        <v>0</v>
      </c>
      <c r="AB1614" s="38">
        <v>146058.93247526823</v>
      </c>
      <c r="AC1614" s="38" t="s">
        <v>6123</v>
      </c>
      <c r="AD1614" s="59">
        <v>0.79353547180156703</v>
      </c>
      <c r="AE1614" s="59">
        <v>0.3067988011848331</v>
      </c>
      <c r="AF1614" s="59">
        <v>0.49679402072519063</v>
      </c>
    </row>
    <row r="1615" spans="1:32" x14ac:dyDescent="0.2">
      <c r="A1615" s="60" t="s">
        <v>6111</v>
      </c>
      <c r="B1615" s="44" t="s">
        <v>6115</v>
      </c>
      <c r="C1615" s="44"/>
      <c r="D1615" s="39">
        <v>1600</v>
      </c>
      <c r="E1615" s="44" t="s">
        <v>931</v>
      </c>
      <c r="F1615" s="44" t="s">
        <v>932</v>
      </c>
      <c r="G1615" s="39" t="s">
        <v>6115</v>
      </c>
      <c r="H1615" s="64">
        <v>40543</v>
      </c>
      <c r="I1615" s="44" t="s">
        <v>6129</v>
      </c>
      <c r="J1615" s="58">
        <v>95</v>
      </c>
      <c r="K1615" s="44" t="s">
        <v>6111</v>
      </c>
      <c r="L1615" s="39" t="s">
        <v>6116</v>
      </c>
      <c r="M1615" s="67">
        <v>0</v>
      </c>
      <c r="N1615" s="67">
        <v>0</v>
      </c>
      <c r="O1615" s="46">
        <v>456057</v>
      </c>
      <c r="P1615" s="45">
        <v>456057</v>
      </c>
      <c r="Q1615" s="45">
        <v>553662</v>
      </c>
      <c r="R1615" s="45">
        <v>46138.5</v>
      </c>
      <c r="S1615" s="45">
        <v>276831</v>
      </c>
      <c r="T1615" s="45">
        <v>235294</v>
      </c>
      <c r="U1615" s="46">
        <v>179226</v>
      </c>
      <c r="V1615" s="38">
        <v>76782.931610545696</v>
      </c>
      <c r="W1615" s="46">
        <v>76782.931610545696</v>
      </c>
      <c r="X1615" s="38"/>
      <c r="Y1615" s="38">
        <f t="shared" si="25"/>
        <v>89038.405158493013</v>
      </c>
      <c r="Z1615" s="38">
        <v>89038.405158493013</v>
      </c>
      <c r="AA1615" s="38">
        <v>0</v>
      </c>
      <c r="AB1615" s="38">
        <v>89038.405158493013</v>
      </c>
      <c r="AC1615" s="38" t="s">
        <v>6123</v>
      </c>
      <c r="AD1615" s="59">
        <v>0.37841341113030086</v>
      </c>
      <c r="AE1615" s="59">
        <v>0.19523525602828815</v>
      </c>
      <c r="AF1615" s="59">
        <v>0.49679402072519063</v>
      </c>
    </row>
    <row r="1616" spans="1:32" x14ac:dyDescent="0.2">
      <c r="A1616" s="60" t="s">
        <v>6111</v>
      </c>
      <c r="B1616" s="44" t="s">
        <v>6115</v>
      </c>
      <c r="C1616" s="44"/>
      <c r="D1616" s="39">
        <v>1601</v>
      </c>
      <c r="E1616" s="44" t="s">
        <v>1451</v>
      </c>
      <c r="F1616" s="44" t="s">
        <v>1452</v>
      </c>
      <c r="G1616" s="39" t="s">
        <v>6115</v>
      </c>
      <c r="H1616" s="64">
        <v>40451</v>
      </c>
      <c r="I1616" s="44" t="s">
        <v>6131</v>
      </c>
      <c r="J1616" s="58">
        <v>95</v>
      </c>
      <c r="K1616" s="44" t="s">
        <v>6111</v>
      </c>
      <c r="L1616" s="39" t="s">
        <v>6116</v>
      </c>
      <c r="M1616" s="67">
        <v>0</v>
      </c>
      <c r="N1616" s="67">
        <v>0</v>
      </c>
      <c r="O1616" s="46">
        <v>240134</v>
      </c>
      <c r="P1616" s="45">
        <v>240134</v>
      </c>
      <c r="Q1616" s="45">
        <v>491690</v>
      </c>
      <c r="R1616" s="45">
        <v>40974.166666666664</v>
      </c>
      <c r="S1616" s="45">
        <v>245845</v>
      </c>
      <c r="T1616" s="45">
        <v>125317</v>
      </c>
      <c r="U1616" s="46">
        <v>0</v>
      </c>
      <c r="V1616" s="38">
        <v>0</v>
      </c>
      <c r="W1616" s="46">
        <v>0</v>
      </c>
      <c r="X1616" s="38"/>
      <c r="Y1616" s="38">
        <f t="shared" si="25"/>
        <v>0</v>
      </c>
      <c r="Z1616" s="38">
        <v>0</v>
      </c>
      <c r="AA1616" s="38">
        <v>0</v>
      </c>
      <c r="AB1616" s="38">
        <v>0</v>
      </c>
      <c r="AC1616" s="38" t="s">
        <v>6116</v>
      </c>
      <c r="AD1616" s="59">
        <v>0</v>
      </c>
      <c r="AE1616" s="59">
        <v>0</v>
      </c>
      <c r="AF1616" s="59" t="s">
        <v>6138</v>
      </c>
    </row>
    <row r="1617" spans="1:32" x14ac:dyDescent="0.2">
      <c r="A1617" s="60" t="s">
        <v>6111</v>
      </c>
      <c r="B1617" s="44" t="s">
        <v>6115</v>
      </c>
      <c r="C1617" s="44"/>
      <c r="D1617" s="39">
        <v>1602</v>
      </c>
      <c r="E1617" s="44" t="s">
        <v>3843</v>
      </c>
      <c r="F1617" s="44" t="s">
        <v>3844</v>
      </c>
      <c r="G1617" s="39" t="s">
        <v>6115</v>
      </c>
      <c r="H1617" s="64">
        <v>40633</v>
      </c>
      <c r="I1617" s="44" t="s">
        <v>6132</v>
      </c>
      <c r="J1617" s="58">
        <v>95</v>
      </c>
      <c r="K1617" s="44" t="s">
        <v>6111</v>
      </c>
      <c r="L1617" s="39" t="s">
        <v>6116</v>
      </c>
      <c r="M1617" s="67">
        <v>0</v>
      </c>
      <c r="N1617" s="67">
        <v>0</v>
      </c>
      <c r="O1617" s="46">
        <v>368148</v>
      </c>
      <c r="P1617" s="45">
        <v>368148</v>
      </c>
      <c r="Q1617" s="45">
        <v>625872</v>
      </c>
      <c r="R1617" s="45">
        <v>52156</v>
      </c>
      <c r="S1617" s="45">
        <v>312936</v>
      </c>
      <c r="T1617" s="45">
        <v>224752</v>
      </c>
      <c r="U1617" s="46">
        <v>55212</v>
      </c>
      <c r="V1617" s="38">
        <v>23653.595014570707</v>
      </c>
      <c r="W1617" s="46">
        <v>23653.595014570707</v>
      </c>
      <c r="X1617" s="38"/>
      <c r="Y1617" s="38">
        <f t="shared" si="25"/>
        <v>27428.991472279227</v>
      </c>
      <c r="Z1617" s="38">
        <v>27428.991472279227</v>
      </c>
      <c r="AA1617" s="38">
        <v>0</v>
      </c>
      <c r="AB1617" s="38">
        <v>27428.991472279227</v>
      </c>
      <c r="AC1617" s="38" t="s">
        <v>6123</v>
      </c>
      <c r="AD1617" s="59">
        <v>0.12204114522798118</v>
      </c>
      <c r="AE1617" s="59">
        <v>7.450533881015034E-2</v>
      </c>
      <c r="AF1617" s="59">
        <v>0.49679402072519069</v>
      </c>
    </row>
    <row r="1618" spans="1:32" x14ac:dyDescent="0.2">
      <c r="A1618" s="60" t="s">
        <v>6111</v>
      </c>
      <c r="B1618" s="44" t="s">
        <v>6115</v>
      </c>
      <c r="C1618" s="44"/>
      <c r="D1618" s="39">
        <v>1603</v>
      </c>
      <c r="E1618" s="44" t="s">
        <v>4312</v>
      </c>
      <c r="F1618" s="44" t="s">
        <v>4313</v>
      </c>
      <c r="G1618" s="39" t="s">
        <v>6115</v>
      </c>
      <c r="H1618" s="64">
        <v>40359</v>
      </c>
      <c r="I1618" s="44" t="s">
        <v>6131</v>
      </c>
      <c r="J1618" s="58">
        <v>95</v>
      </c>
      <c r="K1618" s="44" t="s">
        <v>6111</v>
      </c>
      <c r="L1618" s="39" t="s">
        <v>6116</v>
      </c>
      <c r="M1618" s="67">
        <v>0</v>
      </c>
      <c r="N1618" s="67">
        <v>0</v>
      </c>
      <c r="O1618" s="46">
        <v>313504</v>
      </c>
      <c r="P1618" s="45">
        <v>313504</v>
      </c>
      <c r="Q1618" s="45">
        <v>346186</v>
      </c>
      <c r="R1618" s="45">
        <v>28848.833333333332</v>
      </c>
      <c r="S1618" s="45">
        <v>173093</v>
      </c>
      <c r="T1618" s="45">
        <v>241869</v>
      </c>
      <c r="U1618" s="46">
        <v>140411</v>
      </c>
      <c r="V1618" s="38">
        <v>60154.041324184735</v>
      </c>
      <c r="W1618" s="46">
        <v>60154.041324184735</v>
      </c>
      <c r="X1618" s="38"/>
      <c r="Y1618" s="38">
        <f t="shared" si="25"/>
        <v>69755.345244044744</v>
      </c>
      <c r="Z1618" s="38">
        <v>69755.345244044744</v>
      </c>
      <c r="AA1618" s="38">
        <v>0</v>
      </c>
      <c r="AB1618" s="38">
        <v>69755.345244044744</v>
      </c>
      <c r="AC1618" s="38" t="s">
        <v>6123</v>
      </c>
      <c r="AD1618" s="59">
        <v>0.28840134636536613</v>
      </c>
      <c r="AE1618" s="59">
        <v>0.22250224955357745</v>
      </c>
      <c r="AF1618" s="59">
        <v>0.49679402072519063</v>
      </c>
    </row>
    <row r="1619" spans="1:32" x14ac:dyDescent="0.2">
      <c r="A1619" s="60" t="s">
        <v>6111</v>
      </c>
      <c r="B1619" s="44" t="s">
        <v>6115</v>
      </c>
      <c r="C1619" s="44"/>
      <c r="D1619" s="39">
        <v>1604</v>
      </c>
      <c r="E1619" s="44" t="s">
        <v>1913</v>
      </c>
      <c r="F1619" s="44" t="s">
        <v>1914</v>
      </c>
      <c r="G1619" s="39" t="s">
        <v>6115</v>
      </c>
      <c r="H1619" s="64">
        <v>40633</v>
      </c>
      <c r="I1619" s="44" t="s">
        <v>6132</v>
      </c>
      <c r="J1619" s="58">
        <v>94</v>
      </c>
      <c r="K1619" s="44" t="s">
        <v>6111</v>
      </c>
      <c r="L1619" s="39" t="s">
        <v>6116</v>
      </c>
      <c r="M1619" s="67">
        <v>0</v>
      </c>
      <c r="N1619" s="67">
        <v>0</v>
      </c>
      <c r="O1619" s="46">
        <v>451653</v>
      </c>
      <c r="P1619" s="45">
        <v>451653</v>
      </c>
      <c r="Q1619" s="45">
        <v>454976</v>
      </c>
      <c r="R1619" s="45">
        <v>37914.666666666664</v>
      </c>
      <c r="S1619" s="45">
        <v>227488</v>
      </c>
      <c r="T1619" s="45">
        <v>173382</v>
      </c>
      <c r="U1619" s="46">
        <v>224165</v>
      </c>
      <c r="V1619" s="38">
        <v>96035.429371173697</v>
      </c>
      <c r="W1619" s="46">
        <v>96035.429371173697</v>
      </c>
      <c r="X1619" s="38"/>
      <c r="Y1619" s="38">
        <f t="shared" si="25"/>
        <v>111363.83165586236</v>
      </c>
      <c r="Z1619" s="38">
        <v>111363.83165586236</v>
      </c>
      <c r="AA1619" s="38">
        <v>0</v>
      </c>
      <c r="AB1619" s="38">
        <v>111363.83165586236</v>
      </c>
      <c r="AC1619" s="38" t="s">
        <v>6123</v>
      </c>
      <c r="AD1619" s="59">
        <v>0.64230330516352541</v>
      </c>
      <c r="AE1619" s="59">
        <v>0.24656944967898445</v>
      </c>
      <c r="AF1619" s="59">
        <v>0.49679402072519063</v>
      </c>
    </row>
    <row r="1620" spans="1:32" x14ac:dyDescent="0.2">
      <c r="A1620" s="60" t="s">
        <v>6111</v>
      </c>
      <c r="B1620" s="44" t="s">
        <v>6115</v>
      </c>
      <c r="C1620" s="44"/>
      <c r="D1620" s="39">
        <v>1605</v>
      </c>
      <c r="E1620" s="44" t="s">
        <v>2599</v>
      </c>
      <c r="F1620" s="44" t="s">
        <v>2600</v>
      </c>
      <c r="G1620" s="39" t="s">
        <v>6115</v>
      </c>
      <c r="H1620" s="64">
        <v>40543</v>
      </c>
      <c r="I1620" s="44" t="s">
        <v>6131</v>
      </c>
      <c r="J1620" s="58">
        <v>94</v>
      </c>
      <c r="K1620" s="44" t="s">
        <v>6111</v>
      </c>
      <c r="L1620" s="39" t="s">
        <v>6116</v>
      </c>
      <c r="M1620" s="67">
        <v>0</v>
      </c>
      <c r="N1620" s="67">
        <v>0</v>
      </c>
      <c r="O1620" s="46">
        <v>226528</v>
      </c>
      <c r="P1620" s="45">
        <v>226528</v>
      </c>
      <c r="Q1620" s="45">
        <v>492254</v>
      </c>
      <c r="R1620" s="45">
        <v>41021.166666666664</v>
      </c>
      <c r="S1620" s="45">
        <v>246127</v>
      </c>
      <c r="T1620" s="45">
        <v>193947</v>
      </c>
      <c r="U1620" s="46">
        <v>0</v>
      </c>
      <c r="V1620" s="38">
        <v>0</v>
      </c>
      <c r="W1620" s="46">
        <v>0</v>
      </c>
      <c r="X1620" s="38"/>
      <c r="Y1620" s="38">
        <f t="shared" si="25"/>
        <v>0</v>
      </c>
      <c r="Z1620" s="38">
        <v>0</v>
      </c>
      <c r="AA1620" s="38">
        <v>0</v>
      </c>
      <c r="AB1620" s="38">
        <v>0</v>
      </c>
      <c r="AC1620" s="38" t="s">
        <v>6116</v>
      </c>
      <c r="AD1620" s="59">
        <v>0</v>
      </c>
      <c r="AE1620" s="59">
        <v>0</v>
      </c>
      <c r="AF1620" s="59" t="s">
        <v>6138</v>
      </c>
    </row>
    <row r="1621" spans="1:32" x14ac:dyDescent="0.2">
      <c r="A1621" s="60" t="s">
        <v>6111</v>
      </c>
      <c r="B1621" s="44" t="s">
        <v>6115</v>
      </c>
      <c r="C1621" s="44"/>
      <c r="D1621" s="39">
        <v>1606</v>
      </c>
      <c r="E1621" s="44" t="s">
        <v>2687</v>
      </c>
      <c r="F1621" s="44" t="s">
        <v>2688</v>
      </c>
      <c r="G1621" s="39" t="s">
        <v>6115</v>
      </c>
      <c r="H1621" s="64">
        <v>40543</v>
      </c>
      <c r="I1621" s="44" t="s">
        <v>6129</v>
      </c>
      <c r="J1621" s="58">
        <v>94</v>
      </c>
      <c r="K1621" s="44" t="s">
        <v>6111</v>
      </c>
      <c r="L1621" s="39" t="s">
        <v>6116</v>
      </c>
      <c r="M1621" s="67">
        <v>0</v>
      </c>
      <c r="N1621" s="67">
        <v>0</v>
      </c>
      <c r="O1621" s="46">
        <v>1417821</v>
      </c>
      <c r="P1621" s="45">
        <v>1417821</v>
      </c>
      <c r="Q1621" s="45">
        <v>503589</v>
      </c>
      <c r="R1621" s="45">
        <v>41965.75</v>
      </c>
      <c r="S1621" s="45">
        <v>251794.5</v>
      </c>
      <c r="T1621" s="45">
        <v>281503</v>
      </c>
      <c r="U1621" s="46">
        <v>1166026.5</v>
      </c>
      <c r="V1621" s="38">
        <v>499542.10329742316</v>
      </c>
      <c r="W1621" s="46">
        <v>281503</v>
      </c>
      <c r="X1621" s="38"/>
      <c r="Y1621" s="38">
        <f t="shared" si="25"/>
        <v>579274.9932071215</v>
      </c>
      <c r="Z1621" s="38">
        <v>281503</v>
      </c>
      <c r="AA1621" s="38">
        <v>0</v>
      </c>
      <c r="AB1621" s="38">
        <v>281503</v>
      </c>
      <c r="AC1621" s="38" t="s">
        <v>6123</v>
      </c>
      <c r="AD1621" s="59">
        <v>1</v>
      </c>
      <c r="AE1621" s="59">
        <v>0.19854621986837548</v>
      </c>
      <c r="AF1621" s="59">
        <v>0.24142075673237273</v>
      </c>
    </row>
    <row r="1622" spans="1:32" x14ac:dyDescent="0.2">
      <c r="A1622" s="60" t="s">
        <v>6111</v>
      </c>
      <c r="B1622" s="44" t="s">
        <v>6115</v>
      </c>
      <c r="C1622" s="44"/>
      <c r="D1622" s="39">
        <v>1607</v>
      </c>
      <c r="E1622" s="44" t="s">
        <v>3007</v>
      </c>
      <c r="F1622" s="44" t="s">
        <v>3008</v>
      </c>
      <c r="G1622" s="39" t="s">
        <v>6115</v>
      </c>
      <c r="H1622" s="64">
        <v>40451</v>
      </c>
      <c r="I1622" s="44" t="s">
        <v>6131</v>
      </c>
      <c r="J1622" s="58">
        <v>94</v>
      </c>
      <c r="K1622" s="44" t="s">
        <v>6111</v>
      </c>
      <c r="L1622" s="39" t="s">
        <v>6116</v>
      </c>
      <c r="M1622" s="67">
        <v>0</v>
      </c>
      <c r="N1622" s="67">
        <v>0</v>
      </c>
      <c r="O1622" s="46">
        <v>153360</v>
      </c>
      <c r="P1622" s="45">
        <v>153360</v>
      </c>
      <c r="Q1622" s="45">
        <v>380848</v>
      </c>
      <c r="R1622" s="45">
        <v>31737.333333333332</v>
      </c>
      <c r="S1622" s="45">
        <v>190424</v>
      </c>
      <c r="T1622" s="45">
        <v>202252</v>
      </c>
      <c r="U1622" s="46">
        <v>0</v>
      </c>
      <c r="V1622" s="38">
        <v>0</v>
      </c>
      <c r="W1622" s="46">
        <v>0</v>
      </c>
      <c r="X1622" s="38"/>
      <c r="Y1622" s="38">
        <f t="shared" si="25"/>
        <v>0</v>
      </c>
      <c r="Z1622" s="38">
        <v>0</v>
      </c>
      <c r="AA1622" s="38">
        <v>0</v>
      </c>
      <c r="AB1622" s="38">
        <v>0</v>
      </c>
      <c r="AC1622" s="38" t="s">
        <v>6116</v>
      </c>
      <c r="AD1622" s="59">
        <v>0</v>
      </c>
      <c r="AE1622" s="59">
        <v>0</v>
      </c>
      <c r="AF1622" s="59" t="s">
        <v>6138</v>
      </c>
    </row>
    <row r="1623" spans="1:32" x14ac:dyDescent="0.2">
      <c r="A1623" s="60" t="s">
        <v>6111</v>
      </c>
      <c r="B1623" s="44" t="s">
        <v>6115</v>
      </c>
      <c r="C1623" s="44"/>
      <c r="D1623" s="39">
        <v>1608</v>
      </c>
      <c r="E1623" s="44" t="s">
        <v>4691</v>
      </c>
      <c r="F1623" s="44" t="s">
        <v>4692</v>
      </c>
      <c r="G1623" s="39" t="s">
        <v>6115</v>
      </c>
      <c r="H1623" s="64">
        <v>40543</v>
      </c>
      <c r="I1623" s="44" t="s">
        <v>6130</v>
      </c>
      <c r="J1623" s="58">
        <v>94</v>
      </c>
      <c r="K1623" s="44" t="s">
        <v>6111</v>
      </c>
      <c r="L1623" s="39" t="s">
        <v>6116</v>
      </c>
      <c r="M1623" s="67">
        <v>0</v>
      </c>
      <c r="N1623" s="67">
        <v>0</v>
      </c>
      <c r="O1623" s="46">
        <v>332576</v>
      </c>
      <c r="P1623" s="45">
        <v>332576</v>
      </c>
      <c r="Q1623" s="45">
        <v>448103</v>
      </c>
      <c r="R1623" s="45">
        <v>37341.916666666664</v>
      </c>
      <c r="S1623" s="45">
        <v>224051.5</v>
      </c>
      <c r="T1623" s="45">
        <v>255723</v>
      </c>
      <c r="U1623" s="46">
        <v>108524.5</v>
      </c>
      <c r="V1623" s="38">
        <v>46493.4175932547</v>
      </c>
      <c r="W1623" s="46">
        <v>46493.4175932547</v>
      </c>
      <c r="X1623" s="38"/>
      <c r="Y1623" s="38">
        <f t="shared" si="25"/>
        <v>53914.322702190948</v>
      </c>
      <c r="Z1623" s="38">
        <v>53914.322702190948</v>
      </c>
      <c r="AA1623" s="38">
        <v>0</v>
      </c>
      <c r="AB1623" s="38">
        <v>53914.322702190948</v>
      </c>
      <c r="AC1623" s="38" t="s">
        <v>6123</v>
      </c>
      <c r="AD1623" s="59">
        <v>0.21083094873042685</v>
      </c>
      <c r="AE1623" s="59">
        <v>0.16211128494597007</v>
      </c>
      <c r="AF1623" s="59">
        <v>0.49679402072519063</v>
      </c>
    </row>
    <row r="1624" spans="1:32" x14ac:dyDescent="0.2">
      <c r="A1624" s="60" t="s">
        <v>6111</v>
      </c>
      <c r="B1624" s="44" t="s">
        <v>6115</v>
      </c>
      <c r="C1624" s="44"/>
      <c r="D1624" s="39">
        <v>1609</v>
      </c>
      <c r="E1624" s="44" t="s">
        <v>5433</v>
      </c>
      <c r="F1624" s="44" t="s">
        <v>5434</v>
      </c>
      <c r="G1624" s="39" t="s">
        <v>6115</v>
      </c>
      <c r="H1624" s="64">
        <v>40543</v>
      </c>
      <c r="I1624" s="44" t="s">
        <v>6141</v>
      </c>
      <c r="J1624" s="58">
        <v>94</v>
      </c>
      <c r="K1624" s="44" t="s">
        <v>6111</v>
      </c>
      <c r="L1624" s="39" t="s">
        <v>6116</v>
      </c>
      <c r="M1624" s="67">
        <v>0</v>
      </c>
      <c r="N1624" s="67">
        <v>0</v>
      </c>
      <c r="O1624" s="46">
        <v>242434</v>
      </c>
      <c r="P1624" s="45">
        <v>242434</v>
      </c>
      <c r="Q1624" s="45">
        <v>329349</v>
      </c>
      <c r="R1624" s="45">
        <v>27445.75</v>
      </c>
      <c r="S1624" s="45">
        <v>164674.5</v>
      </c>
      <c r="T1624" s="45">
        <v>167323</v>
      </c>
      <c r="U1624" s="46">
        <v>77759.5</v>
      </c>
      <c r="V1624" s="38">
        <v>33313.260188645778</v>
      </c>
      <c r="W1624" s="46">
        <v>33313.260188645778</v>
      </c>
      <c r="X1624" s="38"/>
      <c r="Y1624" s="38">
        <f t="shared" si="25"/>
        <v>38630.454654580462</v>
      </c>
      <c r="Z1624" s="38">
        <v>38630.454654580462</v>
      </c>
      <c r="AA1624" s="38">
        <v>0</v>
      </c>
      <c r="AB1624" s="38">
        <v>38630.454654580462</v>
      </c>
      <c r="AC1624" s="38" t="s">
        <v>6123</v>
      </c>
      <c r="AD1624" s="59">
        <v>0.23087354789586884</v>
      </c>
      <c r="AE1624" s="59">
        <v>0.15934421184561762</v>
      </c>
      <c r="AF1624" s="59">
        <v>0.49679402072519063</v>
      </c>
    </row>
    <row r="1625" spans="1:32" x14ac:dyDescent="0.2">
      <c r="A1625" s="60" t="s">
        <v>6111</v>
      </c>
      <c r="B1625" s="44" t="s">
        <v>6115</v>
      </c>
      <c r="C1625" s="44"/>
      <c r="D1625" s="39">
        <v>1610</v>
      </c>
      <c r="E1625" s="44" t="s">
        <v>3091</v>
      </c>
      <c r="F1625" s="44" t="s">
        <v>3092</v>
      </c>
      <c r="G1625" s="39" t="s">
        <v>6115</v>
      </c>
      <c r="H1625" s="64">
        <v>40451</v>
      </c>
      <c r="I1625" s="44" t="s">
        <v>6131</v>
      </c>
      <c r="J1625" s="58">
        <v>93</v>
      </c>
      <c r="K1625" s="44" t="s">
        <v>6111</v>
      </c>
      <c r="L1625" s="39" t="s">
        <v>6116</v>
      </c>
      <c r="M1625" s="67">
        <v>0</v>
      </c>
      <c r="N1625" s="67">
        <v>0</v>
      </c>
      <c r="O1625" s="46">
        <v>154831</v>
      </c>
      <c r="P1625" s="45">
        <v>154831</v>
      </c>
      <c r="Q1625" s="45">
        <v>387865</v>
      </c>
      <c r="R1625" s="45">
        <v>32322.083333333332</v>
      </c>
      <c r="S1625" s="45">
        <v>193932.5</v>
      </c>
      <c r="T1625" s="45">
        <v>177689</v>
      </c>
      <c r="U1625" s="46">
        <v>0</v>
      </c>
      <c r="V1625" s="38">
        <v>0</v>
      </c>
      <c r="W1625" s="46">
        <v>0</v>
      </c>
      <c r="X1625" s="38"/>
      <c r="Y1625" s="38">
        <f t="shared" si="25"/>
        <v>0</v>
      </c>
      <c r="Z1625" s="38">
        <v>0</v>
      </c>
      <c r="AA1625" s="38">
        <v>0</v>
      </c>
      <c r="AB1625" s="38">
        <v>0</v>
      </c>
      <c r="AC1625" s="38" t="s">
        <v>6116</v>
      </c>
      <c r="AD1625" s="59">
        <v>0</v>
      </c>
      <c r="AE1625" s="59">
        <v>0</v>
      </c>
      <c r="AF1625" s="59" t="s">
        <v>6138</v>
      </c>
    </row>
    <row r="1626" spans="1:32" x14ac:dyDescent="0.2">
      <c r="A1626" s="60" t="s">
        <v>6111</v>
      </c>
      <c r="B1626" s="44" t="s">
        <v>6115</v>
      </c>
      <c r="C1626" s="44"/>
      <c r="D1626" s="39">
        <v>1611</v>
      </c>
      <c r="E1626" s="44" t="s">
        <v>5017</v>
      </c>
      <c r="F1626" s="44" t="s">
        <v>5018</v>
      </c>
      <c r="G1626" s="39" t="s">
        <v>6115</v>
      </c>
      <c r="H1626" s="64">
        <v>40359</v>
      </c>
      <c r="I1626" s="44" t="s">
        <v>6129</v>
      </c>
      <c r="J1626" s="58">
        <v>93</v>
      </c>
      <c r="K1626" s="44" t="s">
        <v>6111</v>
      </c>
      <c r="L1626" s="39" t="s">
        <v>6116</v>
      </c>
      <c r="M1626" s="67">
        <v>0</v>
      </c>
      <c r="N1626" s="67">
        <v>0</v>
      </c>
      <c r="O1626" s="46">
        <v>382385</v>
      </c>
      <c r="P1626" s="45">
        <v>382385</v>
      </c>
      <c r="Q1626" s="45">
        <v>351740</v>
      </c>
      <c r="R1626" s="45">
        <v>29311.666666666668</v>
      </c>
      <c r="S1626" s="45">
        <v>175870</v>
      </c>
      <c r="T1626" s="45">
        <v>160574</v>
      </c>
      <c r="U1626" s="46">
        <v>206515</v>
      </c>
      <c r="V1626" s="38">
        <v>88473.921872673862</v>
      </c>
      <c r="W1626" s="46">
        <v>88473.921872673862</v>
      </c>
      <c r="X1626" s="38"/>
      <c r="Y1626" s="38">
        <f t="shared" si="25"/>
        <v>102595.41719006274</v>
      </c>
      <c r="Z1626" s="38">
        <v>102595.41719006274</v>
      </c>
      <c r="AA1626" s="38">
        <v>0</v>
      </c>
      <c r="AB1626" s="38">
        <v>102595.41719006274</v>
      </c>
      <c r="AC1626" s="38" t="s">
        <v>6123</v>
      </c>
      <c r="AD1626" s="59">
        <v>0.63892919893670674</v>
      </c>
      <c r="AE1626" s="59">
        <v>0.26830397947111612</v>
      </c>
      <c r="AF1626" s="59">
        <v>0.49679402072519063</v>
      </c>
    </row>
    <row r="1627" spans="1:32" x14ac:dyDescent="0.2">
      <c r="A1627" s="60" t="s">
        <v>6111</v>
      </c>
      <c r="B1627" s="44" t="s">
        <v>6115</v>
      </c>
      <c r="C1627" s="44"/>
      <c r="D1627" s="39">
        <v>1612</v>
      </c>
      <c r="E1627" s="44" t="s">
        <v>5639</v>
      </c>
      <c r="F1627" s="44" t="s">
        <v>5640</v>
      </c>
      <c r="G1627" s="39" t="s">
        <v>6115</v>
      </c>
      <c r="H1627" s="64">
        <v>40543</v>
      </c>
      <c r="I1627" s="44" t="s">
        <v>6129</v>
      </c>
      <c r="J1627" s="58">
        <v>93</v>
      </c>
      <c r="K1627" s="44" t="s">
        <v>6111</v>
      </c>
      <c r="L1627" s="39" t="s">
        <v>6116</v>
      </c>
      <c r="M1627" s="67">
        <v>0</v>
      </c>
      <c r="N1627" s="67">
        <v>0</v>
      </c>
      <c r="O1627" s="46">
        <v>163470</v>
      </c>
      <c r="P1627" s="45">
        <v>163470</v>
      </c>
      <c r="Q1627" s="45">
        <v>347780</v>
      </c>
      <c r="R1627" s="45">
        <v>28981.666666666668</v>
      </c>
      <c r="S1627" s="45">
        <v>173890</v>
      </c>
      <c r="T1627" s="45">
        <v>163466</v>
      </c>
      <c r="U1627" s="46">
        <v>0</v>
      </c>
      <c r="V1627" s="38">
        <v>0</v>
      </c>
      <c r="W1627" s="46">
        <v>0</v>
      </c>
      <c r="X1627" s="38"/>
      <c r="Y1627" s="38">
        <f t="shared" si="25"/>
        <v>0</v>
      </c>
      <c r="Z1627" s="38">
        <v>0</v>
      </c>
      <c r="AA1627" s="38">
        <v>0</v>
      </c>
      <c r="AB1627" s="38">
        <v>0</v>
      </c>
      <c r="AC1627" s="38" t="s">
        <v>6116</v>
      </c>
      <c r="AD1627" s="59">
        <v>0</v>
      </c>
      <c r="AE1627" s="59">
        <v>0</v>
      </c>
      <c r="AF1627" s="59" t="s">
        <v>6138</v>
      </c>
    </row>
    <row r="1628" spans="1:32" x14ac:dyDescent="0.2">
      <c r="A1628" s="60" t="s">
        <v>6111</v>
      </c>
      <c r="B1628" s="44" t="s">
        <v>6115</v>
      </c>
      <c r="C1628" s="44"/>
      <c r="D1628" s="39">
        <v>1613</v>
      </c>
      <c r="E1628" s="44" t="s">
        <v>358</v>
      </c>
      <c r="F1628" s="44" t="s">
        <v>359</v>
      </c>
      <c r="G1628" s="39" t="s">
        <v>6115</v>
      </c>
      <c r="H1628" s="64">
        <v>40359</v>
      </c>
      <c r="I1628" s="44" t="s">
        <v>6131</v>
      </c>
      <c r="J1628" s="58">
        <v>92</v>
      </c>
      <c r="K1628" s="44" t="s">
        <v>6111</v>
      </c>
      <c r="L1628" s="39" t="s">
        <v>6116</v>
      </c>
      <c r="M1628" s="67">
        <v>0</v>
      </c>
      <c r="N1628" s="67">
        <v>0</v>
      </c>
      <c r="O1628" s="46">
        <v>143399</v>
      </c>
      <c r="P1628" s="45">
        <v>143399</v>
      </c>
      <c r="Q1628" s="45">
        <v>364655</v>
      </c>
      <c r="R1628" s="45">
        <v>30387.916666666668</v>
      </c>
      <c r="S1628" s="45">
        <v>182327.5</v>
      </c>
      <c r="T1628" s="45">
        <v>149927</v>
      </c>
      <c r="U1628" s="46">
        <v>0</v>
      </c>
      <c r="V1628" s="38">
        <v>0</v>
      </c>
      <c r="W1628" s="46">
        <v>0</v>
      </c>
      <c r="X1628" s="38"/>
      <c r="Y1628" s="38">
        <f t="shared" si="25"/>
        <v>0</v>
      </c>
      <c r="Z1628" s="38">
        <v>0</v>
      </c>
      <c r="AA1628" s="38">
        <v>0</v>
      </c>
      <c r="AB1628" s="38">
        <v>0</v>
      </c>
      <c r="AC1628" s="38" t="s">
        <v>6116</v>
      </c>
      <c r="AD1628" s="59">
        <v>0</v>
      </c>
      <c r="AE1628" s="59">
        <v>0</v>
      </c>
      <c r="AF1628" s="59" t="s">
        <v>6138</v>
      </c>
    </row>
    <row r="1629" spans="1:32" x14ac:dyDescent="0.2">
      <c r="A1629" s="60" t="s">
        <v>6111</v>
      </c>
      <c r="B1629" s="44" t="s">
        <v>6115</v>
      </c>
      <c r="C1629" s="44"/>
      <c r="D1629" s="39">
        <v>1614</v>
      </c>
      <c r="E1629" s="44" t="s">
        <v>452</v>
      </c>
      <c r="F1629" s="44" t="s">
        <v>453</v>
      </c>
      <c r="G1629" s="39" t="s">
        <v>6115</v>
      </c>
      <c r="H1629" s="64">
        <v>40633</v>
      </c>
      <c r="I1629" s="44" t="s">
        <v>6132</v>
      </c>
      <c r="J1629" s="58">
        <v>92</v>
      </c>
      <c r="K1629" s="44" t="s">
        <v>6111</v>
      </c>
      <c r="L1629" s="39" t="s">
        <v>6116</v>
      </c>
      <c r="M1629" s="67">
        <v>0</v>
      </c>
      <c r="N1629" s="67">
        <v>0</v>
      </c>
      <c r="O1629" s="46">
        <v>478057</v>
      </c>
      <c r="P1629" s="45">
        <v>478057</v>
      </c>
      <c r="Q1629" s="45">
        <v>381604</v>
      </c>
      <c r="R1629" s="45">
        <v>31800.333333333332</v>
      </c>
      <c r="S1629" s="45">
        <v>190802</v>
      </c>
      <c r="T1629" s="45">
        <v>213145</v>
      </c>
      <c r="U1629" s="46">
        <v>287255</v>
      </c>
      <c r="V1629" s="38">
        <v>123064.07005561306</v>
      </c>
      <c r="W1629" s="46">
        <v>123064.07005561306</v>
      </c>
      <c r="X1629" s="38"/>
      <c r="Y1629" s="38">
        <f t="shared" si="25"/>
        <v>142706.56642341465</v>
      </c>
      <c r="Z1629" s="38">
        <v>142706.56642341465</v>
      </c>
      <c r="AA1629" s="38">
        <v>0</v>
      </c>
      <c r="AB1629" s="38">
        <v>142706.56642341465</v>
      </c>
      <c r="AC1629" s="38" t="s">
        <v>6123</v>
      </c>
      <c r="AD1629" s="59">
        <v>0.66952809788366907</v>
      </c>
      <c r="AE1629" s="59">
        <v>0.29851370531843413</v>
      </c>
      <c r="AF1629" s="59">
        <v>0.49679402072519069</v>
      </c>
    </row>
    <row r="1630" spans="1:32" x14ac:dyDescent="0.2">
      <c r="A1630" s="60" t="s">
        <v>6111</v>
      </c>
      <c r="B1630" s="44" t="s">
        <v>6115</v>
      </c>
      <c r="C1630" s="44"/>
      <c r="D1630" s="39">
        <v>1615</v>
      </c>
      <c r="E1630" s="44" t="s">
        <v>1531</v>
      </c>
      <c r="F1630" s="44" t="s">
        <v>1532</v>
      </c>
      <c r="G1630" s="39" t="s">
        <v>6115</v>
      </c>
      <c r="H1630" s="64">
        <v>40633</v>
      </c>
      <c r="I1630" s="44" t="s">
        <v>6132</v>
      </c>
      <c r="J1630" s="58">
        <v>92</v>
      </c>
      <c r="K1630" s="44" t="s">
        <v>6111</v>
      </c>
      <c r="L1630" s="39" t="s">
        <v>6116</v>
      </c>
      <c r="M1630" s="67">
        <v>0</v>
      </c>
      <c r="N1630" s="67">
        <v>0</v>
      </c>
      <c r="O1630" s="46">
        <v>1297346</v>
      </c>
      <c r="P1630" s="45">
        <v>1297346</v>
      </c>
      <c r="Q1630" s="45">
        <v>427930</v>
      </c>
      <c r="R1630" s="45">
        <v>35660.833333333336</v>
      </c>
      <c r="S1630" s="45">
        <v>213965</v>
      </c>
      <c r="T1630" s="45">
        <v>224507</v>
      </c>
      <c r="U1630" s="46">
        <v>1083381</v>
      </c>
      <c r="V1630" s="38">
        <v>464135.61219446181</v>
      </c>
      <c r="W1630" s="46">
        <v>224507</v>
      </c>
      <c r="X1630" s="38"/>
      <c r="Y1630" s="38">
        <f t="shared" si="25"/>
        <v>538217.20296727773</v>
      </c>
      <c r="Z1630" s="38">
        <v>224507</v>
      </c>
      <c r="AA1630" s="38">
        <v>0</v>
      </c>
      <c r="AB1630" s="38">
        <v>224507</v>
      </c>
      <c r="AC1630" s="38" t="s">
        <v>6123</v>
      </c>
      <c r="AD1630" s="59">
        <v>1</v>
      </c>
      <c r="AE1630" s="59">
        <v>0.17305098254436366</v>
      </c>
      <c r="AF1630" s="59">
        <v>0.20722811273227054</v>
      </c>
    </row>
    <row r="1631" spans="1:32" x14ac:dyDescent="0.2">
      <c r="A1631" s="60" t="s">
        <v>6111</v>
      </c>
      <c r="B1631" s="44" t="s">
        <v>6115</v>
      </c>
      <c r="C1631" s="44"/>
      <c r="D1631" s="39">
        <v>1616</v>
      </c>
      <c r="E1631" s="44" t="s">
        <v>1659</v>
      </c>
      <c r="F1631" s="44" t="s">
        <v>784</v>
      </c>
      <c r="G1631" s="39" t="s">
        <v>6115</v>
      </c>
      <c r="H1631" s="64">
        <v>40543</v>
      </c>
      <c r="I1631" s="44" t="s">
        <v>6131</v>
      </c>
      <c r="J1631" s="58">
        <v>92</v>
      </c>
      <c r="K1631" s="44" t="s">
        <v>6111</v>
      </c>
      <c r="L1631" s="39" t="s">
        <v>6116</v>
      </c>
      <c r="M1631" s="67">
        <v>0</v>
      </c>
      <c r="N1631" s="67">
        <v>0</v>
      </c>
      <c r="O1631" s="46">
        <v>79331</v>
      </c>
      <c r="P1631" s="45">
        <v>79331</v>
      </c>
      <c r="Q1631" s="45">
        <v>400091</v>
      </c>
      <c r="R1631" s="45">
        <v>33340.916666666664</v>
      </c>
      <c r="S1631" s="45">
        <v>200045.5</v>
      </c>
      <c r="T1631" s="45">
        <v>131960</v>
      </c>
      <c r="U1631" s="46">
        <v>0</v>
      </c>
      <c r="V1631" s="38">
        <v>0</v>
      </c>
      <c r="W1631" s="46">
        <v>0</v>
      </c>
      <c r="X1631" s="38"/>
      <c r="Y1631" s="38">
        <f t="shared" si="25"/>
        <v>0</v>
      </c>
      <c r="Z1631" s="38">
        <v>0</v>
      </c>
      <c r="AA1631" s="38">
        <v>0</v>
      </c>
      <c r="AB1631" s="38">
        <v>0</v>
      </c>
      <c r="AC1631" s="38" t="s">
        <v>6116</v>
      </c>
      <c r="AD1631" s="59">
        <v>0</v>
      </c>
      <c r="AE1631" s="59">
        <v>0</v>
      </c>
      <c r="AF1631" s="59" t="s">
        <v>6138</v>
      </c>
    </row>
    <row r="1632" spans="1:32" x14ac:dyDescent="0.2">
      <c r="A1632" s="60" t="s">
        <v>6111</v>
      </c>
      <c r="B1632" s="44" t="s">
        <v>6115</v>
      </c>
      <c r="C1632" s="44"/>
      <c r="D1632" s="39">
        <v>1617</v>
      </c>
      <c r="E1632" s="44" t="s">
        <v>1754</v>
      </c>
      <c r="F1632" s="44" t="s">
        <v>661</v>
      </c>
      <c r="G1632" s="39" t="s">
        <v>6115</v>
      </c>
      <c r="H1632" s="64">
        <v>40543</v>
      </c>
      <c r="I1632" s="44" t="s">
        <v>6131</v>
      </c>
      <c r="J1632" s="58">
        <v>92</v>
      </c>
      <c r="K1632" s="44" t="s">
        <v>6111</v>
      </c>
      <c r="L1632" s="39" t="s">
        <v>6116</v>
      </c>
      <c r="M1632" s="67">
        <v>0</v>
      </c>
      <c r="N1632" s="67">
        <v>0</v>
      </c>
      <c r="O1632" s="46">
        <v>270134</v>
      </c>
      <c r="P1632" s="45">
        <v>270134</v>
      </c>
      <c r="Q1632" s="45">
        <v>419446</v>
      </c>
      <c r="R1632" s="45">
        <v>34953.833333333336</v>
      </c>
      <c r="S1632" s="45">
        <v>209723</v>
      </c>
      <c r="T1632" s="45">
        <v>104916</v>
      </c>
      <c r="U1632" s="46">
        <v>60411</v>
      </c>
      <c r="V1632" s="38">
        <v>25880.919517953178</v>
      </c>
      <c r="W1632" s="46">
        <v>25880.919517953178</v>
      </c>
      <c r="X1632" s="38"/>
      <c r="Y1632" s="38">
        <f t="shared" si="25"/>
        <v>30011.823586029492</v>
      </c>
      <c r="Z1632" s="38">
        <v>30011.823586029492</v>
      </c>
      <c r="AA1632" s="38">
        <v>0</v>
      </c>
      <c r="AB1632" s="38">
        <v>30011.823586029492</v>
      </c>
      <c r="AC1632" s="38" t="s">
        <v>6123</v>
      </c>
      <c r="AD1632" s="59">
        <v>0.28605573588422634</v>
      </c>
      <c r="AE1632" s="59">
        <v>0.11109976376920155</v>
      </c>
      <c r="AF1632" s="59">
        <v>0.49679402072519063</v>
      </c>
    </row>
    <row r="1633" spans="1:32" x14ac:dyDescent="0.2">
      <c r="A1633" s="60" t="s">
        <v>6111</v>
      </c>
      <c r="B1633" s="44" t="s">
        <v>6115</v>
      </c>
      <c r="C1633" s="44"/>
      <c r="D1633" s="39">
        <v>1618</v>
      </c>
      <c r="E1633" s="44" t="s">
        <v>2262</v>
      </c>
      <c r="F1633" s="44" t="s">
        <v>2263</v>
      </c>
      <c r="G1633" s="39" t="s">
        <v>6115</v>
      </c>
      <c r="H1633" s="64">
        <v>40359</v>
      </c>
      <c r="I1633" s="44" t="s">
        <v>6129</v>
      </c>
      <c r="J1633" s="58">
        <v>92</v>
      </c>
      <c r="K1633" s="44" t="s">
        <v>6111</v>
      </c>
      <c r="L1633" s="39" t="s">
        <v>6116</v>
      </c>
      <c r="M1633" s="67">
        <v>0</v>
      </c>
      <c r="N1633" s="67">
        <v>0</v>
      </c>
      <c r="O1633" s="46">
        <v>292906</v>
      </c>
      <c r="P1633" s="45">
        <v>292906</v>
      </c>
      <c r="Q1633" s="45">
        <v>428858</v>
      </c>
      <c r="R1633" s="45">
        <v>35738.166666666664</v>
      </c>
      <c r="S1633" s="45">
        <v>214429</v>
      </c>
      <c r="T1633" s="45">
        <v>285726</v>
      </c>
      <c r="U1633" s="46">
        <v>78477</v>
      </c>
      <c r="V1633" s="38">
        <v>33620.647249845417</v>
      </c>
      <c r="W1633" s="46">
        <v>33620.647249845417</v>
      </c>
      <c r="X1633" s="38"/>
      <c r="Y1633" s="38">
        <f t="shared" si="25"/>
        <v>38986.904364450784</v>
      </c>
      <c r="Z1633" s="38">
        <v>38986.904364450784</v>
      </c>
      <c r="AA1633" s="38">
        <v>0</v>
      </c>
      <c r="AB1633" s="38">
        <v>38986.904364450784</v>
      </c>
      <c r="AC1633" s="38" t="s">
        <v>6123</v>
      </c>
      <c r="AD1633" s="59">
        <v>0.13644857088417151</v>
      </c>
      <c r="AE1633" s="59">
        <v>0.13310380929189153</v>
      </c>
      <c r="AF1633" s="59">
        <v>0.49679402072519063</v>
      </c>
    </row>
    <row r="1634" spans="1:32" x14ac:dyDescent="0.2">
      <c r="A1634" s="60" t="s">
        <v>6111</v>
      </c>
      <c r="B1634" s="44" t="s">
        <v>6115</v>
      </c>
      <c r="C1634" s="44"/>
      <c r="D1634" s="39">
        <v>1619</v>
      </c>
      <c r="E1634" s="44" t="s">
        <v>2363</v>
      </c>
      <c r="F1634" s="44" t="s">
        <v>2364</v>
      </c>
      <c r="G1634" s="39" t="s">
        <v>6115</v>
      </c>
      <c r="H1634" s="64">
        <v>40451</v>
      </c>
      <c r="I1634" s="44" t="s">
        <v>6129</v>
      </c>
      <c r="J1634" s="58">
        <v>92</v>
      </c>
      <c r="K1634" s="44" t="s">
        <v>6111</v>
      </c>
      <c r="L1634" s="39" t="s">
        <v>6116</v>
      </c>
      <c r="M1634" s="67">
        <v>0</v>
      </c>
      <c r="N1634" s="67">
        <v>0</v>
      </c>
      <c r="O1634" s="46">
        <v>663628</v>
      </c>
      <c r="P1634" s="45">
        <v>663628</v>
      </c>
      <c r="Q1634" s="45">
        <v>535231</v>
      </c>
      <c r="R1634" s="45">
        <v>44602.583333333336</v>
      </c>
      <c r="S1634" s="45">
        <v>267615.5</v>
      </c>
      <c r="T1634" s="45">
        <v>175879</v>
      </c>
      <c r="U1634" s="46">
        <v>396012.5</v>
      </c>
      <c r="V1634" s="38">
        <v>169657.30811612841</v>
      </c>
      <c r="W1634" s="46">
        <v>169657.30811612841</v>
      </c>
      <c r="X1634" s="38"/>
      <c r="Y1634" s="38">
        <f t="shared" si="25"/>
        <v>196736.64213243456</v>
      </c>
      <c r="Z1634" s="38">
        <v>175879</v>
      </c>
      <c r="AA1634" s="38">
        <v>0</v>
      </c>
      <c r="AB1634" s="38">
        <v>175879</v>
      </c>
      <c r="AC1634" s="38" t="s">
        <v>6123</v>
      </c>
      <c r="AD1634" s="59">
        <v>1</v>
      </c>
      <c r="AE1634" s="59">
        <v>0.26502649074481488</v>
      </c>
      <c r="AF1634" s="59">
        <v>0.44412486979577664</v>
      </c>
    </row>
    <row r="1635" spans="1:32" x14ac:dyDescent="0.2">
      <c r="A1635" s="60" t="s">
        <v>6111</v>
      </c>
      <c r="B1635" s="44" t="s">
        <v>6115</v>
      </c>
      <c r="C1635" s="44"/>
      <c r="D1635" s="39">
        <v>1620</v>
      </c>
      <c r="E1635" s="44" t="s">
        <v>2826</v>
      </c>
      <c r="F1635" s="44" t="s">
        <v>2827</v>
      </c>
      <c r="G1635" s="39" t="s">
        <v>6115</v>
      </c>
      <c r="H1635" s="64">
        <v>40543</v>
      </c>
      <c r="I1635" s="44" t="s">
        <v>6132</v>
      </c>
      <c r="J1635" s="58">
        <v>92</v>
      </c>
      <c r="K1635" s="44" t="s">
        <v>6111</v>
      </c>
      <c r="L1635" s="39" t="s">
        <v>6116</v>
      </c>
      <c r="M1635" s="67">
        <v>0</v>
      </c>
      <c r="N1635" s="67">
        <v>0</v>
      </c>
      <c r="O1635" s="46">
        <v>743678</v>
      </c>
      <c r="P1635" s="45">
        <v>743678</v>
      </c>
      <c r="Q1635" s="45">
        <v>395719</v>
      </c>
      <c r="R1635" s="45">
        <v>32976.583333333336</v>
      </c>
      <c r="S1635" s="45">
        <v>197859.5</v>
      </c>
      <c r="T1635" s="45">
        <v>111798</v>
      </c>
      <c r="U1635" s="46">
        <v>545818.5</v>
      </c>
      <c r="V1635" s="38">
        <v>233836.29918243247</v>
      </c>
      <c r="W1635" s="46">
        <v>111798</v>
      </c>
      <c r="X1635" s="38"/>
      <c r="Y1635" s="38">
        <f t="shared" si="25"/>
        <v>271159.36720119248</v>
      </c>
      <c r="Z1635" s="38">
        <v>111798</v>
      </c>
      <c r="AA1635" s="38">
        <v>0</v>
      </c>
      <c r="AB1635" s="38">
        <v>111798</v>
      </c>
      <c r="AC1635" s="38" t="s">
        <v>6123</v>
      </c>
      <c r="AD1635" s="59">
        <v>1</v>
      </c>
      <c r="AE1635" s="59">
        <v>0.15033119172545106</v>
      </c>
      <c r="AF1635" s="59">
        <v>0.20482632963155334</v>
      </c>
    </row>
    <row r="1636" spans="1:32" x14ac:dyDescent="0.2">
      <c r="A1636" s="60" t="s">
        <v>6111</v>
      </c>
      <c r="B1636" s="44" t="s">
        <v>6115</v>
      </c>
      <c r="C1636" s="44"/>
      <c r="D1636" s="39">
        <v>1621</v>
      </c>
      <c r="E1636" s="44" t="s">
        <v>4948</v>
      </c>
      <c r="F1636" s="44" t="s">
        <v>4949</v>
      </c>
      <c r="G1636" s="39" t="s">
        <v>6115</v>
      </c>
      <c r="H1636" s="64">
        <v>40633</v>
      </c>
      <c r="I1636" s="44" t="s">
        <v>6130</v>
      </c>
      <c r="J1636" s="58">
        <v>92</v>
      </c>
      <c r="K1636" s="44" t="s">
        <v>6111</v>
      </c>
      <c r="L1636" s="39" t="s">
        <v>6116</v>
      </c>
      <c r="M1636" s="67">
        <v>0</v>
      </c>
      <c r="N1636" s="67">
        <v>0</v>
      </c>
      <c r="O1636" s="46">
        <v>194111</v>
      </c>
      <c r="P1636" s="45">
        <v>194111</v>
      </c>
      <c r="Q1636" s="45">
        <v>375826</v>
      </c>
      <c r="R1636" s="45">
        <v>31318.833333333332</v>
      </c>
      <c r="S1636" s="45">
        <v>187913</v>
      </c>
      <c r="T1636" s="45">
        <v>270019</v>
      </c>
      <c r="U1636" s="46">
        <v>6198</v>
      </c>
      <c r="V1636" s="38">
        <v>2655.3101119377893</v>
      </c>
      <c r="W1636" s="46">
        <v>2655.3101119377893</v>
      </c>
      <c r="X1636" s="38"/>
      <c r="Y1636" s="38">
        <f t="shared" si="25"/>
        <v>3079.1293404547314</v>
      </c>
      <c r="Z1636" s="38">
        <v>3079.1293404547314</v>
      </c>
      <c r="AA1636" s="38">
        <v>0</v>
      </c>
      <c r="AB1636" s="38">
        <v>3079.1293404547314</v>
      </c>
      <c r="AC1636" s="38" t="s">
        <v>6123</v>
      </c>
      <c r="AD1636" s="59">
        <v>1.140338028233099E-2</v>
      </c>
      <c r="AE1636" s="59">
        <v>1.5862724628973791E-2</v>
      </c>
      <c r="AF1636" s="59">
        <v>0.49679402072519063</v>
      </c>
    </row>
    <row r="1637" spans="1:32" x14ac:dyDescent="0.2">
      <c r="A1637" s="60" t="s">
        <v>6111</v>
      </c>
      <c r="B1637" s="44" t="s">
        <v>6115</v>
      </c>
      <c r="C1637" s="44"/>
      <c r="D1637" s="39">
        <v>1622</v>
      </c>
      <c r="E1637" s="44" t="s">
        <v>82</v>
      </c>
      <c r="F1637" s="44" t="s">
        <v>83</v>
      </c>
      <c r="G1637" s="39" t="s">
        <v>6115</v>
      </c>
      <c r="H1637" s="64">
        <v>40359</v>
      </c>
      <c r="I1637" s="44" t="s">
        <v>6131</v>
      </c>
      <c r="J1637" s="58">
        <v>91</v>
      </c>
      <c r="K1637" s="44" t="s">
        <v>6111</v>
      </c>
      <c r="L1637" s="39" t="s">
        <v>6116</v>
      </c>
      <c r="M1637" s="67">
        <v>0</v>
      </c>
      <c r="N1637" s="67">
        <v>0</v>
      </c>
      <c r="O1637" s="46">
        <v>395654</v>
      </c>
      <c r="P1637" s="45">
        <v>395654</v>
      </c>
      <c r="Q1637" s="45">
        <v>375300</v>
      </c>
      <c r="R1637" s="45">
        <v>31275</v>
      </c>
      <c r="S1637" s="45">
        <v>187650</v>
      </c>
      <c r="T1637" s="45">
        <v>250299</v>
      </c>
      <c r="U1637" s="46">
        <v>208004</v>
      </c>
      <c r="V1637" s="38">
        <v>89111.830352292352</v>
      </c>
      <c r="W1637" s="46">
        <v>89111.830352292352</v>
      </c>
      <c r="X1637" s="38"/>
      <c r="Y1637" s="38">
        <f t="shared" ref="Y1637:Y1700" si="26">V1637*(1+$X$14)</f>
        <v>103335.14348692256</v>
      </c>
      <c r="Z1637" s="38">
        <v>103335.14348692256</v>
      </c>
      <c r="AA1637" s="38">
        <v>0</v>
      </c>
      <c r="AB1637" s="38">
        <v>103335.14348692256</v>
      </c>
      <c r="AC1637" s="38" t="s">
        <v>6123</v>
      </c>
      <c r="AD1637" s="59">
        <v>0.41284680916393018</v>
      </c>
      <c r="AE1637" s="59">
        <v>0.26117553086010142</v>
      </c>
      <c r="AF1637" s="59">
        <v>0.49679402072519069</v>
      </c>
    </row>
    <row r="1638" spans="1:32" x14ac:dyDescent="0.2">
      <c r="A1638" s="60" t="s">
        <v>6111</v>
      </c>
      <c r="B1638" s="44" t="s">
        <v>6115</v>
      </c>
      <c r="C1638" s="44"/>
      <c r="D1638" s="39">
        <v>1623</v>
      </c>
      <c r="E1638" s="44" t="s">
        <v>186</v>
      </c>
      <c r="F1638" s="44" t="s">
        <v>187</v>
      </c>
      <c r="G1638" s="39" t="s">
        <v>6115</v>
      </c>
      <c r="H1638" s="64">
        <v>40633</v>
      </c>
      <c r="I1638" s="44" t="s">
        <v>6130</v>
      </c>
      <c r="J1638" s="58">
        <v>91</v>
      </c>
      <c r="K1638" s="44" t="s">
        <v>6111</v>
      </c>
      <c r="L1638" s="39" t="s">
        <v>6116</v>
      </c>
      <c r="M1638" s="67">
        <v>0</v>
      </c>
      <c r="N1638" s="67">
        <v>0</v>
      </c>
      <c r="O1638" s="46">
        <v>363854</v>
      </c>
      <c r="P1638" s="45">
        <v>363854</v>
      </c>
      <c r="Q1638" s="45">
        <v>463817</v>
      </c>
      <c r="R1638" s="45">
        <v>38651.416666666664</v>
      </c>
      <c r="S1638" s="45">
        <v>231908.5</v>
      </c>
      <c r="T1638" s="45">
        <v>269332</v>
      </c>
      <c r="U1638" s="46">
        <v>131945.5</v>
      </c>
      <c r="V1638" s="38">
        <v>56527.302416051563</v>
      </c>
      <c r="W1638" s="46">
        <v>56527.302416051563</v>
      </c>
      <c r="X1638" s="38"/>
      <c r="Y1638" s="38">
        <f t="shared" si="26"/>
        <v>65549.735461595643</v>
      </c>
      <c r="Z1638" s="38">
        <v>65549.735461595643</v>
      </c>
      <c r="AA1638" s="38">
        <v>0</v>
      </c>
      <c r="AB1638" s="38">
        <v>65549.735461595643</v>
      </c>
      <c r="AC1638" s="38" t="s">
        <v>6123</v>
      </c>
      <c r="AD1638" s="59">
        <v>0.2433789355204567</v>
      </c>
      <c r="AE1638" s="59">
        <v>0.18015395038008553</v>
      </c>
      <c r="AF1638" s="59">
        <v>0.49679402072519063</v>
      </c>
    </row>
    <row r="1639" spans="1:32" x14ac:dyDescent="0.2">
      <c r="A1639" s="60" t="s">
        <v>6111</v>
      </c>
      <c r="B1639" s="44" t="s">
        <v>6115</v>
      </c>
      <c r="C1639" s="44"/>
      <c r="D1639" s="39">
        <v>1624</v>
      </c>
      <c r="E1639" s="44" t="s">
        <v>2908</v>
      </c>
      <c r="F1639" s="44" t="s">
        <v>2909</v>
      </c>
      <c r="G1639" s="39" t="s">
        <v>6115</v>
      </c>
      <c r="H1639" s="64">
        <v>40359</v>
      </c>
      <c r="I1639" s="44" t="s">
        <v>6129</v>
      </c>
      <c r="J1639" s="58">
        <v>91</v>
      </c>
      <c r="K1639" s="44" t="s">
        <v>6111</v>
      </c>
      <c r="L1639" s="39" t="s">
        <v>6116</v>
      </c>
      <c r="M1639" s="67">
        <v>0</v>
      </c>
      <c r="N1639" s="67">
        <v>0</v>
      </c>
      <c r="O1639" s="46">
        <v>491463</v>
      </c>
      <c r="P1639" s="45">
        <v>491463</v>
      </c>
      <c r="Q1639" s="45">
        <v>401599</v>
      </c>
      <c r="R1639" s="45">
        <v>33466.583333333336</v>
      </c>
      <c r="S1639" s="45">
        <v>200799.5</v>
      </c>
      <c r="T1639" s="45">
        <v>32767</v>
      </c>
      <c r="U1639" s="46">
        <v>290663.5</v>
      </c>
      <c r="V1639" s="38">
        <v>124524.31925156982</v>
      </c>
      <c r="W1639" s="46">
        <v>32767</v>
      </c>
      <c r="X1639" s="38"/>
      <c r="Y1639" s="38">
        <f t="shared" si="26"/>
        <v>144399.88884305645</v>
      </c>
      <c r="Z1639" s="38">
        <v>32767</v>
      </c>
      <c r="AA1639" s="38">
        <v>0</v>
      </c>
      <c r="AB1639" s="38">
        <v>32767</v>
      </c>
      <c r="AC1639" s="38" t="s">
        <v>6123</v>
      </c>
      <c r="AD1639" s="59">
        <v>1</v>
      </c>
      <c r="AE1639" s="59">
        <v>6.6672363941944771E-2</v>
      </c>
      <c r="AF1639" s="59">
        <v>0.11273173274250121</v>
      </c>
    </row>
    <row r="1640" spans="1:32" x14ac:dyDescent="0.2">
      <c r="A1640" s="60" t="s">
        <v>6111</v>
      </c>
      <c r="B1640" s="44" t="s">
        <v>6115</v>
      </c>
      <c r="C1640" s="44"/>
      <c r="D1640" s="39">
        <v>1625</v>
      </c>
      <c r="E1640" s="44" t="s">
        <v>160</v>
      </c>
      <c r="F1640" s="44" t="s">
        <v>161</v>
      </c>
      <c r="G1640" s="39" t="s">
        <v>6115</v>
      </c>
      <c r="H1640" s="64">
        <v>40633</v>
      </c>
      <c r="I1640" s="44" t="s">
        <v>6130</v>
      </c>
      <c r="J1640" s="58">
        <v>90</v>
      </c>
      <c r="K1640" s="44" t="s">
        <v>6111</v>
      </c>
      <c r="L1640" s="39" t="s">
        <v>6116</v>
      </c>
      <c r="M1640" s="67">
        <v>0</v>
      </c>
      <c r="N1640" s="67">
        <v>0</v>
      </c>
      <c r="O1640" s="46">
        <v>127659</v>
      </c>
      <c r="P1640" s="45">
        <v>127659</v>
      </c>
      <c r="Q1640" s="45">
        <v>356060</v>
      </c>
      <c r="R1640" s="45">
        <v>29671.666666666668</v>
      </c>
      <c r="S1640" s="45">
        <v>178030</v>
      </c>
      <c r="T1640" s="45">
        <v>286207</v>
      </c>
      <c r="U1640" s="46">
        <v>0</v>
      </c>
      <c r="V1640" s="38">
        <v>0</v>
      </c>
      <c r="W1640" s="46">
        <v>0</v>
      </c>
      <c r="X1640" s="38"/>
      <c r="Y1640" s="38">
        <f t="shared" si="26"/>
        <v>0</v>
      </c>
      <c r="Z1640" s="38">
        <v>0</v>
      </c>
      <c r="AA1640" s="38">
        <v>0</v>
      </c>
      <c r="AB1640" s="38">
        <v>0</v>
      </c>
      <c r="AC1640" s="38" t="s">
        <v>6116</v>
      </c>
      <c r="AD1640" s="59">
        <v>0</v>
      </c>
      <c r="AE1640" s="59">
        <v>0</v>
      </c>
      <c r="AF1640" s="59" t="s">
        <v>6138</v>
      </c>
    </row>
    <row r="1641" spans="1:32" x14ac:dyDescent="0.2">
      <c r="A1641" s="60" t="s">
        <v>6111</v>
      </c>
      <c r="B1641" s="44" t="s">
        <v>6115</v>
      </c>
      <c r="C1641" s="44"/>
      <c r="D1641" s="39">
        <v>1626</v>
      </c>
      <c r="E1641" s="44" t="s">
        <v>254</v>
      </c>
      <c r="F1641" s="44" t="s">
        <v>255</v>
      </c>
      <c r="G1641" s="39" t="s">
        <v>6115</v>
      </c>
      <c r="H1641" s="64">
        <v>40359</v>
      </c>
      <c r="I1641" s="44" t="s">
        <v>6129</v>
      </c>
      <c r="J1641" s="58">
        <v>90</v>
      </c>
      <c r="K1641" s="44" t="s">
        <v>6111</v>
      </c>
      <c r="L1641" s="39" t="s">
        <v>6116</v>
      </c>
      <c r="M1641" s="67">
        <v>0</v>
      </c>
      <c r="N1641" s="67">
        <v>0</v>
      </c>
      <c r="O1641" s="46">
        <v>274763</v>
      </c>
      <c r="P1641" s="45">
        <v>274763</v>
      </c>
      <c r="Q1641" s="45">
        <v>411605</v>
      </c>
      <c r="R1641" s="45">
        <v>34300.416666666664</v>
      </c>
      <c r="S1641" s="45">
        <v>205802.5</v>
      </c>
      <c r="T1641" s="45">
        <v>317591</v>
      </c>
      <c r="U1641" s="46">
        <v>68960.5</v>
      </c>
      <c r="V1641" s="38">
        <v>29543.645203982887</v>
      </c>
      <c r="W1641" s="46">
        <v>29543.645203982887</v>
      </c>
      <c r="X1641" s="38"/>
      <c r="Y1641" s="38">
        <f t="shared" si="26"/>
        <v>34259.164066219513</v>
      </c>
      <c r="Z1641" s="38">
        <v>34259.164066219513</v>
      </c>
      <c r="AA1641" s="38">
        <v>0</v>
      </c>
      <c r="AB1641" s="38">
        <v>34259.164066219513</v>
      </c>
      <c r="AC1641" s="38" t="s">
        <v>6123</v>
      </c>
      <c r="AD1641" s="59">
        <v>0.10787196131571586</v>
      </c>
      <c r="AE1641" s="59">
        <v>0.12468623528720939</v>
      </c>
      <c r="AF1641" s="59">
        <v>0.49679402072519069</v>
      </c>
    </row>
    <row r="1642" spans="1:32" x14ac:dyDescent="0.2">
      <c r="A1642" s="60" t="s">
        <v>6111</v>
      </c>
      <c r="B1642" s="44" t="s">
        <v>6115</v>
      </c>
      <c r="C1642" s="44"/>
      <c r="D1642" s="39">
        <v>1627</v>
      </c>
      <c r="E1642" s="44" t="s">
        <v>278</v>
      </c>
      <c r="F1642" s="44" t="s">
        <v>279</v>
      </c>
      <c r="G1642" s="39" t="s">
        <v>6115</v>
      </c>
      <c r="H1642" s="64">
        <v>40451</v>
      </c>
      <c r="I1642" s="44" t="s">
        <v>6129</v>
      </c>
      <c r="J1642" s="58">
        <v>90</v>
      </c>
      <c r="K1642" s="44" t="s">
        <v>6111</v>
      </c>
      <c r="L1642" s="39" t="s">
        <v>6116</v>
      </c>
      <c r="M1642" s="67">
        <v>0</v>
      </c>
      <c r="N1642" s="67">
        <v>0</v>
      </c>
      <c r="O1642" s="46">
        <v>241965</v>
      </c>
      <c r="P1642" s="45">
        <v>241965</v>
      </c>
      <c r="Q1642" s="45">
        <v>430448</v>
      </c>
      <c r="R1642" s="45">
        <v>35870.666666666664</v>
      </c>
      <c r="S1642" s="45">
        <v>215224</v>
      </c>
      <c r="T1642" s="45">
        <v>298785</v>
      </c>
      <c r="U1642" s="46">
        <v>26741</v>
      </c>
      <c r="V1642" s="38">
        <v>11456.219377755475</v>
      </c>
      <c r="W1642" s="46">
        <v>11456.219377755475</v>
      </c>
      <c r="X1642" s="38"/>
      <c r="Y1642" s="38">
        <f t="shared" si="26"/>
        <v>13284.768908212323</v>
      </c>
      <c r="Z1642" s="38">
        <v>13284.768908212323</v>
      </c>
      <c r="AA1642" s="38">
        <v>0</v>
      </c>
      <c r="AB1642" s="38">
        <v>13284.768908212323</v>
      </c>
      <c r="AC1642" s="38" t="s">
        <v>6123</v>
      </c>
      <c r="AD1642" s="59">
        <v>4.4462636706033849E-2</v>
      </c>
      <c r="AE1642" s="59">
        <v>5.490367990499586E-2</v>
      </c>
      <c r="AF1642" s="59">
        <v>0.49679402072519063</v>
      </c>
    </row>
    <row r="1643" spans="1:32" x14ac:dyDescent="0.2">
      <c r="A1643" s="60" t="s">
        <v>6111</v>
      </c>
      <c r="B1643" s="44" t="s">
        <v>6115</v>
      </c>
      <c r="C1643" s="44"/>
      <c r="D1643" s="39">
        <v>1628</v>
      </c>
      <c r="E1643" s="44" t="s">
        <v>556</v>
      </c>
      <c r="F1643" s="44" t="s">
        <v>557</v>
      </c>
      <c r="G1643" s="39" t="s">
        <v>6115</v>
      </c>
      <c r="H1643" s="64">
        <v>40359</v>
      </c>
      <c r="I1643" s="44" t="s">
        <v>6131</v>
      </c>
      <c r="J1643" s="58">
        <v>90</v>
      </c>
      <c r="K1643" s="44" t="s">
        <v>6111</v>
      </c>
      <c r="L1643" s="39" t="s">
        <v>6116</v>
      </c>
      <c r="M1643" s="67">
        <v>0</v>
      </c>
      <c r="N1643" s="67">
        <v>0</v>
      </c>
      <c r="O1643" s="46">
        <v>1072730</v>
      </c>
      <c r="P1643" s="45">
        <v>1072730</v>
      </c>
      <c r="Q1643" s="45">
        <v>478727</v>
      </c>
      <c r="R1643" s="45">
        <v>39893.916666666664</v>
      </c>
      <c r="S1643" s="45">
        <v>239363.5</v>
      </c>
      <c r="T1643" s="45">
        <v>113622</v>
      </c>
      <c r="U1643" s="46">
        <v>833366.5</v>
      </c>
      <c r="V1643" s="38">
        <v>357025.89454666083</v>
      </c>
      <c r="W1643" s="46">
        <v>113622</v>
      </c>
      <c r="X1643" s="38"/>
      <c r="Y1643" s="38">
        <f t="shared" si="26"/>
        <v>414011.49427267956</v>
      </c>
      <c r="Z1643" s="38">
        <v>113622</v>
      </c>
      <c r="AA1643" s="38">
        <v>0</v>
      </c>
      <c r="AB1643" s="38">
        <v>113622</v>
      </c>
      <c r="AC1643" s="38" t="s">
        <v>6123</v>
      </c>
      <c r="AD1643" s="59">
        <v>1</v>
      </c>
      <c r="AE1643" s="59">
        <v>0.10591854427488744</v>
      </c>
      <c r="AF1643" s="59">
        <v>0.13634097362924955</v>
      </c>
    </row>
    <row r="1644" spans="1:32" x14ac:dyDescent="0.2">
      <c r="A1644" s="60" t="s">
        <v>6111</v>
      </c>
      <c r="B1644" s="44" t="s">
        <v>6115</v>
      </c>
      <c r="C1644" s="44"/>
      <c r="D1644" s="39">
        <v>1629</v>
      </c>
      <c r="E1644" s="44" t="s">
        <v>580</v>
      </c>
      <c r="F1644" s="44" t="s">
        <v>581</v>
      </c>
      <c r="G1644" s="39" t="s">
        <v>6115</v>
      </c>
      <c r="H1644" s="64">
        <v>40359</v>
      </c>
      <c r="I1644" s="44" t="s">
        <v>6129</v>
      </c>
      <c r="J1644" s="58">
        <v>90</v>
      </c>
      <c r="K1644" s="44" t="s">
        <v>6111</v>
      </c>
      <c r="L1644" s="39" t="s">
        <v>6123</v>
      </c>
      <c r="M1644" s="67">
        <v>669044</v>
      </c>
      <c r="N1644" s="67">
        <v>669044</v>
      </c>
      <c r="O1644" s="46">
        <v>824580</v>
      </c>
      <c r="P1644" s="45">
        <v>155536</v>
      </c>
      <c r="Q1644" s="45">
        <v>624878</v>
      </c>
      <c r="R1644" s="45">
        <v>52073.166666666664</v>
      </c>
      <c r="S1644" s="45">
        <v>312439</v>
      </c>
      <c r="T1644" s="45">
        <v>209467</v>
      </c>
      <c r="U1644" s="46">
        <v>0</v>
      </c>
      <c r="V1644" s="38">
        <v>0</v>
      </c>
      <c r="W1644" s="46">
        <v>0</v>
      </c>
      <c r="X1644" s="38"/>
      <c r="Y1644" s="38">
        <f t="shared" si="26"/>
        <v>0</v>
      </c>
      <c r="Z1644" s="38">
        <v>0</v>
      </c>
      <c r="AA1644" s="38">
        <v>0</v>
      </c>
      <c r="AB1644" s="38">
        <v>0</v>
      </c>
      <c r="AC1644" s="38" t="s">
        <v>6116</v>
      </c>
      <c r="AD1644" s="59">
        <v>0</v>
      </c>
      <c r="AE1644" s="59">
        <v>0</v>
      </c>
      <c r="AF1644" s="59" t="s">
        <v>6138</v>
      </c>
    </row>
    <row r="1645" spans="1:32" x14ac:dyDescent="0.2">
      <c r="A1645" s="60" t="s">
        <v>6111</v>
      </c>
      <c r="B1645" s="44" t="s">
        <v>6115</v>
      </c>
      <c r="C1645" s="44"/>
      <c r="D1645" s="39">
        <v>1630</v>
      </c>
      <c r="E1645" s="44" t="s">
        <v>1139</v>
      </c>
      <c r="F1645" s="44" t="s">
        <v>1140</v>
      </c>
      <c r="G1645" s="39" t="s">
        <v>6115</v>
      </c>
      <c r="H1645" s="64">
        <v>40359</v>
      </c>
      <c r="I1645" s="44" t="s">
        <v>6131</v>
      </c>
      <c r="J1645" s="58">
        <v>90</v>
      </c>
      <c r="K1645" s="44" t="s">
        <v>6111</v>
      </c>
      <c r="L1645" s="39" t="s">
        <v>6116</v>
      </c>
      <c r="M1645" s="67">
        <v>0</v>
      </c>
      <c r="N1645" s="67">
        <v>0</v>
      </c>
      <c r="O1645" s="46">
        <v>340346</v>
      </c>
      <c r="P1645" s="45">
        <v>340346</v>
      </c>
      <c r="Q1645" s="45">
        <v>436196</v>
      </c>
      <c r="R1645" s="45">
        <v>36349.666666666664</v>
      </c>
      <c r="S1645" s="45">
        <v>218098</v>
      </c>
      <c r="T1645" s="45">
        <v>283864</v>
      </c>
      <c r="U1645" s="46">
        <v>122248</v>
      </c>
      <c r="V1645" s="38">
        <v>52372.757432102437</v>
      </c>
      <c r="W1645" s="46">
        <v>52372.757432102437</v>
      </c>
      <c r="X1645" s="38"/>
      <c r="Y1645" s="38">
        <f t="shared" si="26"/>
        <v>60732.075445613111</v>
      </c>
      <c r="Z1645" s="38">
        <v>60732.075445613111</v>
      </c>
      <c r="AA1645" s="38">
        <v>0</v>
      </c>
      <c r="AB1645" s="38">
        <v>60732.075445613111</v>
      </c>
      <c r="AC1645" s="38" t="s">
        <v>6123</v>
      </c>
      <c r="AD1645" s="59">
        <v>0.2139477899473449</v>
      </c>
      <c r="AE1645" s="59">
        <v>0.17844216017115849</v>
      </c>
      <c r="AF1645" s="59">
        <v>0.49679402072519069</v>
      </c>
    </row>
    <row r="1646" spans="1:32" x14ac:dyDescent="0.2">
      <c r="A1646" s="60" t="s">
        <v>6111</v>
      </c>
      <c r="B1646" s="44" t="s">
        <v>6115</v>
      </c>
      <c r="C1646" s="44"/>
      <c r="D1646" s="39">
        <v>1631</v>
      </c>
      <c r="E1646" s="44" t="s">
        <v>1170</v>
      </c>
      <c r="F1646" s="44" t="s">
        <v>1171</v>
      </c>
      <c r="G1646" s="39" t="s">
        <v>6115</v>
      </c>
      <c r="H1646" s="64">
        <v>40543</v>
      </c>
      <c r="I1646" s="44" t="s">
        <v>6131</v>
      </c>
      <c r="J1646" s="58">
        <v>90</v>
      </c>
      <c r="K1646" s="44" t="s">
        <v>6111</v>
      </c>
      <c r="L1646" s="39" t="s">
        <v>6116</v>
      </c>
      <c r="M1646" s="67">
        <v>0</v>
      </c>
      <c r="N1646" s="67">
        <v>0</v>
      </c>
      <c r="O1646" s="46">
        <v>607856</v>
      </c>
      <c r="P1646" s="45">
        <v>607856</v>
      </c>
      <c r="Q1646" s="45">
        <v>401434</v>
      </c>
      <c r="R1646" s="45">
        <v>33452.833333333336</v>
      </c>
      <c r="S1646" s="45">
        <v>200717</v>
      </c>
      <c r="T1646" s="45">
        <v>215123</v>
      </c>
      <c r="U1646" s="46">
        <v>407139</v>
      </c>
      <c r="V1646" s="38">
        <v>174424.05673834134</v>
      </c>
      <c r="W1646" s="46">
        <v>174424.05673834134</v>
      </c>
      <c r="X1646" s="38"/>
      <c r="Y1646" s="38">
        <f t="shared" si="26"/>
        <v>202264.22080403339</v>
      </c>
      <c r="Z1646" s="38">
        <v>202264.22080403339</v>
      </c>
      <c r="AA1646" s="38">
        <v>0</v>
      </c>
      <c r="AB1646" s="38">
        <v>202264.22080403339</v>
      </c>
      <c r="AC1646" s="38" t="s">
        <v>6123</v>
      </c>
      <c r="AD1646" s="59">
        <v>0.94022592100348823</v>
      </c>
      <c r="AE1646" s="59">
        <v>0.33275022505993757</v>
      </c>
      <c r="AF1646" s="59">
        <v>0.49679402072519063</v>
      </c>
    </row>
    <row r="1647" spans="1:32" x14ac:dyDescent="0.2">
      <c r="A1647" s="60" t="s">
        <v>6111</v>
      </c>
      <c r="B1647" s="44" t="s">
        <v>6115</v>
      </c>
      <c r="C1647" s="44"/>
      <c r="D1647" s="39">
        <v>1632</v>
      </c>
      <c r="E1647" s="44" t="s">
        <v>1548</v>
      </c>
      <c r="F1647" s="44" t="s">
        <v>1549</v>
      </c>
      <c r="G1647" s="39" t="s">
        <v>6115</v>
      </c>
      <c r="H1647" s="64">
        <v>40633</v>
      </c>
      <c r="I1647" s="44" t="s">
        <v>6132</v>
      </c>
      <c r="J1647" s="58">
        <v>90</v>
      </c>
      <c r="K1647" s="44" t="s">
        <v>6111</v>
      </c>
      <c r="L1647" s="39" t="s">
        <v>6116</v>
      </c>
      <c r="M1647" s="67">
        <v>0</v>
      </c>
      <c r="N1647" s="67">
        <v>0</v>
      </c>
      <c r="O1647" s="46">
        <v>364638</v>
      </c>
      <c r="P1647" s="45">
        <v>364638</v>
      </c>
      <c r="Q1647" s="45">
        <v>389611</v>
      </c>
      <c r="R1647" s="45">
        <v>32467.583333333332</v>
      </c>
      <c r="S1647" s="45">
        <v>194805.5</v>
      </c>
      <c r="T1647" s="45">
        <v>82123</v>
      </c>
      <c r="U1647" s="46">
        <v>169832.5</v>
      </c>
      <c r="V1647" s="38">
        <v>72758.624489460257</v>
      </c>
      <c r="W1647" s="46">
        <v>72758.624489460257</v>
      </c>
      <c r="X1647" s="38"/>
      <c r="Y1647" s="38">
        <f t="shared" si="26"/>
        <v>84371.770524810941</v>
      </c>
      <c r="Z1647" s="38">
        <v>82123</v>
      </c>
      <c r="AA1647" s="38">
        <v>0</v>
      </c>
      <c r="AB1647" s="38">
        <v>82123</v>
      </c>
      <c r="AC1647" s="38" t="s">
        <v>6123</v>
      </c>
      <c r="AD1647" s="59">
        <v>1</v>
      </c>
      <c r="AE1647" s="59">
        <v>0.2252178873293513</v>
      </c>
      <c r="AF1647" s="59">
        <v>0.48355291242842213</v>
      </c>
    </row>
    <row r="1648" spans="1:32" x14ac:dyDescent="0.2">
      <c r="A1648" s="60" t="s">
        <v>6111</v>
      </c>
      <c r="B1648" s="44" t="s">
        <v>6115</v>
      </c>
      <c r="C1648" s="44"/>
      <c r="D1648" s="39">
        <v>1633</v>
      </c>
      <c r="E1648" s="44" t="s">
        <v>1757</v>
      </c>
      <c r="F1648" s="44" t="s">
        <v>1758</v>
      </c>
      <c r="G1648" s="39" t="s">
        <v>6115</v>
      </c>
      <c r="H1648" s="64">
        <v>40633</v>
      </c>
      <c r="I1648" s="44" t="s">
        <v>6132</v>
      </c>
      <c r="J1648" s="58">
        <v>90</v>
      </c>
      <c r="K1648" s="44" t="s">
        <v>6111</v>
      </c>
      <c r="L1648" s="39" t="s">
        <v>6116</v>
      </c>
      <c r="M1648" s="67">
        <v>0</v>
      </c>
      <c r="N1648" s="67">
        <v>0</v>
      </c>
      <c r="O1648" s="46">
        <v>561644</v>
      </c>
      <c r="P1648" s="45">
        <v>561644</v>
      </c>
      <c r="Q1648" s="45">
        <v>398527</v>
      </c>
      <c r="R1648" s="45">
        <v>33210.583333333336</v>
      </c>
      <c r="S1648" s="45">
        <v>199263.5</v>
      </c>
      <c r="T1648" s="45">
        <v>187765</v>
      </c>
      <c r="U1648" s="46">
        <v>362380.5</v>
      </c>
      <c r="V1648" s="38">
        <v>155248.88770878865</v>
      </c>
      <c r="W1648" s="46">
        <v>155248.88770878865</v>
      </c>
      <c r="X1648" s="38"/>
      <c r="Y1648" s="38">
        <f t="shared" si="26"/>
        <v>180028.46562740495</v>
      </c>
      <c r="Z1648" s="38">
        <v>180028.46562740495</v>
      </c>
      <c r="AA1648" s="38">
        <v>0</v>
      </c>
      <c r="AB1648" s="38">
        <v>180028.46562740495</v>
      </c>
      <c r="AC1648" s="38" t="s">
        <v>6123</v>
      </c>
      <c r="AD1648" s="59">
        <v>0.9587967173190155</v>
      </c>
      <c r="AE1648" s="59">
        <v>0.32053839376438625</v>
      </c>
      <c r="AF1648" s="59">
        <v>0.49679402072519063</v>
      </c>
    </row>
    <row r="1649" spans="1:32" x14ac:dyDescent="0.2">
      <c r="A1649" s="60" t="s">
        <v>6111</v>
      </c>
      <c r="B1649" s="44" t="s">
        <v>6115</v>
      </c>
      <c r="C1649" s="44"/>
      <c r="D1649" s="39">
        <v>1634</v>
      </c>
      <c r="E1649" s="44" t="s">
        <v>2244</v>
      </c>
      <c r="F1649" s="44" t="s">
        <v>2245</v>
      </c>
      <c r="G1649" s="39" t="s">
        <v>6115</v>
      </c>
      <c r="H1649" s="64">
        <v>40633</v>
      </c>
      <c r="I1649" s="44" t="s">
        <v>6129</v>
      </c>
      <c r="J1649" s="58">
        <v>90</v>
      </c>
      <c r="K1649" s="44" t="s">
        <v>6111</v>
      </c>
      <c r="L1649" s="39" t="s">
        <v>6116</v>
      </c>
      <c r="M1649" s="67">
        <v>0</v>
      </c>
      <c r="N1649" s="67">
        <v>0</v>
      </c>
      <c r="O1649" s="46">
        <v>176297</v>
      </c>
      <c r="P1649" s="45">
        <v>176297</v>
      </c>
      <c r="Q1649" s="45">
        <v>405084</v>
      </c>
      <c r="R1649" s="45">
        <v>33757</v>
      </c>
      <c r="S1649" s="45">
        <v>202542</v>
      </c>
      <c r="T1649" s="45">
        <v>264047</v>
      </c>
      <c r="U1649" s="46">
        <v>0</v>
      </c>
      <c r="V1649" s="38">
        <v>0</v>
      </c>
      <c r="W1649" s="46">
        <v>0</v>
      </c>
      <c r="X1649" s="38"/>
      <c r="Y1649" s="38">
        <f t="shared" si="26"/>
        <v>0</v>
      </c>
      <c r="Z1649" s="38">
        <v>0</v>
      </c>
      <c r="AA1649" s="38">
        <v>0</v>
      </c>
      <c r="AB1649" s="38">
        <v>0</v>
      </c>
      <c r="AC1649" s="38" t="s">
        <v>6116</v>
      </c>
      <c r="AD1649" s="59">
        <v>0</v>
      </c>
      <c r="AE1649" s="59">
        <v>0</v>
      </c>
      <c r="AF1649" s="59" t="s">
        <v>6138</v>
      </c>
    </row>
    <row r="1650" spans="1:32" x14ac:dyDescent="0.2">
      <c r="A1650" s="60" t="s">
        <v>6111</v>
      </c>
      <c r="B1650" s="44" t="s">
        <v>6115</v>
      </c>
      <c r="C1650" s="44"/>
      <c r="D1650" s="39">
        <v>1635</v>
      </c>
      <c r="E1650" s="44" t="s">
        <v>2450</v>
      </c>
      <c r="F1650" s="44" t="s">
        <v>2451</v>
      </c>
      <c r="G1650" s="39" t="s">
        <v>6115</v>
      </c>
      <c r="H1650" s="64">
        <v>40359</v>
      </c>
      <c r="I1650" s="44" t="s">
        <v>6129</v>
      </c>
      <c r="J1650" s="58">
        <v>90</v>
      </c>
      <c r="K1650" s="44" t="s">
        <v>6111</v>
      </c>
      <c r="L1650" s="39" t="s">
        <v>6116</v>
      </c>
      <c r="M1650" s="67">
        <v>0</v>
      </c>
      <c r="N1650" s="67">
        <v>0</v>
      </c>
      <c r="O1650" s="46">
        <v>286893</v>
      </c>
      <c r="P1650" s="45">
        <v>286893</v>
      </c>
      <c r="Q1650" s="45">
        <v>577579</v>
      </c>
      <c r="R1650" s="45">
        <v>48131.583333333336</v>
      </c>
      <c r="S1650" s="45">
        <v>288789.5</v>
      </c>
      <c r="T1650" s="45">
        <v>526268</v>
      </c>
      <c r="U1650" s="46">
        <v>0</v>
      </c>
      <c r="V1650" s="38">
        <v>0</v>
      </c>
      <c r="W1650" s="46">
        <v>0</v>
      </c>
      <c r="X1650" s="38"/>
      <c r="Y1650" s="38">
        <f t="shared" si="26"/>
        <v>0</v>
      </c>
      <c r="Z1650" s="38">
        <v>0</v>
      </c>
      <c r="AA1650" s="38">
        <v>0</v>
      </c>
      <c r="AB1650" s="38">
        <v>0</v>
      </c>
      <c r="AC1650" s="38" t="s">
        <v>6116</v>
      </c>
      <c r="AD1650" s="59">
        <v>0</v>
      </c>
      <c r="AE1650" s="59">
        <v>0</v>
      </c>
      <c r="AF1650" s="59" t="s">
        <v>6138</v>
      </c>
    </row>
    <row r="1651" spans="1:32" x14ac:dyDescent="0.2">
      <c r="A1651" s="60" t="s">
        <v>6111</v>
      </c>
      <c r="B1651" s="44" t="s">
        <v>6115</v>
      </c>
      <c r="C1651" s="44"/>
      <c r="D1651" s="39">
        <v>1636</v>
      </c>
      <c r="E1651" s="44" t="s">
        <v>3065</v>
      </c>
      <c r="F1651" s="44" t="s">
        <v>412</v>
      </c>
      <c r="G1651" s="39" t="s">
        <v>6115</v>
      </c>
      <c r="H1651" s="64">
        <v>40451</v>
      </c>
      <c r="I1651" s="44" t="s">
        <v>6131</v>
      </c>
      <c r="J1651" s="58">
        <v>90</v>
      </c>
      <c r="K1651" s="44" t="s">
        <v>6111</v>
      </c>
      <c r="L1651" s="39" t="s">
        <v>6116</v>
      </c>
      <c r="M1651" s="67">
        <v>0</v>
      </c>
      <c r="N1651" s="67">
        <v>0</v>
      </c>
      <c r="O1651" s="46">
        <v>645580</v>
      </c>
      <c r="P1651" s="45">
        <v>645580</v>
      </c>
      <c r="Q1651" s="45">
        <v>428116</v>
      </c>
      <c r="R1651" s="45">
        <v>35676.333333333336</v>
      </c>
      <c r="S1651" s="45">
        <v>214058</v>
      </c>
      <c r="T1651" s="45">
        <v>163160</v>
      </c>
      <c r="U1651" s="46">
        <v>431522</v>
      </c>
      <c r="V1651" s="38">
        <v>184870.07585085815</v>
      </c>
      <c r="W1651" s="46">
        <v>163160</v>
      </c>
      <c r="X1651" s="38"/>
      <c r="Y1651" s="38">
        <f t="shared" si="26"/>
        <v>214377.54941137572</v>
      </c>
      <c r="Z1651" s="38">
        <v>163160</v>
      </c>
      <c r="AA1651" s="38">
        <v>0</v>
      </c>
      <c r="AB1651" s="38">
        <v>163160</v>
      </c>
      <c r="AC1651" s="38" t="s">
        <v>6123</v>
      </c>
      <c r="AD1651" s="59">
        <v>1</v>
      </c>
      <c r="AE1651" s="59">
        <v>0.25273397564980327</v>
      </c>
      <c r="AF1651" s="59">
        <v>0.37810354976107824</v>
      </c>
    </row>
    <row r="1652" spans="1:32" x14ac:dyDescent="0.2">
      <c r="A1652" s="60" t="s">
        <v>6111</v>
      </c>
      <c r="B1652" s="44" t="s">
        <v>6115</v>
      </c>
      <c r="C1652" s="44"/>
      <c r="D1652" s="39">
        <v>1637</v>
      </c>
      <c r="E1652" s="44" t="s">
        <v>3204</v>
      </c>
      <c r="F1652" s="44" t="s">
        <v>3205</v>
      </c>
      <c r="G1652" s="39" t="s">
        <v>6115</v>
      </c>
      <c r="H1652" s="64">
        <v>40359</v>
      </c>
      <c r="I1652" s="44" t="s">
        <v>6131</v>
      </c>
      <c r="J1652" s="58">
        <v>90</v>
      </c>
      <c r="K1652" s="44" t="s">
        <v>6111</v>
      </c>
      <c r="L1652" s="39" t="s">
        <v>6116</v>
      </c>
      <c r="M1652" s="67">
        <v>0</v>
      </c>
      <c r="N1652" s="67">
        <v>0</v>
      </c>
      <c r="O1652" s="46">
        <v>134722</v>
      </c>
      <c r="P1652" s="45">
        <v>134722</v>
      </c>
      <c r="Q1652" s="45">
        <v>488442</v>
      </c>
      <c r="R1652" s="45">
        <v>40703.5</v>
      </c>
      <c r="S1652" s="45">
        <v>244221</v>
      </c>
      <c r="T1652" s="45">
        <v>300587</v>
      </c>
      <c r="U1652" s="46">
        <v>0</v>
      </c>
      <c r="V1652" s="38">
        <v>0</v>
      </c>
      <c r="W1652" s="46">
        <v>0</v>
      </c>
      <c r="X1652" s="38"/>
      <c r="Y1652" s="38">
        <f t="shared" si="26"/>
        <v>0</v>
      </c>
      <c r="Z1652" s="38">
        <v>0</v>
      </c>
      <c r="AA1652" s="38">
        <v>0</v>
      </c>
      <c r="AB1652" s="38">
        <v>0</v>
      </c>
      <c r="AC1652" s="38" t="s">
        <v>6116</v>
      </c>
      <c r="AD1652" s="59">
        <v>0</v>
      </c>
      <c r="AE1652" s="59">
        <v>0</v>
      </c>
      <c r="AF1652" s="59" t="s">
        <v>6138</v>
      </c>
    </row>
    <row r="1653" spans="1:32" x14ac:dyDescent="0.2">
      <c r="A1653" s="60" t="s">
        <v>6111</v>
      </c>
      <c r="B1653" s="44" t="s">
        <v>6115</v>
      </c>
      <c r="C1653" s="44"/>
      <c r="D1653" s="39">
        <v>1638</v>
      </c>
      <c r="E1653" s="44" t="s">
        <v>3372</v>
      </c>
      <c r="F1653" s="44" t="s">
        <v>3373</v>
      </c>
      <c r="G1653" s="39" t="s">
        <v>6115</v>
      </c>
      <c r="H1653" s="64">
        <v>40543</v>
      </c>
      <c r="I1653" s="44" t="s">
        <v>6129</v>
      </c>
      <c r="J1653" s="58">
        <v>90</v>
      </c>
      <c r="K1653" s="44" t="s">
        <v>6111</v>
      </c>
      <c r="L1653" s="39" t="s">
        <v>6116</v>
      </c>
      <c r="M1653" s="67">
        <v>0</v>
      </c>
      <c r="N1653" s="67">
        <v>0</v>
      </c>
      <c r="O1653" s="46">
        <v>700329</v>
      </c>
      <c r="P1653" s="45">
        <v>700329</v>
      </c>
      <c r="Q1653" s="45">
        <v>531446</v>
      </c>
      <c r="R1653" s="45">
        <v>44287.166666666664</v>
      </c>
      <c r="S1653" s="45">
        <v>265723</v>
      </c>
      <c r="T1653" s="45">
        <v>402170</v>
      </c>
      <c r="U1653" s="46">
        <v>434606</v>
      </c>
      <c r="V1653" s="38">
        <v>186191.30469648837</v>
      </c>
      <c r="W1653" s="46">
        <v>186191.30469648837</v>
      </c>
      <c r="X1653" s="38"/>
      <c r="Y1653" s="38">
        <f t="shared" si="26"/>
        <v>215909.66217129221</v>
      </c>
      <c r="Z1653" s="38">
        <v>215909.66217129221</v>
      </c>
      <c r="AA1653" s="38">
        <v>0</v>
      </c>
      <c r="AB1653" s="38">
        <v>215909.66217129221</v>
      </c>
      <c r="AC1653" s="38" t="s">
        <v>6123</v>
      </c>
      <c r="AD1653" s="59">
        <v>0.53686168080983709</v>
      </c>
      <c r="AE1653" s="59">
        <v>0.30829747471730029</v>
      </c>
      <c r="AF1653" s="59">
        <v>0.49679402072519063</v>
      </c>
    </row>
    <row r="1654" spans="1:32" x14ac:dyDescent="0.2">
      <c r="A1654" s="60" t="s">
        <v>6111</v>
      </c>
      <c r="B1654" s="44" t="s">
        <v>6115</v>
      </c>
      <c r="C1654" s="44"/>
      <c r="D1654" s="39">
        <v>1639</v>
      </c>
      <c r="E1654" s="44" t="s">
        <v>3670</v>
      </c>
      <c r="F1654" s="44" t="s">
        <v>3671</v>
      </c>
      <c r="G1654" s="39" t="s">
        <v>6115</v>
      </c>
      <c r="H1654" s="64">
        <v>40543</v>
      </c>
      <c r="I1654" s="44" t="s">
        <v>6131</v>
      </c>
      <c r="J1654" s="58">
        <v>90</v>
      </c>
      <c r="K1654" s="44" t="s">
        <v>6111</v>
      </c>
      <c r="L1654" s="39" t="s">
        <v>6116</v>
      </c>
      <c r="M1654" s="67">
        <v>0</v>
      </c>
      <c r="N1654" s="67">
        <v>0</v>
      </c>
      <c r="O1654" s="46">
        <v>367465</v>
      </c>
      <c r="P1654" s="45">
        <v>367465</v>
      </c>
      <c r="Q1654" s="45">
        <v>383972</v>
      </c>
      <c r="R1654" s="45">
        <v>31997.666666666668</v>
      </c>
      <c r="S1654" s="45">
        <v>191986</v>
      </c>
      <c r="T1654" s="45">
        <v>101055</v>
      </c>
      <c r="U1654" s="46">
        <v>175479</v>
      </c>
      <c r="V1654" s="38">
        <v>75177.664267946326</v>
      </c>
      <c r="W1654" s="46">
        <v>75177.664267946326</v>
      </c>
      <c r="X1654" s="38"/>
      <c r="Y1654" s="38">
        <f t="shared" si="26"/>
        <v>87176.917962835723</v>
      </c>
      <c r="Z1654" s="38">
        <v>87176.917962835723</v>
      </c>
      <c r="AA1654" s="38">
        <v>0</v>
      </c>
      <c r="AB1654" s="38">
        <v>87176.917962835723</v>
      </c>
      <c r="AC1654" s="38" t="s">
        <v>6123</v>
      </c>
      <c r="AD1654" s="59">
        <v>0.86266803189189767</v>
      </c>
      <c r="AE1654" s="59">
        <v>0.2372386974618963</v>
      </c>
      <c r="AF1654" s="59">
        <v>0.49679402072519063</v>
      </c>
    </row>
    <row r="1655" spans="1:32" x14ac:dyDescent="0.2">
      <c r="A1655" s="60" t="s">
        <v>6111</v>
      </c>
      <c r="B1655" s="44" t="s">
        <v>6115</v>
      </c>
      <c r="C1655" s="44"/>
      <c r="D1655" s="39">
        <v>1640</v>
      </c>
      <c r="E1655" s="44" t="s">
        <v>3743</v>
      </c>
      <c r="F1655" s="44" t="s">
        <v>689</v>
      </c>
      <c r="G1655" s="39" t="s">
        <v>6115</v>
      </c>
      <c r="H1655" s="64">
        <v>40543</v>
      </c>
      <c r="I1655" s="44" t="s">
        <v>6131</v>
      </c>
      <c r="J1655" s="58">
        <v>90</v>
      </c>
      <c r="K1655" s="44" t="s">
        <v>6111</v>
      </c>
      <c r="L1655" s="39" t="s">
        <v>6116</v>
      </c>
      <c r="M1655" s="67">
        <v>0</v>
      </c>
      <c r="N1655" s="67">
        <v>0</v>
      </c>
      <c r="O1655" s="46">
        <v>1443937</v>
      </c>
      <c r="P1655" s="45">
        <v>1443937</v>
      </c>
      <c r="Q1655" s="45">
        <v>552394</v>
      </c>
      <c r="R1655" s="45">
        <v>46032.833333333336</v>
      </c>
      <c r="S1655" s="45">
        <v>276197</v>
      </c>
      <c r="T1655" s="45">
        <v>184276</v>
      </c>
      <c r="U1655" s="46">
        <v>1167740</v>
      </c>
      <c r="V1655" s="38">
        <v>500276.19072511041</v>
      </c>
      <c r="W1655" s="46">
        <v>184276</v>
      </c>
      <c r="X1655" s="38"/>
      <c r="Y1655" s="38">
        <f t="shared" si="26"/>
        <v>580126.24976163416</v>
      </c>
      <c r="Z1655" s="38">
        <v>184276</v>
      </c>
      <c r="AA1655" s="38">
        <v>0</v>
      </c>
      <c r="AB1655" s="38">
        <v>184276</v>
      </c>
      <c r="AC1655" s="38" t="s">
        <v>6123</v>
      </c>
      <c r="AD1655" s="59">
        <v>1</v>
      </c>
      <c r="AE1655" s="59">
        <v>0.12762052638030608</v>
      </c>
      <c r="AF1655" s="59">
        <v>0.1578056759210098</v>
      </c>
    </row>
    <row r="1656" spans="1:32" x14ac:dyDescent="0.2">
      <c r="A1656" s="60" t="s">
        <v>6111</v>
      </c>
      <c r="B1656" s="44" t="s">
        <v>6115</v>
      </c>
      <c r="C1656" s="44"/>
      <c r="D1656" s="39">
        <v>1641</v>
      </c>
      <c r="E1656" s="44" t="s">
        <v>3785</v>
      </c>
      <c r="F1656" s="44" t="s">
        <v>3786</v>
      </c>
      <c r="G1656" s="39" t="s">
        <v>6115</v>
      </c>
      <c r="H1656" s="64">
        <v>40543</v>
      </c>
      <c r="I1656" s="44" t="s">
        <v>6129</v>
      </c>
      <c r="J1656" s="58">
        <v>90</v>
      </c>
      <c r="K1656" s="44" t="s">
        <v>6111</v>
      </c>
      <c r="L1656" s="39" t="s">
        <v>6116</v>
      </c>
      <c r="M1656" s="67">
        <v>0</v>
      </c>
      <c r="N1656" s="67">
        <v>0</v>
      </c>
      <c r="O1656" s="46">
        <v>189311</v>
      </c>
      <c r="P1656" s="45">
        <v>189311</v>
      </c>
      <c r="Q1656" s="45">
        <v>741699</v>
      </c>
      <c r="R1656" s="45">
        <v>61808.25</v>
      </c>
      <c r="S1656" s="45">
        <v>370849.5</v>
      </c>
      <c r="T1656" s="45">
        <v>328156</v>
      </c>
      <c r="U1656" s="46">
        <v>0</v>
      </c>
      <c r="V1656" s="38">
        <v>0</v>
      </c>
      <c r="W1656" s="46">
        <v>0</v>
      </c>
      <c r="X1656" s="38"/>
      <c r="Y1656" s="38">
        <f t="shared" si="26"/>
        <v>0</v>
      </c>
      <c r="Z1656" s="38">
        <v>0</v>
      </c>
      <c r="AA1656" s="38">
        <v>0</v>
      </c>
      <c r="AB1656" s="38">
        <v>0</v>
      </c>
      <c r="AC1656" s="38" t="s">
        <v>6116</v>
      </c>
      <c r="AD1656" s="59">
        <v>0</v>
      </c>
      <c r="AE1656" s="59">
        <v>0</v>
      </c>
      <c r="AF1656" s="59" t="s">
        <v>6138</v>
      </c>
    </row>
    <row r="1657" spans="1:32" x14ac:dyDescent="0.2">
      <c r="A1657" s="60" t="s">
        <v>6111</v>
      </c>
      <c r="B1657" s="44" t="s">
        <v>6115</v>
      </c>
      <c r="C1657" s="44"/>
      <c r="D1657" s="39">
        <v>1642</v>
      </c>
      <c r="E1657" s="44" t="s">
        <v>3898</v>
      </c>
      <c r="F1657" s="44" t="s">
        <v>3899</v>
      </c>
      <c r="G1657" s="39" t="s">
        <v>6115</v>
      </c>
      <c r="H1657" s="64">
        <v>40359</v>
      </c>
      <c r="I1657" s="44" t="s">
        <v>6129</v>
      </c>
      <c r="J1657" s="58">
        <v>90</v>
      </c>
      <c r="K1657" s="44" t="s">
        <v>6111</v>
      </c>
      <c r="L1657" s="39" t="s">
        <v>6116</v>
      </c>
      <c r="M1657" s="67">
        <v>0</v>
      </c>
      <c r="N1657" s="67">
        <v>0</v>
      </c>
      <c r="O1657" s="46">
        <v>290200</v>
      </c>
      <c r="P1657" s="45">
        <v>290200</v>
      </c>
      <c r="Q1657" s="45">
        <v>451074</v>
      </c>
      <c r="R1657" s="45">
        <v>37589.5</v>
      </c>
      <c r="S1657" s="45">
        <v>225537</v>
      </c>
      <c r="T1657" s="45">
        <v>299055</v>
      </c>
      <c r="U1657" s="46">
        <v>64663</v>
      </c>
      <c r="V1657" s="38">
        <v>27702.535941954386</v>
      </c>
      <c r="W1657" s="46">
        <v>27702.535941954386</v>
      </c>
      <c r="X1657" s="38"/>
      <c r="Y1657" s="38">
        <f t="shared" si="26"/>
        <v>32124.191762153001</v>
      </c>
      <c r="Z1657" s="38">
        <v>32124.191762153001</v>
      </c>
      <c r="AA1657" s="38">
        <v>0</v>
      </c>
      <c r="AB1657" s="38">
        <v>32124.191762153001</v>
      </c>
      <c r="AC1657" s="38" t="s">
        <v>6123</v>
      </c>
      <c r="AD1657" s="59">
        <v>0.10741900908579693</v>
      </c>
      <c r="AE1657" s="59">
        <v>0.11069673246779119</v>
      </c>
      <c r="AF1657" s="59">
        <v>0.49679402072519063</v>
      </c>
    </row>
    <row r="1658" spans="1:32" x14ac:dyDescent="0.2">
      <c r="A1658" s="60" t="s">
        <v>6111</v>
      </c>
      <c r="B1658" s="44" t="s">
        <v>6115</v>
      </c>
      <c r="C1658" s="44"/>
      <c r="D1658" s="39">
        <v>1643</v>
      </c>
      <c r="E1658" s="44" t="s">
        <v>4052</v>
      </c>
      <c r="F1658" s="44" t="s">
        <v>4053</v>
      </c>
      <c r="G1658" s="39" t="s">
        <v>6115</v>
      </c>
      <c r="H1658" s="64">
        <v>40359</v>
      </c>
      <c r="I1658" s="44" t="s">
        <v>6131</v>
      </c>
      <c r="J1658" s="58">
        <v>90</v>
      </c>
      <c r="K1658" s="44" t="s">
        <v>6111</v>
      </c>
      <c r="L1658" s="39" t="s">
        <v>6116</v>
      </c>
      <c r="M1658" s="67">
        <v>0</v>
      </c>
      <c r="N1658" s="67">
        <v>0</v>
      </c>
      <c r="O1658" s="46">
        <v>842456</v>
      </c>
      <c r="P1658" s="45">
        <v>842456</v>
      </c>
      <c r="Q1658" s="45">
        <v>479764</v>
      </c>
      <c r="R1658" s="45">
        <v>39980.333333333336</v>
      </c>
      <c r="S1658" s="45">
        <v>239882</v>
      </c>
      <c r="T1658" s="45">
        <v>158734</v>
      </c>
      <c r="U1658" s="46">
        <v>602574</v>
      </c>
      <c r="V1658" s="38">
        <v>258151.15124085214</v>
      </c>
      <c r="W1658" s="46">
        <v>158734</v>
      </c>
      <c r="X1658" s="38"/>
      <c r="Y1658" s="38">
        <f t="shared" si="26"/>
        <v>299355.16024446103</v>
      </c>
      <c r="Z1658" s="38">
        <v>158734</v>
      </c>
      <c r="AA1658" s="38">
        <v>0</v>
      </c>
      <c r="AB1658" s="38">
        <v>158734</v>
      </c>
      <c r="AC1658" s="38" t="s">
        <v>6123</v>
      </c>
      <c r="AD1658" s="59">
        <v>1</v>
      </c>
      <c r="AE1658" s="59">
        <v>0.18841814884100772</v>
      </c>
      <c r="AF1658" s="59">
        <v>0.26342656669554276</v>
      </c>
    </row>
    <row r="1659" spans="1:32" x14ac:dyDescent="0.2">
      <c r="A1659" s="60" t="s">
        <v>6111</v>
      </c>
      <c r="B1659" s="44" t="s">
        <v>6115</v>
      </c>
      <c r="C1659" s="44"/>
      <c r="D1659" s="39">
        <v>1644</v>
      </c>
      <c r="E1659" s="44" t="s">
        <v>4331</v>
      </c>
      <c r="F1659" s="44" t="s">
        <v>4332</v>
      </c>
      <c r="G1659" s="39" t="s">
        <v>6115</v>
      </c>
      <c r="H1659" s="64">
        <v>40359</v>
      </c>
      <c r="I1659" s="44" t="s">
        <v>6129</v>
      </c>
      <c r="J1659" s="58">
        <v>90</v>
      </c>
      <c r="K1659" s="44" t="s">
        <v>6111</v>
      </c>
      <c r="L1659" s="39" t="s">
        <v>6116</v>
      </c>
      <c r="M1659" s="67">
        <v>0</v>
      </c>
      <c r="N1659" s="67">
        <v>0</v>
      </c>
      <c r="O1659" s="46">
        <v>227893</v>
      </c>
      <c r="P1659" s="45">
        <v>227893</v>
      </c>
      <c r="Q1659" s="45">
        <v>348841</v>
      </c>
      <c r="R1659" s="45">
        <v>29070.083333333332</v>
      </c>
      <c r="S1659" s="45">
        <v>174420.5</v>
      </c>
      <c r="T1659" s="45">
        <v>221369</v>
      </c>
      <c r="U1659" s="46">
        <v>53472.5</v>
      </c>
      <c r="V1659" s="38">
        <v>22908.368822296459</v>
      </c>
      <c r="W1659" s="46">
        <v>22908.368822296459</v>
      </c>
      <c r="X1659" s="38"/>
      <c r="Y1659" s="38">
        <f t="shared" si="26"/>
        <v>26564.818273227756</v>
      </c>
      <c r="Z1659" s="38">
        <v>26564.818273227756</v>
      </c>
      <c r="AA1659" s="38">
        <v>0</v>
      </c>
      <c r="AB1659" s="38">
        <v>26564.818273227756</v>
      </c>
      <c r="AC1659" s="38" t="s">
        <v>6123</v>
      </c>
      <c r="AD1659" s="59">
        <v>0.12000243156552072</v>
      </c>
      <c r="AE1659" s="59">
        <v>0.11656706556685706</v>
      </c>
      <c r="AF1659" s="59">
        <v>0.49679402072519063</v>
      </c>
    </row>
    <row r="1660" spans="1:32" x14ac:dyDescent="0.2">
      <c r="A1660" s="60" t="s">
        <v>6111</v>
      </c>
      <c r="B1660" s="44" t="s">
        <v>6115</v>
      </c>
      <c r="C1660" s="44"/>
      <c r="D1660" s="39">
        <v>1645</v>
      </c>
      <c r="E1660" s="44" t="s">
        <v>4810</v>
      </c>
      <c r="F1660" s="44" t="s">
        <v>4811</v>
      </c>
      <c r="G1660" s="39" t="s">
        <v>6115</v>
      </c>
      <c r="H1660" s="64">
        <v>40633</v>
      </c>
      <c r="I1660" s="44" t="s">
        <v>6132</v>
      </c>
      <c r="J1660" s="58">
        <v>90</v>
      </c>
      <c r="K1660" s="44" t="s">
        <v>6111</v>
      </c>
      <c r="L1660" s="39" t="s">
        <v>6116</v>
      </c>
      <c r="M1660" s="67">
        <v>0</v>
      </c>
      <c r="N1660" s="67">
        <v>0</v>
      </c>
      <c r="O1660" s="46">
        <v>1455252</v>
      </c>
      <c r="P1660" s="45">
        <v>1455252</v>
      </c>
      <c r="Q1660" s="45">
        <v>406910</v>
      </c>
      <c r="R1660" s="45">
        <v>33909.166666666664</v>
      </c>
      <c r="S1660" s="45">
        <v>203455</v>
      </c>
      <c r="T1660" s="45">
        <v>183858</v>
      </c>
      <c r="U1660" s="46">
        <v>1251797</v>
      </c>
      <c r="V1660" s="38">
        <v>536287.38822094048</v>
      </c>
      <c r="W1660" s="46">
        <v>183858</v>
      </c>
      <c r="X1660" s="38"/>
      <c r="Y1660" s="38">
        <f t="shared" si="26"/>
        <v>621885.26476173149</v>
      </c>
      <c r="Z1660" s="38">
        <v>183858</v>
      </c>
      <c r="AA1660" s="38">
        <v>0</v>
      </c>
      <c r="AB1660" s="38">
        <v>183858</v>
      </c>
      <c r="AC1660" s="38" t="s">
        <v>6123</v>
      </c>
      <c r="AD1660" s="59">
        <v>1</v>
      </c>
      <c r="AE1660" s="59">
        <v>0.12634100485689076</v>
      </c>
      <c r="AF1660" s="59">
        <v>0.14687525213752708</v>
      </c>
    </row>
    <row r="1661" spans="1:32" x14ac:dyDescent="0.2">
      <c r="A1661" s="60" t="s">
        <v>6111</v>
      </c>
      <c r="B1661" s="44" t="s">
        <v>6115</v>
      </c>
      <c r="C1661" s="44"/>
      <c r="D1661" s="39">
        <v>1646</v>
      </c>
      <c r="E1661" s="44" t="s">
        <v>4973</v>
      </c>
      <c r="F1661" s="44" t="s">
        <v>4974</v>
      </c>
      <c r="G1661" s="39" t="s">
        <v>6115</v>
      </c>
      <c r="H1661" s="64">
        <v>40451</v>
      </c>
      <c r="I1661" s="44" t="s">
        <v>6129</v>
      </c>
      <c r="J1661" s="58">
        <v>90</v>
      </c>
      <c r="K1661" s="44" t="s">
        <v>6111</v>
      </c>
      <c r="L1661" s="39" t="s">
        <v>6116</v>
      </c>
      <c r="M1661" s="67">
        <v>0</v>
      </c>
      <c r="N1661" s="67">
        <v>0</v>
      </c>
      <c r="O1661" s="46">
        <v>1091732</v>
      </c>
      <c r="P1661" s="45">
        <v>1091732</v>
      </c>
      <c r="Q1661" s="45">
        <v>397891</v>
      </c>
      <c r="R1661" s="45">
        <v>33157.583333333336</v>
      </c>
      <c r="S1661" s="45">
        <v>198945.5</v>
      </c>
      <c r="T1661" s="45">
        <v>259133</v>
      </c>
      <c r="U1661" s="46">
        <v>892786.5</v>
      </c>
      <c r="V1661" s="38">
        <v>382482.25576823932</v>
      </c>
      <c r="W1661" s="46">
        <v>259133</v>
      </c>
      <c r="X1661" s="38"/>
      <c r="Y1661" s="38">
        <f t="shared" si="26"/>
        <v>443530.99498417042</v>
      </c>
      <c r="Z1661" s="38">
        <v>259133</v>
      </c>
      <c r="AA1661" s="38">
        <v>0</v>
      </c>
      <c r="AB1661" s="38">
        <v>259133</v>
      </c>
      <c r="AC1661" s="38" t="s">
        <v>6123</v>
      </c>
      <c r="AD1661" s="59">
        <v>1</v>
      </c>
      <c r="AE1661" s="59">
        <v>0.23735953512400479</v>
      </c>
      <c r="AF1661" s="59">
        <v>0.29025192473228484</v>
      </c>
    </row>
    <row r="1662" spans="1:32" x14ac:dyDescent="0.2">
      <c r="A1662" s="60" t="s">
        <v>6111</v>
      </c>
      <c r="B1662" s="44" t="s">
        <v>6115</v>
      </c>
      <c r="C1662" s="44"/>
      <c r="D1662" s="39">
        <v>1647</v>
      </c>
      <c r="E1662" s="44" t="s">
        <v>5007</v>
      </c>
      <c r="F1662" s="44" t="s">
        <v>5008</v>
      </c>
      <c r="G1662" s="39" t="s">
        <v>6115</v>
      </c>
      <c r="H1662" s="64">
        <v>40633</v>
      </c>
      <c r="I1662" s="44" t="s">
        <v>6130</v>
      </c>
      <c r="J1662" s="58">
        <v>90</v>
      </c>
      <c r="K1662" s="44" t="s">
        <v>6111</v>
      </c>
      <c r="L1662" s="39" t="s">
        <v>6116</v>
      </c>
      <c r="M1662" s="67">
        <v>0</v>
      </c>
      <c r="N1662" s="67">
        <v>0</v>
      </c>
      <c r="O1662" s="46">
        <v>344220</v>
      </c>
      <c r="P1662" s="45">
        <v>344220</v>
      </c>
      <c r="Q1662" s="45">
        <v>376519</v>
      </c>
      <c r="R1662" s="45">
        <v>31376.583333333332</v>
      </c>
      <c r="S1662" s="45">
        <v>188259.5</v>
      </c>
      <c r="T1662" s="45">
        <v>172811</v>
      </c>
      <c r="U1662" s="46">
        <v>155960.5</v>
      </c>
      <c r="V1662" s="38">
        <v>66815.6651682597</v>
      </c>
      <c r="W1662" s="46">
        <v>66815.6651682597</v>
      </c>
      <c r="X1662" s="38"/>
      <c r="Y1662" s="38">
        <f t="shared" si="26"/>
        <v>77480.243869311089</v>
      </c>
      <c r="Z1662" s="38">
        <v>77480.243869311089</v>
      </c>
      <c r="AA1662" s="38">
        <v>0</v>
      </c>
      <c r="AB1662" s="38">
        <v>77480.243869311089</v>
      </c>
      <c r="AC1662" s="38" t="s">
        <v>6123</v>
      </c>
      <c r="AD1662" s="59">
        <v>0.4483524999526135</v>
      </c>
      <c r="AE1662" s="59">
        <v>0.22508931459331558</v>
      </c>
      <c r="AF1662" s="59">
        <v>0.49679402072519058</v>
      </c>
    </row>
    <row r="1663" spans="1:32" x14ac:dyDescent="0.2">
      <c r="A1663" s="60" t="s">
        <v>6111</v>
      </c>
      <c r="B1663" s="44" t="s">
        <v>6115</v>
      </c>
      <c r="C1663" s="44"/>
      <c r="D1663" s="39">
        <v>1648</v>
      </c>
      <c r="E1663" s="44" t="s">
        <v>5009</v>
      </c>
      <c r="F1663" s="44" t="s">
        <v>5010</v>
      </c>
      <c r="G1663" s="39" t="s">
        <v>6115</v>
      </c>
      <c r="H1663" s="64">
        <v>40359</v>
      </c>
      <c r="I1663" s="44" t="s">
        <v>6131</v>
      </c>
      <c r="J1663" s="58">
        <v>90</v>
      </c>
      <c r="K1663" s="44" t="s">
        <v>6111</v>
      </c>
      <c r="L1663" s="39" t="s">
        <v>6123</v>
      </c>
      <c r="M1663" s="67">
        <v>172087</v>
      </c>
      <c r="N1663" s="67">
        <v>0</v>
      </c>
      <c r="O1663" s="46">
        <v>463750</v>
      </c>
      <c r="P1663" s="45">
        <v>463750</v>
      </c>
      <c r="Q1663" s="45">
        <v>536706</v>
      </c>
      <c r="R1663" s="45">
        <v>44725.5</v>
      </c>
      <c r="S1663" s="45">
        <v>268353</v>
      </c>
      <c r="T1663" s="45">
        <v>331689</v>
      </c>
      <c r="U1663" s="46">
        <v>195397</v>
      </c>
      <c r="V1663" s="38">
        <v>83710.814769652832</v>
      </c>
      <c r="W1663" s="46">
        <v>83710.814769652832</v>
      </c>
      <c r="X1663" s="38"/>
      <c r="Y1663" s="38">
        <f t="shared" si="26"/>
        <v>97072.061267640078</v>
      </c>
      <c r="Z1663" s="38">
        <v>97072.061267640078</v>
      </c>
      <c r="AA1663" s="38">
        <v>0</v>
      </c>
      <c r="AB1663" s="38">
        <v>97072.061267640078</v>
      </c>
      <c r="AC1663" s="38" t="s">
        <v>6123</v>
      </c>
      <c r="AD1663" s="59">
        <v>0.29265987496612816</v>
      </c>
      <c r="AE1663" s="59">
        <v>0.20931980866337482</v>
      </c>
      <c r="AF1663" s="59">
        <v>0.49679402072519063</v>
      </c>
    </row>
    <row r="1664" spans="1:32" x14ac:dyDescent="0.2">
      <c r="A1664" s="60" t="s">
        <v>6111</v>
      </c>
      <c r="B1664" s="44" t="s">
        <v>6115</v>
      </c>
      <c r="C1664" s="44"/>
      <c r="D1664" s="39">
        <v>1649</v>
      </c>
      <c r="E1664" s="44" t="s">
        <v>5178</v>
      </c>
      <c r="F1664" s="44" t="s">
        <v>5179</v>
      </c>
      <c r="G1664" s="39" t="s">
        <v>6115</v>
      </c>
      <c r="H1664" s="64">
        <v>40451</v>
      </c>
      <c r="I1664" s="44" t="s">
        <v>6129</v>
      </c>
      <c r="J1664" s="58">
        <v>90</v>
      </c>
      <c r="K1664" s="44" t="s">
        <v>6111</v>
      </c>
      <c r="L1664" s="39" t="s">
        <v>6116</v>
      </c>
      <c r="M1664" s="67">
        <v>0</v>
      </c>
      <c r="N1664" s="67">
        <v>0</v>
      </c>
      <c r="O1664" s="46">
        <v>327006</v>
      </c>
      <c r="P1664" s="45">
        <v>327006</v>
      </c>
      <c r="Q1664" s="45">
        <v>341548</v>
      </c>
      <c r="R1664" s="45">
        <v>28462.333333333332</v>
      </c>
      <c r="S1664" s="45">
        <v>170774</v>
      </c>
      <c r="T1664" s="45">
        <v>205389</v>
      </c>
      <c r="U1664" s="46">
        <v>156232</v>
      </c>
      <c r="V1664" s="38">
        <v>66931.979575389603</v>
      </c>
      <c r="W1664" s="46">
        <v>66931.979575389603</v>
      </c>
      <c r="X1664" s="38"/>
      <c r="Y1664" s="38">
        <f t="shared" si="26"/>
        <v>77615.123445937992</v>
      </c>
      <c r="Z1664" s="38">
        <v>77615.123445937992</v>
      </c>
      <c r="AA1664" s="38">
        <v>0</v>
      </c>
      <c r="AB1664" s="38">
        <v>77615.123445937992</v>
      </c>
      <c r="AC1664" s="38" t="s">
        <v>6123</v>
      </c>
      <c r="AD1664" s="59">
        <v>0.37789328272662115</v>
      </c>
      <c r="AE1664" s="59">
        <v>0.23735076251181322</v>
      </c>
      <c r="AF1664" s="59">
        <v>0.49679402072519069</v>
      </c>
    </row>
    <row r="1665" spans="1:32" x14ac:dyDescent="0.2">
      <c r="A1665" s="60" t="s">
        <v>6111</v>
      </c>
      <c r="B1665" s="44" t="s">
        <v>6115</v>
      </c>
      <c r="C1665" s="44"/>
      <c r="D1665" s="39">
        <v>1650</v>
      </c>
      <c r="E1665" s="44" t="s">
        <v>5188</v>
      </c>
      <c r="F1665" s="44" t="s">
        <v>5189</v>
      </c>
      <c r="G1665" s="39" t="s">
        <v>6115</v>
      </c>
      <c r="H1665" s="64">
        <v>40543</v>
      </c>
      <c r="I1665" s="44" t="s">
        <v>6141</v>
      </c>
      <c r="J1665" s="58">
        <v>90</v>
      </c>
      <c r="K1665" s="44" t="s">
        <v>6111</v>
      </c>
      <c r="L1665" s="39" t="s">
        <v>6116</v>
      </c>
      <c r="M1665" s="67">
        <v>0</v>
      </c>
      <c r="N1665" s="67">
        <v>0</v>
      </c>
      <c r="O1665" s="46">
        <v>224524</v>
      </c>
      <c r="P1665" s="45">
        <v>224524</v>
      </c>
      <c r="Q1665" s="45">
        <v>373879</v>
      </c>
      <c r="R1665" s="45">
        <v>31156.583333333332</v>
      </c>
      <c r="S1665" s="45">
        <v>186939.5</v>
      </c>
      <c r="T1665" s="45">
        <v>146496</v>
      </c>
      <c r="U1665" s="46">
        <v>37584.5</v>
      </c>
      <c r="V1665" s="38">
        <v>16101.726831578871</v>
      </c>
      <c r="W1665" s="46">
        <v>16101.726831578871</v>
      </c>
      <c r="X1665" s="38"/>
      <c r="Y1665" s="38">
        <f t="shared" si="26"/>
        <v>18671.754871945926</v>
      </c>
      <c r="Z1665" s="38">
        <v>18671.754871945926</v>
      </c>
      <c r="AA1665" s="38">
        <v>0</v>
      </c>
      <c r="AB1665" s="38">
        <v>18671.754871945926</v>
      </c>
      <c r="AC1665" s="38" t="s">
        <v>6123</v>
      </c>
      <c r="AD1665" s="59">
        <v>0.12745573170561603</v>
      </c>
      <c r="AE1665" s="59">
        <v>8.3161510003144104E-2</v>
      </c>
      <c r="AF1665" s="59">
        <v>0.49679402072519063</v>
      </c>
    </row>
    <row r="1666" spans="1:32" x14ac:dyDescent="0.2">
      <c r="A1666" s="60" t="s">
        <v>6111</v>
      </c>
      <c r="B1666" s="44" t="s">
        <v>6115</v>
      </c>
      <c r="C1666" s="44"/>
      <c r="D1666" s="39">
        <v>1651</v>
      </c>
      <c r="E1666" s="44" t="s">
        <v>5918</v>
      </c>
      <c r="F1666" s="44" t="s">
        <v>5919</v>
      </c>
      <c r="G1666" s="39" t="s">
        <v>6115</v>
      </c>
      <c r="H1666" s="64">
        <v>40543</v>
      </c>
      <c r="I1666" s="44" t="s">
        <v>6129</v>
      </c>
      <c r="J1666" s="58">
        <v>90</v>
      </c>
      <c r="K1666" s="44" t="s">
        <v>6111</v>
      </c>
      <c r="L1666" s="39" t="s">
        <v>6116</v>
      </c>
      <c r="M1666" s="67">
        <v>0</v>
      </c>
      <c r="N1666" s="67">
        <v>0</v>
      </c>
      <c r="O1666" s="46">
        <v>219071</v>
      </c>
      <c r="P1666" s="45">
        <v>219071</v>
      </c>
      <c r="Q1666" s="45">
        <v>444109</v>
      </c>
      <c r="R1666" s="45">
        <v>37009.083333333336</v>
      </c>
      <c r="S1666" s="45">
        <v>222054.5</v>
      </c>
      <c r="T1666" s="45">
        <v>242057</v>
      </c>
      <c r="U1666" s="46">
        <v>0</v>
      </c>
      <c r="V1666" s="38">
        <v>0</v>
      </c>
      <c r="W1666" s="46">
        <v>0</v>
      </c>
      <c r="X1666" s="38"/>
      <c r="Y1666" s="38">
        <f t="shared" si="26"/>
        <v>0</v>
      </c>
      <c r="Z1666" s="38">
        <v>0</v>
      </c>
      <c r="AA1666" s="38">
        <v>0</v>
      </c>
      <c r="AB1666" s="38">
        <v>0</v>
      </c>
      <c r="AC1666" s="38" t="s">
        <v>6116</v>
      </c>
      <c r="AD1666" s="59">
        <v>0</v>
      </c>
      <c r="AE1666" s="59">
        <v>0</v>
      </c>
      <c r="AF1666" s="59" t="s">
        <v>6138</v>
      </c>
    </row>
    <row r="1667" spans="1:32" x14ac:dyDescent="0.2">
      <c r="A1667" s="60" t="s">
        <v>6111</v>
      </c>
      <c r="B1667" s="44" t="s">
        <v>6115</v>
      </c>
      <c r="C1667" s="44"/>
      <c r="D1667" s="39">
        <v>1652</v>
      </c>
      <c r="E1667" s="44" t="s">
        <v>883</v>
      </c>
      <c r="F1667" s="44" t="s">
        <v>884</v>
      </c>
      <c r="G1667" s="39" t="s">
        <v>6115</v>
      </c>
      <c r="H1667" s="64">
        <v>40633</v>
      </c>
      <c r="I1667" s="44" t="s">
        <v>6130</v>
      </c>
      <c r="J1667" s="58">
        <v>89</v>
      </c>
      <c r="K1667" s="44" t="s">
        <v>6111</v>
      </c>
      <c r="L1667" s="39" t="s">
        <v>6116</v>
      </c>
      <c r="M1667" s="67">
        <v>0</v>
      </c>
      <c r="N1667" s="67">
        <v>0</v>
      </c>
      <c r="O1667" s="46">
        <v>183327</v>
      </c>
      <c r="P1667" s="45">
        <v>183327</v>
      </c>
      <c r="Q1667" s="45">
        <v>517598</v>
      </c>
      <c r="R1667" s="45">
        <v>43133.166666666664</v>
      </c>
      <c r="S1667" s="45">
        <v>258799</v>
      </c>
      <c r="T1667" s="45">
        <v>517342</v>
      </c>
      <c r="U1667" s="46">
        <v>0</v>
      </c>
      <c r="V1667" s="38">
        <v>0</v>
      </c>
      <c r="W1667" s="46">
        <v>0</v>
      </c>
      <c r="X1667" s="38"/>
      <c r="Y1667" s="38">
        <f t="shared" si="26"/>
        <v>0</v>
      </c>
      <c r="Z1667" s="38">
        <v>0</v>
      </c>
      <c r="AA1667" s="38">
        <v>0</v>
      </c>
      <c r="AB1667" s="38">
        <v>0</v>
      </c>
      <c r="AC1667" s="38" t="s">
        <v>6116</v>
      </c>
      <c r="AD1667" s="59">
        <v>0</v>
      </c>
      <c r="AE1667" s="59">
        <v>0</v>
      </c>
      <c r="AF1667" s="59" t="s">
        <v>6138</v>
      </c>
    </row>
    <row r="1668" spans="1:32" x14ac:dyDescent="0.2">
      <c r="A1668" s="60" t="s">
        <v>6111</v>
      </c>
      <c r="B1668" s="44" t="s">
        <v>6115</v>
      </c>
      <c r="C1668" s="44"/>
      <c r="D1668" s="39">
        <v>1653</v>
      </c>
      <c r="E1668" s="44" t="s">
        <v>1178</v>
      </c>
      <c r="F1668" s="44" t="s">
        <v>1179</v>
      </c>
      <c r="G1668" s="39" t="s">
        <v>6115</v>
      </c>
      <c r="H1668" s="64">
        <v>40543</v>
      </c>
      <c r="I1668" s="44" t="s">
        <v>6129</v>
      </c>
      <c r="J1668" s="58">
        <v>89</v>
      </c>
      <c r="K1668" s="44" t="s">
        <v>6111</v>
      </c>
      <c r="L1668" s="39" t="s">
        <v>6116</v>
      </c>
      <c r="M1668" s="67">
        <v>0</v>
      </c>
      <c r="N1668" s="67">
        <v>0</v>
      </c>
      <c r="O1668" s="46">
        <v>659058</v>
      </c>
      <c r="P1668" s="45">
        <v>659058</v>
      </c>
      <c r="Q1668" s="45">
        <v>499524</v>
      </c>
      <c r="R1668" s="45">
        <v>41627</v>
      </c>
      <c r="S1668" s="45">
        <v>249762</v>
      </c>
      <c r="T1668" s="45">
        <v>270459</v>
      </c>
      <c r="U1668" s="46">
        <v>409296</v>
      </c>
      <c r="V1668" s="38">
        <v>175348.14578504188</v>
      </c>
      <c r="W1668" s="46">
        <v>175348.14578504188</v>
      </c>
      <c r="X1668" s="38"/>
      <c r="Y1668" s="38">
        <f t="shared" si="26"/>
        <v>203335.80550673764</v>
      </c>
      <c r="Z1668" s="38">
        <v>203335.80550673764</v>
      </c>
      <c r="AA1668" s="38">
        <v>0</v>
      </c>
      <c r="AB1668" s="38">
        <v>203335.80550673764</v>
      </c>
      <c r="AC1668" s="38" t="s">
        <v>6123</v>
      </c>
      <c r="AD1668" s="59">
        <v>0.75181748622429889</v>
      </c>
      <c r="AE1668" s="59">
        <v>0.308524902977792</v>
      </c>
      <c r="AF1668" s="59">
        <v>0.49679402072519069</v>
      </c>
    </row>
    <row r="1669" spans="1:32" x14ac:dyDescent="0.2">
      <c r="A1669" s="60" t="s">
        <v>6111</v>
      </c>
      <c r="B1669" s="44" t="s">
        <v>6115</v>
      </c>
      <c r="C1669" s="44"/>
      <c r="D1669" s="39">
        <v>1654</v>
      </c>
      <c r="E1669" s="44" t="s">
        <v>1204</v>
      </c>
      <c r="F1669" s="44" t="s">
        <v>1205</v>
      </c>
      <c r="G1669" s="39" t="s">
        <v>6115</v>
      </c>
      <c r="H1669" s="64">
        <v>40359</v>
      </c>
      <c r="I1669" s="44" t="s">
        <v>6131</v>
      </c>
      <c r="J1669" s="58">
        <v>89</v>
      </c>
      <c r="K1669" s="44" t="s">
        <v>6111</v>
      </c>
      <c r="L1669" s="39" t="s">
        <v>6116</v>
      </c>
      <c r="M1669" s="67">
        <v>0</v>
      </c>
      <c r="N1669" s="67">
        <v>0</v>
      </c>
      <c r="O1669" s="46">
        <v>124059</v>
      </c>
      <c r="P1669" s="45">
        <v>124059</v>
      </c>
      <c r="Q1669" s="45">
        <v>389603</v>
      </c>
      <c r="R1669" s="45">
        <v>32466.916666666668</v>
      </c>
      <c r="S1669" s="45">
        <v>194801.5</v>
      </c>
      <c r="T1669" s="45">
        <v>262146</v>
      </c>
      <c r="U1669" s="46">
        <v>0</v>
      </c>
      <c r="V1669" s="38">
        <v>0</v>
      </c>
      <c r="W1669" s="46">
        <v>0</v>
      </c>
      <c r="X1669" s="38"/>
      <c r="Y1669" s="38">
        <f t="shared" si="26"/>
        <v>0</v>
      </c>
      <c r="Z1669" s="38">
        <v>0</v>
      </c>
      <c r="AA1669" s="38">
        <v>0</v>
      </c>
      <c r="AB1669" s="38">
        <v>0</v>
      </c>
      <c r="AC1669" s="38" t="s">
        <v>6116</v>
      </c>
      <c r="AD1669" s="59">
        <v>0</v>
      </c>
      <c r="AE1669" s="59">
        <v>0</v>
      </c>
      <c r="AF1669" s="59" t="s">
        <v>6138</v>
      </c>
    </row>
    <row r="1670" spans="1:32" x14ac:dyDescent="0.2">
      <c r="A1670" s="60" t="s">
        <v>6111</v>
      </c>
      <c r="B1670" s="44" t="s">
        <v>6115</v>
      </c>
      <c r="C1670" s="44"/>
      <c r="D1670" s="39">
        <v>1655</v>
      </c>
      <c r="E1670" s="44" t="s">
        <v>1732</v>
      </c>
      <c r="F1670" s="44" t="s">
        <v>1733</v>
      </c>
      <c r="G1670" s="39" t="s">
        <v>6115</v>
      </c>
      <c r="H1670" s="64">
        <v>40543</v>
      </c>
      <c r="I1670" s="44" t="s">
        <v>6131</v>
      </c>
      <c r="J1670" s="58">
        <v>89</v>
      </c>
      <c r="K1670" s="44" t="s">
        <v>6111</v>
      </c>
      <c r="L1670" s="39" t="s">
        <v>6116</v>
      </c>
      <c r="M1670" s="67">
        <v>0</v>
      </c>
      <c r="N1670" s="67">
        <v>0</v>
      </c>
      <c r="O1670" s="46">
        <v>356619</v>
      </c>
      <c r="P1670" s="45">
        <v>356619</v>
      </c>
      <c r="Q1670" s="45">
        <v>377822</v>
      </c>
      <c r="R1670" s="45">
        <v>31485.166666666668</v>
      </c>
      <c r="S1670" s="45">
        <v>188911</v>
      </c>
      <c r="T1670" s="45">
        <v>142178</v>
      </c>
      <c r="U1670" s="46">
        <v>167708</v>
      </c>
      <c r="V1670" s="38">
        <v>71848.458898493511</v>
      </c>
      <c r="W1670" s="46">
        <v>71848.458898493511</v>
      </c>
      <c r="X1670" s="38"/>
      <c r="Y1670" s="38">
        <f t="shared" si="26"/>
        <v>83316.331627780266</v>
      </c>
      <c r="Z1670" s="38">
        <v>83316.331627780266</v>
      </c>
      <c r="AA1670" s="38">
        <v>0</v>
      </c>
      <c r="AB1670" s="38">
        <v>83316.331627780266</v>
      </c>
      <c r="AC1670" s="38" t="s">
        <v>6123</v>
      </c>
      <c r="AD1670" s="59">
        <v>0.58600016618450301</v>
      </c>
      <c r="AE1670" s="59">
        <v>0.2336284147164909</v>
      </c>
      <c r="AF1670" s="59">
        <v>0.49679402072519063</v>
      </c>
    </row>
    <row r="1671" spans="1:32" x14ac:dyDescent="0.2">
      <c r="A1671" s="60" t="s">
        <v>6111</v>
      </c>
      <c r="B1671" s="44" t="s">
        <v>6115</v>
      </c>
      <c r="C1671" s="44"/>
      <c r="D1671" s="39">
        <v>1656</v>
      </c>
      <c r="E1671" s="44" t="s">
        <v>2310</v>
      </c>
      <c r="F1671" s="44" t="s">
        <v>2311</v>
      </c>
      <c r="G1671" s="39" t="s">
        <v>6115</v>
      </c>
      <c r="H1671" s="64">
        <v>40359</v>
      </c>
      <c r="I1671" s="44" t="s">
        <v>6129</v>
      </c>
      <c r="J1671" s="58">
        <v>89</v>
      </c>
      <c r="K1671" s="44" t="s">
        <v>6111</v>
      </c>
      <c r="L1671" s="39" t="s">
        <v>6116</v>
      </c>
      <c r="M1671" s="67">
        <v>0</v>
      </c>
      <c r="N1671" s="67">
        <v>0</v>
      </c>
      <c r="O1671" s="46">
        <v>364348</v>
      </c>
      <c r="P1671" s="45">
        <v>364348</v>
      </c>
      <c r="Q1671" s="45">
        <v>842730</v>
      </c>
      <c r="R1671" s="45">
        <v>70227.5</v>
      </c>
      <c r="S1671" s="45">
        <v>421365</v>
      </c>
      <c r="T1671" s="45">
        <v>467070</v>
      </c>
      <c r="U1671" s="46">
        <v>0</v>
      </c>
      <c r="V1671" s="38">
        <v>0</v>
      </c>
      <c r="W1671" s="46">
        <v>0</v>
      </c>
      <c r="X1671" s="38"/>
      <c r="Y1671" s="38">
        <f t="shared" si="26"/>
        <v>0</v>
      </c>
      <c r="Z1671" s="38">
        <v>0</v>
      </c>
      <c r="AA1671" s="38">
        <v>0</v>
      </c>
      <c r="AB1671" s="38">
        <v>0</v>
      </c>
      <c r="AC1671" s="38" t="s">
        <v>6116</v>
      </c>
      <c r="AD1671" s="59">
        <v>0</v>
      </c>
      <c r="AE1671" s="59">
        <v>0</v>
      </c>
      <c r="AF1671" s="59" t="s">
        <v>6138</v>
      </c>
    </row>
    <row r="1672" spans="1:32" x14ac:dyDescent="0.2">
      <c r="A1672" s="60" t="s">
        <v>6111</v>
      </c>
      <c r="B1672" s="44" t="s">
        <v>6115</v>
      </c>
      <c r="C1672" s="44"/>
      <c r="D1672" s="39">
        <v>1657</v>
      </c>
      <c r="E1672" s="44" t="s">
        <v>2506</v>
      </c>
      <c r="F1672" s="44" t="s">
        <v>2507</v>
      </c>
      <c r="G1672" s="39" t="s">
        <v>6115</v>
      </c>
      <c r="H1672" s="64">
        <v>40359</v>
      </c>
      <c r="I1672" s="44" t="s">
        <v>6129</v>
      </c>
      <c r="J1672" s="58">
        <v>89</v>
      </c>
      <c r="K1672" s="44" t="s">
        <v>6111</v>
      </c>
      <c r="L1672" s="39" t="s">
        <v>6123</v>
      </c>
      <c r="M1672" s="67">
        <v>133328</v>
      </c>
      <c r="N1672" s="67">
        <v>0</v>
      </c>
      <c r="O1672" s="46">
        <v>416393</v>
      </c>
      <c r="P1672" s="45">
        <v>416393</v>
      </c>
      <c r="Q1672" s="45">
        <v>391272</v>
      </c>
      <c r="R1672" s="45">
        <v>32606</v>
      </c>
      <c r="S1672" s="45">
        <v>195636</v>
      </c>
      <c r="T1672" s="45">
        <v>174222</v>
      </c>
      <c r="U1672" s="46">
        <v>220757</v>
      </c>
      <c r="V1672" s="38">
        <v>94575.394382228231</v>
      </c>
      <c r="W1672" s="46">
        <v>94575.394382228231</v>
      </c>
      <c r="X1672" s="38"/>
      <c r="Y1672" s="38">
        <f t="shared" si="26"/>
        <v>109670.75763323091</v>
      </c>
      <c r="Z1672" s="38">
        <v>109670.75763323091</v>
      </c>
      <c r="AA1672" s="38">
        <v>0</v>
      </c>
      <c r="AB1672" s="38">
        <v>109670.75763323091</v>
      </c>
      <c r="AC1672" s="38" t="s">
        <v>6123</v>
      </c>
      <c r="AD1672" s="59">
        <v>0.62948856994656766</v>
      </c>
      <c r="AE1672" s="59">
        <v>0.26338280814814591</v>
      </c>
      <c r="AF1672" s="59">
        <v>0.49679402072519063</v>
      </c>
    </row>
    <row r="1673" spans="1:32" x14ac:dyDescent="0.2">
      <c r="A1673" s="60" t="s">
        <v>6111</v>
      </c>
      <c r="B1673" s="44" t="s">
        <v>6115</v>
      </c>
      <c r="C1673" s="44"/>
      <c r="D1673" s="39">
        <v>1658</v>
      </c>
      <c r="E1673" s="44" t="s">
        <v>2526</v>
      </c>
      <c r="F1673" s="44" t="s">
        <v>2527</v>
      </c>
      <c r="G1673" s="39" t="s">
        <v>6115</v>
      </c>
      <c r="H1673" s="64">
        <v>40359</v>
      </c>
      <c r="I1673" s="44" t="s">
        <v>6129</v>
      </c>
      <c r="J1673" s="58">
        <v>89</v>
      </c>
      <c r="K1673" s="44" t="s">
        <v>6111</v>
      </c>
      <c r="L1673" s="39" t="s">
        <v>6116</v>
      </c>
      <c r="M1673" s="67">
        <v>0</v>
      </c>
      <c r="N1673" s="67">
        <v>0</v>
      </c>
      <c r="O1673" s="46">
        <v>133990</v>
      </c>
      <c r="P1673" s="45">
        <v>133990</v>
      </c>
      <c r="Q1673" s="45">
        <v>401227</v>
      </c>
      <c r="R1673" s="45">
        <v>33435.583333333336</v>
      </c>
      <c r="S1673" s="45">
        <v>200613.5</v>
      </c>
      <c r="T1673" s="45">
        <v>175996</v>
      </c>
      <c r="U1673" s="46">
        <v>0</v>
      </c>
      <c r="V1673" s="38">
        <v>0</v>
      </c>
      <c r="W1673" s="46">
        <v>0</v>
      </c>
      <c r="X1673" s="38"/>
      <c r="Y1673" s="38">
        <f t="shared" si="26"/>
        <v>0</v>
      </c>
      <c r="Z1673" s="38">
        <v>0</v>
      </c>
      <c r="AA1673" s="38">
        <v>0</v>
      </c>
      <c r="AB1673" s="38">
        <v>0</v>
      </c>
      <c r="AC1673" s="38" t="s">
        <v>6116</v>
      </c>
      <c r="AD1673" s="59">
        <v>0</v>
      </c>
      <c r="AE1673" s="59">
        <v>0</v>
      </c>
      <c r="AF1673" s="59" t="s">
        <v>6138</v>
      </c>
    </row>
    <row r="1674" spans="1:32" x14ac:dyDescent="0.2">
      <c r="A1674" s="60" t="s">
        <v>6111</v>
      </c>
      <c r="B1674" s="44" t="s">
        <v>6115</v>
      </c>
      <c r="C1674" s="44"/>
      <c r="D1674" s="39">
        <v>1659</v>
      </c>
      <c r="E1674" s="44" t="s">
        <v>2689</v>
      </c>
      <c r="F1674" s="44" t="s">
        <v>2690</v>
      </c>
      <c r="G1674" s="39" t="s">
        <v>6115</v>
      </c>
      <c r="H1674" s="64">
        <v>40633</v>
      </c>
      <c r="I1674" s="44" t="s">
        <v>6132</v>
      </c>
      <c r="J1674" s="58">
        <v>89</v>
      </c>
      <c r="K1674" s="44" t="s">
        <v>6111</v>
      </c>
      <c r="L1674" s="39" t="s">
        <v>6116</v>
      </c>
      <c r="M1674" s="67">
        <v>0</v>
      </c>
      <c r="N1674" s="67">
        <v>0</v>
      </c>
      <c r="O1674" s="46">
        <v>344971</v>
      </c>
      <c r="P1674" s="45">
        <v>344971</v>
      </c>
      <c r="Q1674" s="45">
        <v>451987</v>
      </c>
      <c r="R1674" s="45">
        <v>37665.583333333336</v>
      </c>
      <c r="S1674" s="45">
        <v>225993.5</v>
      </c>
      <c r="T1674" s="45">
        <v>174414</v>
      </c>
      <c r="U1674" s="46">
        <v>118977.5</v>
      </c>
      <c r="V1674" s="38">
        <v>50971.629371261428</v>
      </c>
      <c r="W1674" s="46">
        <v>50971.629371261428</v>
      </c>
      <c r="X1674" s="38"/>
      <c r="Y1674" s="38">
        <f t="shared" si="26"/>
        <v>59107.310600831363</v>
      </c>
      <c r="Z1674" s="38">
        <v>59107.310600831363</v>
      </c>
      <c r="AA1674" s="38">
        <v>0</v>
      </c>
      <c r="AB1674" s="38">
        <v>59107.310600831363</v>
      </c>
      <c r="AC1674" s="38" t="s">
        <v>6123</v>
      </c>
      <c r="AD1674" s="59">
        <v>0.33889086083015907</v>
      </c>
      <c r="AE1674" s="59">
        <v>0.17133994046117315</v>
      </c>
      <c r="AF1674" s="59">
        <v>0.49679402072519058</v>
      </c>
    </row>
    <row r="1675" spans="1:32" x14ac:dyDescent="0.2">
      <c r="A1675" s="60" t="s">
        <v>6111</v>
      </c>
      <c r="B1675" s="44" t="s">
        <v>6115</v>
      </c>
      <c r="C1675" s="44"/>
      <c r="D1675" s="39">
        <v>1660</v>
      </c>
      <c r="E1675" s="44" t="s">
        <v>2705</v>
      </c>
      <c r="F1675" s="44" t="s">
        <v>2706</v>
      </c>
      <c r="G1675" s="39" t="s">
        <v>6115</v>
      </c>
      <c r="H1675" s="64">
        <v>40451</v>
      </c>
      <c r="I1675" s="44" t="s">
        <v>6129</v>
      </c>
      <c r="J1675" s="58">
        <v>89</v>
      </c>
      <c r="K1675" s="44" t="s">
        <v>6111</v>
      </c>
      <c r="L1675" s="39" t="s">
        <v>6116</v>
      </c>
      <c r="M1675" s="67">
        <v>0</v>
      </c>
      <c r="N1675" s="67">
        <v>0</v>
      </c>
      <c r="O1675" s="46">
        <v>286341</v>
      </c>
      <c r="P1675" s="45">
        <v>286341</v>
      </c>
      <c r="Q1675" s="45">
        <v>399992</v>
      </c>
      <c r="R1675" s="45">
        <v>33332.666666666664</v>
      </c>
      <c r="S1675" s="45">
        <v>199996</v>
      </c>
      <c r="T1675" s="45">
        <v>140788</v>
      </c>
      <c r="U1675" s="46">
        <v>86345</v>
      </c>
      <c r="V1675" s="38">
        <v>36991.408779488294</v>
      </c>
      <c r="W1675" s="46">
        <v>36991.408779488294</v>
      </c>
      <c r="X1675" s="38"/>
      <c r="Y1675" s="38">
        <f t="shared" si="26"/>
        <v>42895.679719516585</v>
      </c>
      <c r="Z1675" s="38">
        <v>42895.679719516585</v>
      </c>
      <c r="AA1675" s="38">
        <v>0</v>
      </c>
      <c r="AB1675" s="38">
        <v>42895.679719516585</v>
      </c>
      <c r="AC1675" s="38" t="s">
        <v>6123</v>
      </c>
      <c r="AD1675" s="59">
        <v>0.30468278347243077</v>
      </c>
      <c r="AE1675" s="59">
        <v>0.14980627894544121</v>
      </c>
      <c r="AF1675" s="59">
        <v>0.49679402072519063</v>
      </c>
    </row>
    <row r="1676" spans="1:32" x14ac:dyDescent="0.2">
      <c r="A1676" s="60" t="s">
        <v>6111</v>
      </c>
      <c r="B1676" s="44" t="s">
        <v>6115</v>
      </c>
      <c r="C1676" s="44"/>
      <c r="D1676" s="39">
        <v>1661</v>
      </c>
      <c r="E1676" s="44" t="s">
        <v>194</v>
      </c>
      <c r="F1676" s="44" t="s">
        <v>195</v>
      </c>
      <c r="G1676" s="39" t="s">
        <v>6115</v>
      </c>
      <c r="H1676" s="64">
        <v>40451</v>
      </c>
      <c r="I1676" s="44" t="s">
        <v>6129</v>
      </c>
      <c r="J1676" s="58">
        <v>88</v>
      </c>
      <c r="K1676" s="44" t="s">
        <v>6111</v>
      </c>
      <c r="L1676" s="39" t="s">
        <v>6116</v>
      </c>
      <c r="M1676" s="67">
        <v>0</v>
      </c>
      <c r="N1676" s="67">
        <v>0</v>
      </c>
      <c r="O1676" s="46">
        <v>733382</v>
      </c>
      <c r="P1676" s="45">
        <v>733382</v>
      </c>
      <c r="Q1676" s="45">
        <v>380283</v>
      </c>
      <c r="R1676" s="45">
        <v>31690.25</v>
      </c>
      <c r="S1676" s="45">
        <v>190141.5</v>
      </c>
      <c r="T1676" s="45">
        <v>263753</v>
      </c>
      <c r="U1676" s="46">
        <v>543240.5</v>
      </c>
      <c r="V1676" s="38">
        <v>232731.84783222663</v>
      </c>
      <c r="W1676" s="46">
        <v>232731.84783222663</v>
      </c>
      <c r="X1676" s="38"/>
      <c r="Y1676" s="38">
        <f t="shared" si="26"/>
        <v>269878.63221576292</v>
      </c>
      <c r="Z1676" s="38">
        <v>263753</v>
      </c>
      <c r="AA1676" s="38">
        <v>0</v>
      </c>
      <c r="AB1676" s="38">
        <v>263753</v>
      </c>
      <c r="AC1676" s="38" t="s">
        <v>6123</v>
      </c>
      <c r="AD1676" s="59">
        <v>1</v>
      </c>
      <c r="AE1676" s="59">
        <v>0.35963931484546935</v>
      </c>
      <c r="AF1676" s="59">
        <v>0.48551792438155844</v>
      </c>
    </row>
    <row r="1677" spans="1:32" x14ac:dyDescent="0.2">
      <c r="A1677" s="60" t="s">
        <v>6111</v>
      </c>
      <c r="B1677" s="44" t="s">
        <v>6115</v>
      </c>
      <c r="C1677" s="44"/>
      <c r="D1677" s="39">
        <v>1662</v>
      </c>
      <c r="E1677" s="44" t="s">
        <v>250</v>
      </c>
      <c r="F1677" s="44" t="s">
        <v>251</v>
      </c>
      <c r="G1677" s="39" t="s">
        <v>6115</v>
      </c>
      <c r="H1677" s="64">
        <v>40543</v>
      </c>
      <c r="I1677" s="44" t="s">
        <v>6129</v>
      </c>
      <c r="J1677" s="58">
        <v>88</v>
      </c>
      <c r="K1677" s="44" t="s">
        <v>6111</v>
      </c>
      <c r="L1677" s="39" t="s">
        <v>6116</v>
      </c>
      <c r="M1677" s="67">
        <v>0</v>
      </c>
      <c r="N1677" s="67">
        <v>0</v>
      </c>
      <c r="O1677" s="46">
        <v>75516</v>
      </c>
      <c r="P1677" s="45">
        <v>75516</v>
      </c>
      <c r="Q1677" s="45">
        <v>420622</v>
      </c>
      <c r="R1677" s="45">
        <v>35051.833333333336</v>
      </c>
      <c r="S1677" s="45">
        <v>210311</v>
      </c>
      <c r="T1677" s="45">
        <v>453164</v>
      </c>
      <c r="U1677" s="46">
        <v>0</v>
      </c>
      <c r="V1677" s="38">
        <v>0</v>
      </c>
      <c r="W1677" s="46">
        <v>0</v>
      </c>
      <c r="X1677" s="38"/>
      <c r="Y1677" s="38">
        <f t="shared" si="26"/>
        <v>0</v>
      </c>
      <c r="Z1677" s="38">
        <v>0</v>
      </c>
      <c r="AA1677" s="38">
        <v>0</v>
      </c>
      <c r="AB1677" s="38">
        <v>0</v>
      </c>
      <c r="AC1677" s="38" t="s">
        <v>6116</v>
      </c>
      <c r="AD1677" s="59">
        <v>0</v>
      </c>
      <c r="AE1677" s="59">
        <v>0</v>
      </c>
      <c r="AF1677" s="59" t="s">
        <v>6138</v>
      </c>
    </row>
    <row r="1678" spans="1:32" x14ac:dyDescent="0.2">
      <c r="A1678" s="60" t="s">
        <v>6111</v>
      </c>
      <c r="B1678" s="44" t="s">
        <v>6115</v>
      </c>
      <c r="C1678" s="44"/>
      <c r="D1678" s="39">
        <v>1663</v>
      </c>
      <c r="E1678" s="44" t="s">
        <v>373</v>
      </c>
      <c r="F1678" s="44" t="s">
        <v>374</v>
      </c>
      <c r="G1678" s="39" t="s">
        <v>6115</v>
      </c>
      <c r="H1678" s="64">
        <v>40359</v>
      </c>
      <c r="I1678" s="44" t="s">
        <v>6129</v>
      </c>
      <c r="J1678" s="58">
        <v>88</v>
      </c>
      <c r="K1678" s="44" t="s">
        <v>6111</v>
      </c>
      <c r="L1678" s="39" t="s">
        <v>6116</v>
      </c>
      <c r="M1678" s="67">
        <v>0</v>
      </c>
      <c r="N1678" s="67">
        <v>0</v>
      </c>
      <c r="O1678" s="46">
        <v>108169</v>
      </c>
      <c r="P1678" s="45">
        <v>108169</v>
      </c>
      <c r="Q1678" s="45">
        <v>417187</v>
      </c>
      <c r="R1678" s="45">
        <v>34765.583333333336</v>
      </c>
      <c r="S1678" s="45">
        <v>208593.5</v>
      </c>
      <c r="T1678" s="45">
        <v>240413</v>
      </c>
      <c r="U1678" s="46">
        <v>0</v>
      </c>
      <c r="V1678" s="38">
        <v>0</v>
      </c>
      <c r="W1678" s="46">
        <v>0</v>
      </c>
      <c r="X1678" s="38"/>
      <c r="Y1678" s="38">
        <f t="shared" si="26"/>
        <v>0</v>
      </c>
      <c r="Z1678" s="38">
        <v>0</v>
      </c>
      <c r="AA1678" s="38">
        <v>0</v>
      </c>
      <c r="AB1678" s="38">
        <v>0</v>
      </c>
      <c r="AC1678" s="38" t="s">
        <v>6116</v>
      </c>
      <c r="AD1678" s="59">
        <v>0</v>
      </c>
      <c r="AE1678" s="59">
        <v>0</v>
      </c>
      <c r="AF1678" s="59" t="s">
        <v>6138</v>
      </c>
    </row>
    <row r="1679" spans="1:32" x14ac:dyDescent="0.2">
      <c r="A1679" s="60" t="s">
        <v>6111</v>
      </c>
      <c r="B1679" s="44" t="s">
        <v>6115</v>
      </c>
      <c r="C1679" s="44"/>
      <c r="D1679" s="39">
        <v>1664</v>
      </c>
      <c r="E1679" s="44" t="s">
        <v>413</v>
      </c>
      <c r="F1679" s="44" t="s">
        <v>414</v>
      </c>
      <c r="G1679" s="39" t="s">
        <v>6115</v>
      </c>
      <c r="H1679" s="64">
        <v>40451</v>
      </c>
      <c r="I1679" s="44" t="s">
        <v>6131</v>
      </c>
      <c r="J1679" s="58">
        <v>88</v>
      </c>
      <c r="K1679" s="44" t="s">
        <v>6111</v>
      </c>
      <c r="L1679" s="39" t="s">
        <v>6116</v>
      </c>
      <c r="M1679" s="67">
        <v>0</v>
      </c>
      <c r="N1679" s="67">
        <v>0</v>
      </c>
      <c r="O1679" s="46">
        <v>289671</v>
      </c>
      <c r="P1679" s="45">
        <v>289671</v>
      </c>
      <c r="Q1679" s="45">
        <v>364634</v>
      </c>
      <c r="R1679" s="45">
        <v>30386.166666666668</v>
      </c>
      <c r="S1679" s="45">
        <v>182317</v>
      </c>
      <c r="T1679" s="45">
        <v>209149</v>
      </c>
      <c r="U1679" s="46">
        <v>107354</v>
      </c>
      <c r="V1679" s="38">
        <v>45991.958979827279</v>
      </c>
      <c r="W1679" s="46">
        <v>45991.958979827279</v>
      </c>
      <c r="X1679" s="38"/>
      <c r="Y1679" s="38">
        <f t="shared" si="26"/>
        <v>53332.82530093212</v>
      </c>
      <c r="Z1679" s="38">
        <v>53332.82530093212</v>
      </c>
      <c r="AA1679" s="38">
        <v>0</v>
      </c>
      <c r="AB1679" s="38">
        <v>53332.82530093212</v>
      </c>
      <c r="AC1679" s="38" t="s">
        <v>6123</v>
      </c>
      <c r="AD1679" s="59">
        <v>0.25499918862118454</v>
      </c>
      <c r="AE1679" s="59">
        <v>0.18411516962668725</v>
      </c>
      <c r="AF1679" s="59">
        <v>0.49679402072519069</v>
      </c>
    </row>
    <row r="1680" spans="1:32" x14ac:dyDescent="0.2">
      <c r="A1680" s="60" t="s">
        <v>6111</v>
      </c>
      <c r="B1680" s="44" t="s">
        <v>6115</v>
      </c>
      <c r="C1680" s="44"/>
      <c r="D1680" s="39">
        <v>1665</v>
      </c>
      <c r="E1680" s="44" t="s">
        <v>859</v>
      </c>
      <c r="F1680" s="44" t="s">
        <v>860</v>
      </c>
      <c r="G1680" s="39" t="s">
        <v>6115</v>
      </c>
      <c r="H1680" s="64">
        <v>40359</v>
      </c>
      <c r="I1680" s="44" t="s">
        <v>6129</v>
      </c>
      <c r="J1680" s="58">
        <v>88</v>
      </c>
      <c r="K1680" s="44" t="s">
        <v>6111</v>
      </c>
      <c r="L1680" s="39" t="s">
        <v>6116</v>
      </c>
      <c r="M1680" s="67">
        <v>0</v>
      </c>
      <c r="N1680" s="67">
        <v>0</v>
      </c>
      <c r="O1680" s="46">
        <v>367016</v>
      </c>
      <c r="P1680" s="45">
        <v>367016</v>
      </c>
      <c r="Q1680" s="45">
        <v>378925</v>
      </c>
      <c r="R1680" s="45">
        <v>31577.083333333332</v>
      </c>
      <c r="S1680" s="45">
        <v>189462.5</v>
      </c>
      <c r="T1680" s="45">
        <v>240945</v>
      </c>
      <c r="U1680" s="46">
        <v>177553.5</v>
      </c>
      <c r="V1680" s="38">
        <v>76066.409157784175</v>
      </c>
      <c r="W1680" s="46">
        <v>76066.409157784175</v>
      </c>
      <c r="X1680" s="38"/>
      <c r="Y1680" s="38">
        <f t="shared" si="26"/>
        <v>88207.517158830145</v>
      </c>
      <c r="Z1680" s="38">
        <v>88207.517158830145</v>
      </c>
      <c r="AA1680" s="38">
        <v>0</v>
      </c>
      <c r="AB1680" s="38">
        <v>88207.517158830145</v>
      </c>
      <c r="AC1680" s="38" t="s">
        <v>6123</v>
      </c>
      <c r="AD1680" s="59">
        <v>0.36608984273933948</v>
      </c>
      <c r="AE1680" s="59">
        <v>0.24033698029194953</v>
      </c>
      <c r="AF1680" s="59">
        <v>0.49679402072519069</v>
      </c>
    </row>
    <row r="1681" spans="1:32" x14ac:dyDescent="0.2">
      <c r="A1681" s="60" t="s">
        <v>6111</v>
      </c>
      <c r="B1681" s="44" t="s">
        <v>6115</v>
      </c>
      <c r="C1681" s="44"/>
      <c r="D1681" s="39">
        <v>1666</v>
      </c>
      <c r="E1681" s="44" t="s">
        <v>1264</v>
      </c>
      <c r="F1681" s="44" t="s">
        <v>1265</v>
      </c>
      <c r="G1681" s="39" t="s">
        <v>6115</v>
      </c>
      <c r="H1681" s="64">
        <v>40359</v>
      </c>
      <c r="I1681" s="44" t="s">
        <v>6131</v>
      </c>
      <c r="J1681" s="58">
        <v>88</v>
      </c>
      <c r="K1681" s="44" t="s">
        <v>6111</v>
      </c>
      <c r="L1681" s="39" t="s">
        <v>6116</v>
      </c>
      <c r="M1681" s="67">
        <v>0</v>
      </c>
      <c r="N1681" s="67">
        <v>0</v>
      </c>
      <c r="O1681" s="46">
        <v>88446</v>
      </c>
      <c r="P1681" s="45">
        <v>88446</v>
      </c>
      <c r="Q1681" s="45">
        <v>381460</v>
      </c>
      <c r="R1681" s="45">
        <v>31788.333333333332</v>
      </c>
      <c r="S1681" s="45">
        <v>190730</v>
      </c>
      <c r="T1681" s="45">
        <v>216376</v>
      </c>
      <c r="U1681" s="46">
        <v>0</v>
      </c>
      <c r="V1681" s="38">
        <v>0</v>
      </c>
      <c r="W1681" s="46">
        <v>0</v>
      </c>
      <c r="X1681" s="38"/>
      <c r="Y1681" s="38">
        <f t="shared" si="26"/>
        <v>0</v>
      </c>
      <c r="Z1681" s="38">
        <v>0</v>
      </c>
      <c r="AA1681" s="38">
        <v>0</v>
      </c>
      <c r="AB1681" s="38">
        <v>0</v>
      </c>
      <c r="AC1681" s="38" t="s">
        <v>6116</v>
      </c>
      <c r="AD1681" s="59">
        <v>0</v>
      </c>
      <c r="AE1681" s="59">
        <v>0</v>
      </c>
      <c r="AF1681" s="59" t="s">
        <v>6138</v>
      </c>
    </row>
    <row r="1682" spans="1:32" x14ac:dyDescent="0.2">
      <c r="A1682" s="60" t="s">
        <v>6111</v>
      </c>
      <c r="B1682" s="44" t="s">
        <v>6115</v>
      </c>
      <c r="C1682" s="44"/>
      <c r="D1682" s="39">
        <v>1667</v>
      </c>
      <c r="E1682" s="44" t="s">
        <v>1529</v>
      </c>
      <c r="F1682" s="44" t="s">
        <v>1530</v>
      </c>
      <c r="G1682" s="39" t="s">
        <v>6115</v>
      </c>
      <c r="H1682" s="64">
        <v>40633</v>
      </c>
      <c r="I1682" s="44" t="s">
        <v>6130</v>
      </c>
      <c r="J1682" s="58">
        <v>88</v>
      </c>
      <c r="K1682" s="44" t="s">
        <v>6111</v>
      </c>
      <c r="L1682" s="39" t="s">
        <v>6116</v>
      </c>
      <c r="M1682" s="67">
        <v>0</v>
      </c>
      <c r="N1682" s="67">
        <v>0</v>
      </c>
      <c r="O1682" s="46">
        <v>652224</v>
      </c>
      <c r="P1682" s="45">
        <v>652224</v>
      </c>
      <c r="Q1682" s="45">
        <v>357935</v>
      </c>
      <c r="R1682" s="45">
        <v>29827.916666666668</v>
      </c>
      <c r="S1682" s="45">
        <v>178967.5</v>
      </c>
      <c r="T1682" s="45">
        <v>216108</v>
      </c>
      <c r="U1682" s="46">
        <v>473256.5</v>
      </c>
      <c r="V1682" s="38">
        <v>202749.72087613528</v>
      </c>
      <c r="W1682" s="46">
        <v>202749.72087613528</v>
      </c>
      <c r="X1682" s="38"/>
      <c r="Y1682" s="38">
        <f t="shared" si="26"/>
        <v>235110.99946933117</v>
      </c>
      <c r="Z1682" s="38">
        <v>216108</v>
      </c>
      <c r="AA1682" s="38">
        <v>0</v>
      </c>
      <c r="AB1682" s="38">
        <v>216108</v>
      </c>
      <c r="AC1682" s="38" t="s">
        <v>6123</v>
      </c>
      <c r="AD1682" s="59">
        <v>1</v>
      </c>
      <c r="AE1682" s="59">
        <v>0.33134015307624376</v>
      </c>
      <c r="AF1682" s="59">
        <v>0.45664032084081252</v>
      </c>
    </row>
    <row r="1683" spans="1:32" x14ac:dyDescent="0.2">
      <c r="A1683" s="60" t="s">
        <v>6111</v>
      </c>
      <c r="B1683" s="44" t="s">
        <v>6115</v>
      </c>
      <c r="C1683" s="44"/>
      <c r="D1683" s="39">
        <v>1668</v>
      </c>
      <c r="E1683" s="44" t="s">
        <v>2026</v>
      </c>
      <c r="F1683" s="44" t="s">
        <v>2027</v>
      </c>
      <c r="G1683" s="39" t="s">
        <v>6115</v>
      </c>
      <c r="H1683" s="64">
        <v>40633</v>
      </c>
      <c r="I1683" s="44" t="s">
        <v>6130</v>
      </c>
      <c r="J1683" s="58">
        <v>88</v>
      </c>
      <c r="K1683" s="44" t="s">
        <v>6111</v>
      </c>
      <c r="L1683" s="39" t="s">
        <v>6116</v>
      </c>
      <c r="M1683" s="67">
        <v>0</v>
      </c>
      <c r="N1683" s="67">
        <v>0</v>
      </c>
      <c r="O1683" s="46">
        <v>109834</v>
      </c>
      <c r="P1683" s="45">
        <v>109834</v>
      </c>
      <c r="Q1683" s="45">
        <v>445756</v>
      </c>
      <c r="R1683" s="45">
        <v>37146.333333333336</v>
      </c>
      <c r="S1683" s="45">
        <v>222878</v>
      </c>
      <c r="T1683" s="45">
        <v>217892</v>
      </c>
      <c r="U1683" s="46">
        <v>0</v>
      </c>
      <c r="V1683" s="38">
        <v>0</v>
      </c>
      <c r="W1683" s="46">
        <v>0</v>
      </c>
      <c r="X1683" s="38"/>
      <c r="Y1683" s="38">
        <f t="shared" si="26"/>
        <v>0</v>
      </c>
      <c r="Z1683" s="38">
        <v>0</v>
      </c>
      <c r="AA1683" s="38">
        <v>0</v>
      </c>
      <c r="AB1683" s="38">
        <v>0</v>
      </c>
      <c r="AC1683" s="38" t="s">
        <v>6116</v>
      </c>
      <c r="AD1683" s="59">
        <v>0</v>
      </c>
      <c r="AE1683" s="59">
        <v>0</v>
      </c>
      <c r="AF1683" s="59" t="s">
        <v>6138</v>
      </c>
    </row>
    <row r="1684" spans="1:32" x14ac:dyDescent="0.2">
      <c r="A1684" s="60" t="s">
        <v>6111</v>
      </c>
      <c r="B1684" s="44" t="s">
        <v>6115</v>
      </c>
      <c r="C1684" s="44"/>
      <c r="D1684" s="39">
        <v>1669</v>
      </c>
      <c r="E1684" s="44" t="s">
        <v>2184</v>
      </c>
      <c r="F1684" s="44" t="s">
        <v>2185</v>
      </c>
      <c r="G1684" s="39" t="s">
        <v>6115</v>
      </c>
      <c r="H1684" s="64">
        <v>40543</v>
      </c>
      <c r="I1684" s="44" t="s">
        <v>6131</v>
      </c>
      <c r="J1684" s="58">
        <v>88</v>
      </c>
      <c r="K1684" s="44" t="s">
        <v>6111</v>
      </c>
      <c r="L1684" s="39" t="s">
        <v>6116</v>
      </c>
      <c r="M1684" s="67">
        <v>0</v>
      </c>
      <c r="N1684" s="67">
        <v>0</v>
      </c>
      <c r="O1684" s="46">
        <v>84586</v>
      </c>
      <c r="P1684" s="45">
        <v>84586</v>
      </c>
      <c r="Q1684" s="45">
        <v>404505</v>
      </c>
      <c r="R1684" s="45">
        <v>33708.75</v>
      </c>
      <c r="S1684" s="45">
        <v>202252.5</v>
      </c>
      <c r="T1684" s="45">
        <v>271766</v>
      </c>
      <c r="U1684" s="46">
        <v>0</v>
      </c>
      <c r="V1684" s="38">
        <v>0</v>
      </c>
      <c r="W1684" s="46">
        <v>0</v>
      </c>
      <c r="X1684" s="38"/>
      <c r="Y1684" s="38">
        <f t="shared" si="26"/>
        <v>0</v>
      </c>
      <c r="Z1684" s="38">
        <v>0</v>
      </c>
      <c r="AA1684" s="38">
        <v>0</v>
      </c>
      <c r="AB1684" s="38">
        <v>0</v>
      </c>
      <c r="AC1684" s="38" t="s">
        <v>6116</v>
      </c>
      <c r="AD1684" s="59">
        <v>0</v>
      </c>
      <c r="AE1684" s="59">
        <v>0</v>
      </c>
      <c r="AF1684" s="59" t="s">
        <v>6138</v>
      </c>
    </row>
    <row r="1685" spans="1:32" x14ac:dyDescent="0.2">
      <c r="A1685" s="60" t="s">
        <v>6111</v>
      </c>
      <c r="B1685" s="44" t="s">
        <v>6115</v>
      </c>
      <c r="C1685" s="44"/>
      <c r="D1685" s="39">
        <v>1670</v>
      </c>
      <c r="E1685" s="44" t="s">
        <v>2569</v>
      </c>
      <c r="F1685" s="44" t="s">
        <v>2570</v>
      </c>
      <c r="G1685" s="39" t="s">
        <v>6115</v>
      </c>
      <c r="H1685" s="64">
        <v>40633</v>
      </c>
      <c r="I1685" s="44" t="s">
        <v>6130</v>
      </c>
      <c r="J1685" s="58">
        <v>88</v>
      </c>
      <c r="K1685" s="44" t="s">
        <v>6111</v>
      </c>
      <c r="L1685" s="39" t="s">
        <v>6116</v>
      </c>
      <c r="M1685" s="67">
        <v>0</v>
      </c>
      <c r="N1685" s="67">
        <v>0</v>
      </c>
      <c r="O1685" s="46">
        <v>228530</v>
      </c>
      <c r="P1685" s="45">
        <v>228530</v>
      </c>
      <c r="Q1685" s="45">
        <v>412495</v>
      </c>
      <c r="R1685" s="45">
        <v>34374.583333333336</v>
      </c>
      <c r="S1685" s="45">
        <v>206247.5</v>
      </c>
      <c r="T1685" s="45">
        <v>148115</v>
      </c>
      <c r="U1685" s="46">
        <v>22282.5</v>
      </c>
      <c r="V1685" s="38">
        <v>9546.1354580919324</v>
      </c>
      <c r="W1685" s="46">
        <v>9546.1354580919324</v>
      </c>
      <c r="X1685" s="38"/>
      <c r="Y1685" s="38">
        <f t="shared" si="26"/>
        <v>11069.81276680906</v>
      </c>
      <c r="Z1685" s="38">
        <v>11069.81276680906</v>
      </c>
      <c r="AA1685" s="38">
        <v>0</v>
      </c>
      <c r="AB1685" s="38">
        <v>11069.81276680906</v>
      </c>
      <c r="AC1685" s="38" t="s">
        <v>6123</v>
      </c>
      <c r="AD1685" s="59">
        <v>7.4737958794241374E-2</v>
      </c>
      <c r="AE1685" s="59">
        <v>4.8439210461685818E-2</v>
      </c>
      <c r="AF1685" s="59">
        <v>0.49679402072519063</v>
      </c>
    </row>
    <row r="1686" spans="1:32" x14ac:dyDescent="0.2">
      <c r="A1686" s="60" t="s">
        <v>6111</v>
      </c>
      <c r="B1686" s="44" t="s">
        <v>6115</v>
      </c>
      <c r="C1686" s="44"/>
      <c r="D1686" s="39">
        <v>1671</v>
      </c>
      <c r="E1686" s="44" t="s">
        <v>2709</v>
      </c>
      <c r="F1686" s="44" t="s">
        <v>2710</v>
      </c>
      <c r="G1686" s="39" t="s">
        <v>6115</v>
      </c>
      <c r="H1686" s="64">
        <v>40633</v>
      </c>
      <c r="I1686" s="44" t="s">
        <v>6131</v>
      </c>
      <c r="J1686" s="58">
        <v>88</v>
      </c>
      <c r="K1686" s="44" t="s">
        <v>6111</v>
      </c>
      <c r="L1686" s="39" t="s">
        <v>6116</v>
      </c>
      <c r="M1686" s="67">
        <v>0</v>
      </c>
      <c r="N1686" s="67">
        <v>0</v>
      </c>
      <c r="O1686" s="46">
        <v>557102</v>
      </c>
      <c r="P1686" s="45">
        <v>557102</v>
      </c>
      <c r="Q1686" s="45">
        <v>465717</v>
      </c>
      <c r="R1686" s="45">
        <v>38809.75</v>
      </c>
      <c r="S1686" s="45">
        <v>232858.5</v>
      </c>
      <c r="T1686" s="45">
        <v>314836</v>
      </c>
      <c r="U1686" s="46">
        <v>324243.5</v>
      </c>
      <c r="V1686" s="38">
        <v>138910.4621297355</v>
      </c>
      <c r="W1686" s="46">
        <v>138910.4621297355</v>
      </c>
      <c r="X1686" s="38"/>
      <c r="Y1686" s="38">
        <f t="shared" si="26"/>
        <v>161082.23205900835</v>
      </c>
      <c r="Z1686" s="38">
        <v>161082.23205900835</v>
      </c>
      <c r="AA1686" s="38">
        <v>0</v>
      </c>
      <c r="AB1686" s="38">
        <v>161082.23205900835</v>
      </c>
      <c r="AC1686" s="38" t="s">
        <v>6123</v>
      </c>
      <c r="AD1686" s="59">
        <v>0.51163854215848359</v>
      </c>
      <c r="AE1686" s="59">
        <v>0.28914315880935332</v>
      </c>
      <c r="AF1686" s="59">
        <v>0.49679402072519063</v>
      </c>
    </row>
    <row r="1687" spans="1:32" x14ac:dyDescent="0.2">
      <c r="A1687" s="60" t="s">
        <v>6111</v>
      </c>
      <c r="B1687" s="44" t="s">
        <v>6115</v>
      </c>
      <c r="C1687" s="44"/>
      <c r="D1687" s="39">
        <v>1672</v>
      </c>
      <c r="E1687" s="44" t="s">
        <v>2868</v>
      </c>
      <c r="F1687" s="44" t="s">
        <v>2869</v>
      </c>
      <c r="G1687" s="39" t="s">
        <v>6115</v>
      </c>
      <c r="H1687" s="64">
        <v>40633</v>
      </c>
      <c r="I1687" s="44" t="s">
        <v>6132</v>
      </c>
      <c r="J1687" s="58">
        <v>88</v>
      </c>
      <c r="K1687" s="44" t="s">
        <v>6111</v>
      </c>
      <c r="L1687" s="39" t="s">
        <v>6116</v>
      </c>
      <c r="M1687" s="67">
        <v>0</v>
      </c>
      <c r="N1687" s="67">
        <v>0</v>
      </c>
      <c r="O1687" s="46">
        <v>888292</v>
      </c>
      <c r="P1687" s="45">
        <v>888292</v>
      </c>
      <c r="Q1687" s="45">
        <v>409061</v>
      </c>
      <c r="R1687" s="45">
        <v>34088.416666666664</v>
      </c>
      <c r="S1687" s="45">
        <v>204530.5</v>
      </c>
      <c r="T1687" s="45">
        <v>146413</v>
      </c>
      <c r="U1687" s="46">
        <v>683761.5</v>
      </c>
      <c r="V1687" s="38">
        <v>292933.01469889493</v>
      </c>
      <c r="W1687" s="46">
        <v>146413</v>
      </c>
      <c r="X1687" s="38"/>
      <c r="Y1687" s="38">
        <f t="shared" si="26"/>
        <v>339688.62480208743</v>
      </c>
      <c r="Z1687" s="38">
        <v>146413</v>
      </c>
      <c r="AA1687" s="38">
        <v>0</v>
      </c>
      <c r="AB1687" s="38">
        <v>146413</v>
      </c>
      <c r="AC1687" s="38" t="s">
        <v>6123</v>
      </c>
      <c r="AD1687" s="59">
        <v>1</v>
      </c>
      <c r="AE1687" s="59">
        <v>0.16482530519243671</v>
      </c>
      <c r="AF1687" s="59">
        <v>0.21412875688379646</v>
      </c>
    </row>
    <row r="1688" spans="1:32" x14ac:dyDescent="0.2">
      <c r="A1688" s="60" t="s">
        <v>6111</v>
      </c>
      <c r="B1688" s="44" t="s">
        <v>6115</v>
      </c>
      <c r="C1688" s="44"/>
      <c r="D1688" s="39">
        <v>1673</v>
      </c>
      <c r="E1688" s="44" t="s">
        <v>3483</v>
      </c>
      <c r="F1688" s="44" t="s">
        <v>3484</v>
      </c>
      <c r="G1688" s="39" t="s">
        <v>6115</v>
      </c>
      <c r="H1688" s="64">
        <v>40359</v>
      </c>
      <c r="I1688" s="44" t="s">
        <v>6129</v>
      </c>
      <c r="J1688" s="58">
        <v>87</v>
      </c>
      <c r="K1688" s="44" t="s">
        <v>6111</v>
      </c>
      <c r="L1688" s="39" t="s">
        <v>6116</v>
      </c>
      <c r="M1688" s="67">
        <v>0</v>
      </c>
      <c r="N1688" s="67">
        <v>0</v>
      </c>
      <c r="O1688" s="46">
        <v>801990</v>
      </c>
      <c r="P1688" s="45">
        <v>801990</v>
      </c>
      <c r="Q1688" s="45">
        <v>375320</v>
      </c>
      <c r="R1688" s="45">
        <v>31276.666666666668</v>
      </c>
      <c r="S1688" s="45">
        <v>187660</v>
      </c>
      <c r="T1688" s="45">
        <v>128834</v>
      </c>
      <c r="U1688" s="46">
        <v>614330</v>
      </c>
      <c r="V1688" s="38">
        <v>263187.58649027784</v>
      </c>
      <c r="W1688" s="46">
        <v>128834</v>
      </c>
      <c r="X1688" s="38"/>
      <c r="Y1688" s="38">
        <f t="shared" si="26"/>
        <v>305195.47075210634</v>
      </c>
      <c r="Z1688" s="38">
        <v>128834</v>
      </c>
      <c r="AA1688" s="38">
        <v>0</v>
      </c>
      <c r="AB1688" s="38">
        <v>128834</v>
      </c>
      <c r="AC1688" s="38" t="s">
        <v>6123</v>
      </c>
      <c r="AD1688" s="59">
        <v>1</v>
      </c>
      <c r="AE1688" s="59">
        <v>0.16064290078429905</v>
      </c>
      <c r="AF1688" s="59">
        <v>0.20971464847883059</v>
      </c>
    </row>
    <row r="1689" spans="1:32" x14ac:dyDescent="0.2">
      <c r="A1689" s="60" t="s">
        <v>6111</v>
      </c>
      <c r="B1689" s="44" t="s">
        <v>6115</v>
      </c>
      <c r="C1689" s="44"/>
      <c r="D1689" s="39">
        <v>1674</v>
      </c>
      <c r="E1689" s="44" t="s">
        <v>4960</v>
      </c>
      <c r="F1689" s="44" t="s">
        <v>4961</v>
      </c>
      <c r="G1689" s="39" t="s">
        <v>6115</v>
      </c>
      <c r="H1689" s="64">
        <v>40451</v>
      </c>
      <c r="I1689" s="44" t="s">
        <v>6129</v>
      </c>
      <c r="J1689" s="58">
        <v>87</v>
      </c>
      <c r="K1689" s="44" t="s">
        <v>6111</v>
      </c>
      <c r="L1689" s="39" t="s">
        <v>6116</v>
      </c>
      <c r="M1689" s="67">
        <v>0</v>
      </c>
      <c r="N1689" s="67">
        <v>0</v>
      </c>
      <c r="O1689" s="46">
        <v>713073</v>
      </c>
      <c r="P1689" s="45">
        <v>713073</v>
      </c>
      <c r="Q1689" s="45">
        <v>392162</v>
      </c>
      <c r="R1689" s="45">
        <v>32680.166666666668</v>
      </c>
      <c r="S1689" s="45">
        <v>196081</v>
      </c>
      <c r="T1689" s="45">
        <v>189041</v>
      </c>
      <c r="U1689" s="46">
        <v>516992</v>
      </c>
      <c r="V1689" s="38">
        <v>221486.62236059079</v>
      </c>
      <c r="W1689" s="46">
        <v>189041</v>
      </c>
      <c r="X1689" s="38"/>
      <c r="Y1689" s="38">
        <f t="shared" si="26"/>
        <v>256838.53436275775</v>
      </c>
      <c r="Z1689" s="38">
        <v>189041</v>
      </c>
      <c r="AA1689" s="38">
        <v>0</v>
      </c>
      <c r="AB1689" s="38">
        <v>189041</v>
      </c>
      <c r="AC1689" s="38" t="s">
        <v>6123</v>
      </c>
      <c r="AD1689" s="59">
        <v>1</v>
      </c>
      <c r="AE1689" s="59">
        <v>0.2651074995126726</v>
      </c>
      <c r="AF1689" s="59">
        <v>0.36565556140133698</v>
      </c>
    </row>
    <row r="1690" spans="1:32" x14ac:dyDescent="0.2">
      <c r="A1690" s="60" t="s">
        <v>6111</v>
      </c>
      <c r="B1690" s="44" t="s">
        <v>6115</v>
      </c>
      <c r="C1690" s="44"/>
      <c r="D1690" s="39">
        <v>1675</v>
      </c>
      <c r="E1690" s="44" t="s">
        <v>421</v>
      </c>
      <c r="F1690" s="44" t="s">
        <v>422</v>
      </c>
      <c r="G1690" s="39" t="s">
        <v>6115</v>
      </c>
      <c r="H1690" s="64">
        <v>40451</v>
      </c>
      <c r="I1690" s="44" t="s">
        <v>6131</v>
      </c>
      <c r="J1690" s="58">
        <v>86</v>
      </c>
      <c r="K1690" s="44" t="s">
        <v>6111</v>
      </c>
      <c r="L1690" s="39" t="s">
        <v>6116</v>
      </c>
      <c r="M1690" s="67">
        <v>0</v>
      </c>
      <c r="N1690" s="67">
        <v>0</v>
      </c>
      <c r="O1690" s="46">
        <v>335258</v>
      </c>
      <c r="P1690" s="45">
        <v>335258</v>
      </c>
      <c r="Q1690" s="45">
        <v>363135</v>
      </c>
      <c r="R1690" s="45">
        <v>30261.25</v>
      </c>
      <c r="S1690" s="45">
        <v>181567.5</v>
      </c>
      <c r="T1690" s="45">
        <v>192741</v>
      </c>
      <c r="U1690" s="46">
        <v>153690.5</v>
      </c>
      <c r="V1690" s="38">
        <v>65843.165337007886</v>
      </c>
      <c r="W1690" s="46">
        <v>65843.165337007886</v>
      </c>
      <c r="X1690" s="38"/>
      <c r="Y1690" s="38">
        <f t="shared" si="26"/>
        <v>76352.521442264915</v>
      </c>
      <c r="Z1690" s="38">
        <v>76352.521442264915</v>
      </c>
      <c r="AA1690" s="38">
        <v>0</v>
      </c>
      <c r="AB1690" s="38">
        <v>76352.521442264915</v>
      </c>
      <c r="AC1690" s="38" t="s">
        <v>6123</v>
      </c>
      <c r="AD1690" s="59">
        <v>0.39614052766284763</v>
      </c>
      <c r="AE1690" s="59">
        <v>0.2277425786775108</v>
      </c>
      <c r="AF1690" s="59">
        <v>0.49679402072519063</v>
      </c>
    </row>
    <row r="1691" spans="1:32" x14ac:dyDescent="0.2">
      <c r="A1691" s="60" t="s">
        <v>6111</v>
      </c>
      <c r="B1691" s="44" t="s">
        <v>6115</v>
      </c>
      <c r="C1691" s="44"/>
      <c r="D1691" s="39">
        <v>1676</v>
      </c>
      <c r="E1691" s="44" t="s">
        <v>654</v>
      </c>
      <c r="F1691" s="44" t="s">
        <v>655</v>
      </c>
      <c r="G1691" s="39" t="s">
        <v>6115</v>
      </c>
      <c r="H1691" s="64">
        <v>40543</v>
      </c>
      <c r="I1691" s="44" t="s">
        <v>6129</v>
      </c>
      <c r="J1691" s="58">
        <v>86</v>
      </c>
      <c r="K1691" s="44" t="s">
        <v>6111</v>
      </c>
      <c r="L1691" s="39" t="s">
        <v>6116</v>
      </c>
      <c r="M1691" s="67">
        <v>0</v>
      </c>
      <c r="N1691" s="67">
        <v>0</v>
      </c>
      <c r="O1691" s="46">
        <v>475570</v>
      </c>
      <c r="P1691" s="45">
        <v>475570</v>
      </c>
      <c r="Q1691" s="45">
        <v>465902</v>
      </c>
      <c r="R1691" s="45">
        <v>38825.166666666664</v>
      </c>
      <c r="S1691" s="45">
        <v>232951</v>
      </c>
      <c r="T1691" s="45">
        <v>190286</v>
      </c>
      <c r="U1691" s="46">
        <v>242619</v>
      </c>
      <c r="V1691" s="38">
        <v>103941.38174382616</v>
      </c>
      <c r="W1691" s="46">
        <v>103941.38174382616</v>
      </c>
      <c r="X1691" s="38"/>
      <c r="Y1691" s="38">
        <f t="shared" si="26"/>
        <v>120531.66851432502</v>
      </c>
      <c r="Z1691" s="38">
        <v>120531.66851432502</v>
      </c>
      <c r="AA1691" s="38">
        <v>0</v>
      </c>
      <c r="AB1691" s="38">
        <v>120531.66851432502</v>
      </c>
      <c r="AC1691" s="38" t="s">
        <v>6123</v>
      </c>
      <c r="AD1691" s="59">
        <v>0.63342373329790436</v>
      </c>
      <c r="AE1691" s="59">
        <v>0.25344674498880293</v>
      </c>
      <c r="AF1691" s="59">
        <v>0.49679402072519063</v>
      </c>
    </row>
    <row r="1692" spans="1:32" x14ac:dyDescent="0.2">
      <c r="A1692" s="60" t="s">
        <v>6111</v>
      </c>
      <c r="B1692" s="44" t="s">
        <v>6115</v>
      </c>
      <c r="C1692" s="44"/>
      <c r="D1692" s="39">
        <v>1677</v>
      </c>
      <c r="E1692" s="44" t="s">
        <v>690</v>
      </c>
      <c r="F1692" s="44" t="s">
        <v>691</v>
      </c>
      <c r="G1692" s="39" t="s">
        <v>6115</v>
      </c>
      <c r="H1692" s="64">
        <v>40633</v>
      </c>
      <c r="I1692" s="44" t="s">
        <v>6130</v>
      </c>
      <c r="J1692" s="58">
        <v>86</v>
      </c>
      <c r="K1692" s="44" t="s">
        <v>6111</v>
      </c>
      <c r="L1692" s="39" t="s">
        <v>6116</v>
      </c>
      <c r="M1692" s="67">
        <v>0</v>
      </c>
      <c r="N1692" s="67">
        <v>0</v>
      </c>
      <c r="O1692" s="46">
        <v>993158</v>
      </c>
      <c r="P1692" s="45">
        <v>993158</v>
      </c>
      <c r="Q1692" s="45">
        <v>398746</v>
      </c>
      <c r="R1692" s="45">
        <v>33228.833333333336</v>
      </c>
      <c r="S1692" s="45">
        <v>199373</v>
      </c>
      <c r="T1692" s="45">
        <v>246798</v>
      </c>
      <c r="U1692" s="46">
        <v>793785</v>
      </c>
      <c r="V1692" s="38">
        <v>340068.62491199392</v>
      </c>
      <c r="W1692" s="46">
        <v>246798</v>
      </c>
      <c r="X1692" s="38"/>
      <c r="Y1692" s="38">
        <f t="shared" si="26"/>
        <v>394347.64174134546</v>
      </c>
      <c r="Z1692" s="38">
        <v>246798</v>
      </c>
      <c r="AA1692" s="38">
        <v>0</v>
      </c>
      <c r="AB1692" s="38">
        <v>246798</v>
      </c>
      <c r="AC1692" s="38" t="s">
        <v>6123</v>
      </c>
      <c r="AD1692" s="59">
        <v>1</v>
      </c>
      <c r="AE1692" s="59">
        <v>0.24849822485445416</v>
      </c>
      <c r="AF1692" s="59">
        <v>0.31091290462782745</v>
      </c>
    </row>
    <row r="1693" spans="1:32" x14ac:dyDescent="0.2">
      <c r="A1693" s="60" t="s">
        <v>6111</v>
      </c>
      <c r="B1693" s="44" t="s">
        <v>6115</v>
      </c>
      <c r="C1693" s="44"/>
      <c r="D1693" s="39">
        <v>1678</v>
      </c>
      <c r="E1693" s="44" t="s">
        <v>694</v>
      </c>
      <c r="F1693" s="44" t="s">
        <v>695</v>
      </c>
      <c r="G1693" s="39" t="s">
        <v>6115</v>
      </c>
      <c r="H1693" s="64">
        <v>40543</v>
      </c>
      <c r="I1693" s="44" t="s">
        <v>6129</v>
      </c>
      <c r="J1693" s="58">
        <v>86</v>
      </c>
      <c r="K1693" s="44" t="s">
        <v>6111</v>
      </c>
      <c r="L1693" s="39" t="s">
        <v>6116</v>
      </c>
      <c r="M1693" s="67">
        <v>0</v>
      </c>
      <c r="N1693" s="67">
        <v>0</v>
      </c>
      <c r="O1693" s="46">
        <v>207481</v>
      </c>
      <c r="P1693" s="45">
        <v>207481</v>
      </c>
      <c r="Q1693" s="45">
        <v>561755</v>
      </c>
      <c r="R1693" s="45">
        <v>46812.916666666664</v>
      </c>
      <c r="S1693" s="45">
        <v>280877.5</v>
      </c>
      <c r="T1693" s="45">
        <v>396645</v>
      </c>
      <c r="U1693" s="46">
        <v>0</v>
      </c>
      <c r="V1693" s="38">
        <v>0</v>
      </c>
      <c r="W1693" s="46">
        <v>0</v>
      </c>
      <c r="X1693" s="38"/>
      <c r="Y1693" s="38">
        <f t="shared" si="26"/>
        <v>0</v>
      </c>
      <c r="Z1693" s="38">
        <v>0</v>
      </c>
      <c r="AA1693" s="38">
        <v>0</v>
      </c>
      <c r="AB1693" s="38">
        <v>0</v>
      </c>
      <c r="AC1693" s="38" t="s">
        <v>6116</v>
      </c>
      <c r="AD1693" s="59">
        <v>0</v>
      </c>
      <c r="AE1693" s="59">
        <v>0</v>
      </c>
      <c r="AF1693" s="59" t="s">
        <v>6138</v>
      </c>
    </row>
    <row r="1694" spans="1:32" x14ac:dyDescent="0.2">
      <c r="A1694" s="60" t="s">
        <v>6111</v>
      </c>
      <c r="B1694" s="44" t="s">
        <v>6115</v>
      </c>
      <c r="C1694" s="44"/>
      <c r="D1694" s="39">
        <v>1679</v>
      </c>
      <c r="E1694" s="44" t="s">
        <v>1021</v>
      </c>
      <c r="F1694" s="44" t="s">
        <v>1022</v>
      </c>
      <c r="G1694" s="39" t="s">
        <v>6115</v>
      </c>
      <c r="H1694" s="64">
        <v>40451</v>
      </c>
      <c r="I1694" s="44" t="s">
        <v>6129</v>
      </c>
      <c r="J1694" s="58">
        <v>86</v>
      </c>
      <c r="K1694" s="44" t="s">
        <v>6111</v>
      </c>
      <c r="L1694" s="39" t="s">
        <v>6116</v>
      </c>
      <c r="M1694" s="67">
        <v>0</v>
      </c>
      <c r="N1694" s="67">
        <v>0</v>
      </c>
      <c r="O1694" s="46">
        <v>95146</v>
      </c>
      <c r="P1694" s="45">
        <v>95146</v>
      </c>
      <c r="Q1694" s="45">
        <v>418362</v>
      </c>
      <c r="R1694" s="45">
        <v>34863.5</v>
      </c>
      <c r="S1694" s="45">
        <v>209181</v>
      </c>
      <c r="T1694" s="45">
        <v>259051</v>
      </c>
      <c r="U1694" s="46">
        <v>0</v>
      </c>
      <c r="V1694" s="38">
        <v>0</v>
      </c>
      <c r="W1694" s="46">
        <v>0</v>
      </c>
      <c r="X1694" s="38"/>
      <c r="Y1694" s="38">
        <f t="shared" si="26"/>
        <v>0</v>
      </c>
      <c r="Z1694" s="38">
        <v>0</v>
      </c>
      <c r="AA1694" s="38">
        <v>0</v>
      </c>
      <c r="AB1694" s="38">
        <v>0</v>
      </c>
      <c r="AC1694" s="38" t="s">
        <v>6116</v>
      </c>
      <c r="AD1694" s="59">
        <v>0</v>
      </c>
      <c r="AE1694" s="59">
        <v>0</v>
      </c>
      <c r="AF1694" s="59" t="s">
        <v>6138</v>
      </c>
    </row>
    <row r="1695" spans="1:32" x14ac:dyDescent="0.2">
      <c r="A1695" s="60" t="s">
        <v>6111</v>
      </c>
      <c r="B1695" s="44" t="s">
        <v>6115</v>
      </c>
      <c r="C1695" s="44"/>
      <c r="D1695" s="39">
        <v>1680</v>
      </c>
      <c r="E1695" s="44" t="s">
        <v>1113</v>
      </c>
      <c r="F1695" s="44" t="s">
        <v>1114</v>
      </c>
      <c r="G1695" s="39" t="s">
        <v>6115</v>
      </c>
      <c r="H1695" s="64">
        <v>40543</v>
      </c>
      <c r="I1695" s="44" t="s">
        <v>6131</v>
      </c>
      <c r="J1695" s="58">
        <v>86</v>
      </c>
      <c r="K1695" s="44" t="s">
        <v>6111</v>
      </c>
      <c r="L1695" s="39" t="s">
        <v>6116</v>
      </c>
      <c r="M1695" s="67">
        <v>0</v>
      </c>
      <c r="N1695" s="67">
        <v>0</v>
      </c>
      <c r="O1695" s="46">
        <v>945312</v>
      </c>
      <c r="P1695" s="45">
        <v>945312</v>
      </c>
      <c r="Q1695" s="45">
        <v>367542</v>
      </c>
      <c r="R1695" s="45">
        <v>30628.5</v>
      </c>
      <c r="S1695" s="45">
        <v>183771</v>
      </c>
      <c r="T1695" s="45">
        <v>304260</v>
      </c>
      <c r="U1695" s="46">
        <v>761541</v>
      </c>
      <c r="V1695" s="38">
        <v>326254.84316799231</v>
      </c>
      <c r="W1695" s="46">
        <v>304260</v>
      </c>
      <c r="X1695" s="38"/>
      <c r="Y1695" s="38">
        <f t="shared" si="26"/>
        <v>378329.01533708244</v>
      </c>
      <c r="Z1695" s="38">
        <v>304260</v>
      </c>
      <c r="AA1695" s="38">
        <v>0</v>
      </c>
      <c r="AB1695" s="38">
        <v>304260</v>
      </c>
      <c r="AC1695" s="38" t="s">
        <v>6123</v>
      </c>
      <c r="AD1695" s="59">
        <v>1</v>
      </c>
      <c r="AE1695" s="59">
        <v>0.32186198842286989</v>
      </c>
      <c r="AF1695" s="59">
        <v>0.3995320015599948</v>
      </c>
    </row>
    <row r="1696" spans="1:32" x14ac:dyDescent="0.2">
      <c r="A1696" s="60" t="s">
        <v>6111</v>
      </c>
      <c r="B1696" s="44" t="s">
        <v>6115</v>
      </c>
      <c r="C1696" s="44"/>
      <c r="D1696" s="39">
        <v>1681</v>
      </c>
      <c r="E1696" s="44" t="s">
        <v>1387</v>
      </c>
      <c r="F1696" s="44" t="s">
        <v>1388</v>
      </c>
      <c r="G1696" s="39" t="s">
        <v>6115</v>
      </c>
      <c r="H1696" s="64">
        <v>40543</v>
      </c>
      <c r="I1696" s="44" t="s">
        <v>6129</v>
      </c>
      <c r="J1696" s="58">
        <v>86</v>
      </c>
      <c r="K1696" s="44" t="s">
        <v>6111</v>
      </c>
      <c r="L1696" s="39" t="s">
        <v>6123</v>
      </c>
      <c r="M1696" s="67">
        <v>250000</v>
      </c>
      <c r="N1696" s="67">
        <v>0</v>
      </c>
      <c r="O1696" s="46">
        <v>569022</v>
      </c>
      <c r="P1696" s="45">
        <v>569022</v>
      </c>
      <c r="Q1696" s="45">
        <v>373671</v>
      </c>
      <c r="R1696" s="45">
        <v>31139.25</v>
      </c>
      <c r="S1696" s="45">
        <v>186835.5</v>
      </c>
      <c r="T1696" s="45">
        <v>262019</v>
      </c>
      <c r="U1696" s="46">
        <v>382186.5</v>
      </c>
      <c r="V1696" s="38">
        <v>163734.05583996643</v>
      </c>
      <c r="W1696" s="46">
        <v>163734.05583996643</v>
      </c>
      <c r="X1696" s="38"/>
      <c r="Y1696" s="38">
        <f t="shared" si="26"/>
        <v>189867.96800188808</v>
      </c>
      <c r="Z1696" s="38">
        <v>189867.96800188808</v>
      </c>
      <c r="AA1696" s="38">
        <v>0</v>
      </c>
      <c r="AB1696" s="38">
        <v>189867.96800188808</v>
      </c>
      <c r="AC1696" s="38" t="s">
        <v>6123</v>
      </c>
      <c r="AD1696" s="59">
        <v>0.72463435095122142</v>
      </c>
      <c r="AE1696" s="59">
        <v>0.33367421295114791</v>
      </c>
      <c r="AF1696" s="59">
        <v>0.49679402072519063</v>
      </c>
    </row>
    <row r="1697" spans="1:32" x14ac:dyDescent="0.2">
      <c r="A1697" s="60" t="s">
        <v>6111</v>
      </c>
      <c r="B1697" s="44" t="s">
        <v>6115</v>
      </c>
      <c r="C1697" s="44"/>
      <c r="D1697" s="39">
        <v>1682</v>
      </c>
      <c r="E1697" s="44" t="s">
        <v>2096</v>
      </c>
      <c r="F1697" s="44" t="s">
        <v>2097</v>
      </c>
      <c r="G1697" s="39" t="s">
        <v>6115</v>
      </c>
      <c r="H1697" s="64">
        <v>40359</v>
      </c>
      <c r="I1697" s="44" t="s">
        <v>6129</v>
      </c>
      <c r="J1697" s="58">
        <v>86</v>
      </c>
      <c r="K1697" s="44" t="s">
        <v>6111</v>
      </c>
      <c r="L1697" s="39" t="s">
        <v>6116</v>
      </c>
      <c r="M1697" s="67">
        <v>0</v>
      </c>
      <c r="N1697" s="67">
        <v>0</v>
      </c>
      <c r="O1697" s="46">
        <v>700034</v>
      </c>
      <c r="P1697" s="45">
        <v>700034</v>
      </c>
      <c r="Q1697" s="45">
        <v>509717</v>
      </c>
      <c r="R1697" s="45">
        <v>42476.416666666664</v>
      </c>
      <c r="S1697" s="45">
        <v>254858.5</v>
      </c>
      <c r="T1697" s="45">
        <v>301336</v>
      </c>
      <c r="U1697" s="46">
        <v>445175.5</v>
      </c>
      <c r="V1697" s="38">
        <v>190719.42670812542</v>
      </c>
      <c r="W1697" s="46">
        <v>190719.42670812542</v>
      </c>
      <c r="X1697" s="38"/>
      <c r="Y1697" s="38">
        <f t="shared" si="26"/>
        <v>221160.5265733471</v>
      </c>
      <c r="Z1697" s="38">
        <v>221160.5265733471</v>
      </c>
      <c r="AA1697" s="38">
        <v>0</v>
      </c>
      <c r="AB1697" s="38">
        <v>221160.5265733471</v>
      </c>
      <c r="AC1697" s="38" t="s">
        <v>6123</v>
      </c>
      <c r="AD1697" s="59">
        <v>0.73393330559026171</v>
      </c>
      <c r="AE1697" s="59">
        <v>0.31592826430337256</v>
      </c>
      <c r="AF1697" s="59">
        <v>0.49679402072519063</v>
      </c>
    </row>
    <row r="1698" spans="1:32" x14ac:dyDescent="0.2">
      <c r="A1698" s="60" t="s">
        <v>6111</v>
      </c>
      <c r="B1698" s="44" t="s">
        <v>6115</v>
      </c>
      <c r="C1698" s="44"/>
      <c r="D1698" s="39">
        <v>1683</v>
      </c>
      <c r="E1698" s="44" t="s">
        <v>2468</v>
      </c>
      <c r="F1698" s="44" t="s">
        <v>2469</v>
      </c>
      <c r="G1698" s="39" t="s">
        <v>6115</v>
      </c>
      <c r="H1698" s="64">
        <v>40633</v>
      </c>
      <c r="I1698" s="44" t="s">
        <v>6129</v>
      </c>
      <c r="J1698" s="58">
        <v>86</v>
      </c>
      <c r="K1698" s="44" t="s">
        <v>6111</v>
      </c>
      <c r="L1698" s="39" t="s">
        <v>6116</v>
      </c>
      <c r="M1698" s="67">
        <v>0</v>
      </c>
      <c r="N1698" s="67">
        <v>0</v>
      </c>
      <c r="O1698" s="46">
        <v>292923</v>
      </c>
      <c r="P1698" s="45">
        <v>292923</v>
      </c>
      <c r="Q1698" s="45">
        <v>646402</v>
      </c>
      <c r="R1698" s="45">
        <v>53866.833333333336</v>
      </c>
      <c r="S1698" s="45">
        <v>323201</v>
      </c>
      <c r="T1698" s="45">
        <v>304686</v>
      </c>
      <c r="U1698" s="46">
        <v>0</v>
      </c>
      <c r="V1698" s="38">
        <v>0</v>
      </c>
      <c r="W1698" s="46">
        <v>0</v>
      </c>
      <c r="X1698" s="38"/>
      <c r="Y1698" s="38">
        <f t="shared" si="26"/>
        <v>0</v>
      </c>
      <c r="Z1698" s="38">
        <v>0</v>
      </c>
      <c r="AA1698" s="38">
        <v>0</v>
      </c>
      <c r="AB1698" s="38">
        <v>0</v>
      </c>
      <c r="AC1698" s="38" t="s">
        <v>6116</v>
      </c>
      <c r="AD1698" s="59">
        <v>0</v>
      </c>
      <c r="AE1698" s="59">
        <v>0</v>
      </c>
      <c r="AF1698" s="59" t="s">
        <v>6138</v>
      </c>
    </row>
    <row r="1699" spans="1:32" x14ac:dyDescent="0.2">
      <c r="A1699" s="60" t="s">
        <v>6111</v>
      </c>
      <c r="B1699" s="44" t="s">
        <v>6115</v>
      </c>
      <c r="C1699" s="44"/>
      <c r="D1699" s="39">
        <v>1684</v>
      </c>
      <c r="E1699" s="44" t="s">
        <v>2575</v>
      </c>
      <c r="F1699" s="44" t="s">
        <v>2576</v>
      </c>
      <c r="G1699" s="39" t="s">
        <v>6115</v>
      </c>
      <c r="H1699" s="64">
        <v>40451</v>
      </c>
      <c r="I1699" s="44" t="s">
        <v>6129</v>
      </c>
      <c r="J1699" s="58">
        <v>86</v>
      </c>
      <c r="K1699" s="44" t="s">
        <v>6111</v>
      </c>
      <c r="L1699" s="39" t="s">
        <v>6116</v>
      </c>
      <c r="M1699" s="67">
        <v>0</v>
      </c>
      <c r="N1699" s="67">
        <v>0</v>
      </c>
      <c r="O1699" s="46">
        <v>735965</v>
      </c>
      <c r="P1699" s="45">
        <v>735965</v>
      </c>
      <c r="Q1699" s="45">
        <v>418431</v>
      </c>
      <c r="R1699" s="45">
        <v>34869.25</v>
      </c>
      <c r="S1699" s="45">
        <v>209215.5</v>
      </c>
      <c r="T1699" s="45">
        <v>158450</v>
      </c>
      <c r="U1699" s="46">
        <v>526749.5</v>
      </c>
      <c r="V1699" s="38">
        <v>225666.87218589458</v>
      </c>
      <c r="W1699" s="46">
        <v>158450</v>
      </c>
      <c r="X1699" s="38"/>
      <c r="Y1699" s="38">
        <f t="shared" si="26"/>
        <v>261686.0020199838</v>
      </c>
      <c r="Z1699" s="38">
        <v>158450</v>
      </c>
      <c r="AA1699" s="38">
        <v>0</v>
      </c>
      <c r="AB1699" s="38">
        <v>158450</v>
      </c>
      <c r="AC1699" s="38" t="s">
        <v>6123</v>
      </c>
      <c r="AD1699" s="59">
        <v>1</v>
      </c>
      <c r="AE1699" s="59">
        <v>0.21529556432710795</v>
      </c>
      <c r="AF1699" s="59">
        <v>0.3008071198928523</v>
      </c>
    </row>
    <row r="1700" spans="1:32" x14ac:dyDescent="0.2">
      <c r="A1700" s="60" t="s">
        <v>6111</v>
      </c>
      <c r="B1700" s="44" t="s">
        <v>6115</v>
      </c>
      <c r="C1700" s="44"/>
      <c r="D1700" s="39">
        <v>1685</v>
      </c>
      <c r="E1700" s="44" t="s">
        <v>2685</v>
      </c>
      <c r="F1700" s="44" t="s">
        <v>2686</v>
      </c>
      <c r="G1700" s="39" t="s">
        <v>6115</v>
      </c>
      <c r="H1700" s="64">
        <v>40451</v>
      </c>
      <c r="I1700" s="44" t="s">
        <v>6129</v>
      </c>
      <c r="J1700" s="58">
        <v>86</v>
      </c>
      <c r="K1700" s="44" t="s">
        <v>6111</v>
      </c>
      <c r="L1700" s="39" t="s">
        <v>6116</v>
      </c>
      <c r="M1700" s="67">
        <v>0</v>
      </c>
      <c r="N1700" s="67">
        <v>0</v>
      </c>
      <c r="O1700" s="46">
        <v>169728</v>
      </c>
      <c r="P1700" s="45">
        <v>169728</v>
      </c>
      <c r="Q1700" s="45">
        <v>450123</v>
      </c>
      <c r="R1700" s="45">
        <v>37510.25</v>
      </c>
      <c r="S1700" s="45">
        <v>225061.5</v>
      </c>
      <c r="T1700" s="45">
        <v>260060</v>
      </c>
      <c r="U1700" s="46">
        <v>0</v>
      </c>
      <c r="V1700" s="38">
        <v>0</v>
      </c>
      <c r="W1700" s="46">
        <v>0</v>
      </c>
      <c r="X1700" s="38"/>
      <c r="Y1700" s="38">
        <f t="shared" si="26"/>
        <v>0</v>
      </c>
      <c r="Z1700" s="38">
        <v>0</v>
      </c>
      <c r="AA1700" s="38">
        <v>0</v>
      </c>
      <c r="AB1700" s="38">
        <v>0</v>
      </c>
      <c r="AC1700" s="38" t="s">
        <v>6116</v>
      </c>
      <c r="AD1700" s="59">
        <v>0</v>
      </c>
      <c r="AE1700" s="59">
        <v>0</v>
      </c>
      <c r="AF1700" s="59" t="s">
        <v>6138</v>
      </c>
    </row>
    <row r="1701" spans="1:32" x14ac:dyDescent="0.2">
      <c r="A1701" s="60" t="s">
        <v>6111</v>
      </c>
      <c r="B1701" s="44" t="s">
        <v>6115</v>
      </c>
      <c r="C1701" s="44"/>
      <c r="D1701" s="39">
        <v>1686</v>
      </c>
      <c r="E1701" s="44" t="s">
        <v>3110</v>
      </c>
      <c r="F1701" s="44" t="s">
        <v>3111</v>
      </c>
      <c r="G1701" s="39" t="s">
        <v>6115</v>
      </c>
      <c r="H1701" s="64">
        <v>40359</v>
      </c>
      <c r="I1701" s="44" t="s">
        <v>6131</v>
      </c>
      <c r="J1701" s="58">
        <v>86</v>
      </c>
      <c r="K1701" s="44" t="s">
        <v>6111</v>
      </c>
      <c r="L1701" s="39" t="s">
        <v>6116</v>
      </c>
      <c r="M1701" s="67">
        <v>0</v>
      </c>
      <c r="N1701" s="67">
        <v>0</v>
      </c>
      <c r="O1701" s="46">
        <v>304410</v>
      </c>
      <c r="P1701" s="45">
        <v>304410</v>
      </c>
      <c r="Q1701" s="45">
        <v>434767</v>
      </c>
      <c r="R1701" s="45">
        <v>36230.583333333336</v>
      </c>
      <c r="S1701" s="45">
        <v>217383.5</v>
      </c>
      <c r="T1701" s="45">
        <v>143702</v>
      </c>
      <c r="U1701" s="46">
        <v>87026.5</v>
      </c>
      <c r="V1701" s="38">
        <v>37283.37293587513</v>
      </c>
      <c r="W1701" s="46">
        <v>37283.37293587513</v>
      </c>
      <c r="X1701" s="38"/>
      <c r="Y1701" s="38">
        <f t="shared" ref="Y1701:Y1764" si="27">V1701*(1+$X$14)</f>
        <v>43234.244844640809</v>
      </c>
      <c r="Z1701" s="38">
        <v>43234.244844640809</v>
      </c>
      <c r="AA1701" s="38">
        <v>0</v>
      </c>
      <c r="AB1701" s="38">
        <v>43234.244844640809</v>
      </c>
      <c r="AC1701" s="38" t="s">
        <v>6123</v>
      </c>
      <c r="AD1701" s="59">
        <v>0.30086042535692481</v>
      </c>
      <c r="AE1701" s="59">
        <v>0.14202636196130486</v>
      </c>
      <c r="AF1701" s="59">
        <v>0.49679402072519069</v>
      </c>
    </row>
    <row r="1702" spans="1:32" x14ac:dyDescent="0.2">
      <c r="A1702" s="60" t="s">
        <v>6111</v>
      </c>
      <c r="B1702" s="44" t="s">
        <v>6115</v>
      </c>
      <c r="C1702" s="44"/>
      <c r="D1702" s="39">
        <v>1687</v>
      </c>
      <c r="E1702" s="44" t="s">
        <v>3971</v>
      </c>
      <c r="F1702" s="44" t="s">
        <v>3972</v>
      </c>
      <c r="G1702" s="39" t="s">
        <v>6115</v>
      </c>
      <c r="H1702" s="64">
        <v>40451</v>
      </c>
      <c r="I1702" s="44" t="s">
        <v>6131</v>
      </c>
      <c r="J1702" s="58">
        <v>86</v>
      </c>
      <c r="K1702" s="44" t="s">
        <v>6111</v>
      </c>
      <c r="L1702" s="39" t="s">
        <v>6116</v>
      </c>
      <c r="M1702" s="67">
        <v>0</v>
      </c>
      <c r="N1702" s="67">
        <v>0</v>
      </c>
      <c r="O1702" s="46">
        <v>244644</v>
      </c>
      <c r="P1702" s="45">
        <v>244644</v>
      </c>
      <c r="Q1702" s="45">
        <v>935374</v>
      </c>
      <c r="R1702" s="45">
        <v>77947.833333333328</v>
      </c>
      <c r="S1702" s="45">
        <v>467687</v>
      </c>
      <c r="T1702" s="45">
        <v>347588</v>
      </c>
      <c r="U1702" s="46">
        <v>0</v>
      </c>
      <c r="V1702" s="38">
        <v>0</v>
      </c>
      <c r="W1702" s="46">
        <v>0</v>
      </c>
      <c r="X1702" s="38"/>
      <c r="Y1702" s="38">
        <f t="shared" si="27"/>
        <v>0</v>
      </c>
      <c r="Z1702" s="38">
        <v>0</v>
      </c>
      <c r="AA1702" s="38">
        <v>0</v>
      </c>
      <c r="AB1702" s="38">
        <v>0</v>
      </c>
      <c r="AC1702" s="38" t="s">
        <v>6116</v>
      </c>
      <c r="AD1702" s="59">
        <v>0</v>
      </c>
      <c r="AE1702" s="59">
        <v>0</v>
      </c>
      <c r="AF1702" s="59" t="s">
        <v>6138</v>
      </c>
    </row>
    <row r="1703" spans="1:32" x14ac:dyDescent="0.2">
      <c r="A1703" s="60" t="s">
        <v>6111</v>
      </c>
      <c r="B1703" s="44" t="s">
        <v>6115</v>
      </c>
      <c r="C1703" s="44"/>
      <c r="D1703" s="39">
        <v>1688</v>
      </c>
      <c r="E1703" s="44" t="s">
        <v>4962</v>
      </c>
      <c r="F1703" s="44" t="s">
        <v>4963</v>
      </c>
      <c r="G1703" s="39" t="s">
        <v>6115</v>
      </c>
      <c r="H1703" s="64">
        <v>40451</v>
      </c>
      <c r="I1703" s="44" t="s">
        <v>6131</v>
      </c>
      <c r="J1703" s="58">
        <v>86</v>
      </c>
      <c r="K1703" s="44" t="s">
        <v>6111</v>
      </c>
      <c r="L1703" s="39" t="s">
        <v>6116</v>
      </c>
      <c r="M1703" s="67">
        <v>0</v>
      </c>
      <c r="N1703" s="67">
        <v>0</v>
      </c>
      <c r="O1703" s="46">
        <v>275776</v>
      </c>
      <c r="P1703" s="45">
        <v>275776</v>
      </c>
      <c r="Q1703" s="45">
        <v>358707</v>
      </c>
      <c r="R1703" s="45">
        <v>29892.25</v>
      </c>
      <c r="S1703" s="45">
        <v>179353.5</v>
      </c>
      <c r="T1703" s="45">
        <v>158293</v>
      </c>
      <c r="U1703" s="46">
        <v>96422.5</v>
      </c>
      <c r="V1703" s="38">
        <v>41308.751092017024</v>
      </c>
      <c r="W1703" s="46">
        <v>41308.751092017024</v>
      </c>
      <c r="X1703" s="38"/>
      <c r="Y1703" s="38">
        <f t="shared" si="27"/>
        <v>47902.121463374693</v>
      </c>
      <c r="Z1703" s="38">
        <v>47902.121463374693</v>
      </c>
      <c r="AA1703" s="38">
        <v>0</v>
      </c>
      <c r="AB1703" s="38">
        <v>47902.121463374693</v>
      </c>
      <c r="AC1703" s="38" t="s">
        <v>6123</v>
      </c>
      <c r="AD1703" s="59">
        <v>0.30261680215407311</v>
      </c>
      <c r="AE1703" s="59">
        <v>0.17369938451270123</v>
      </c>
      <c r="AF1703" s="59">
        <v>0.49679402072519063</v>
      </c>
    </row>
    <row r="1704" spans="1:32" x14ac:dyDescent="0.2">
      <c r="A1704" s="60" t="s">
        <v>6111</v>
      </c>
      <c r="B1704" s="44" t="s">
        <v>6115</v>
      </c>
      <c r="C1704" s="44"/>
      <c r="D1704" s="39">
        <v>1689</v>
      </c>
      <c r="E1704" s="44" t="s">
        <v>5150</v>
      </c>
      <c r="F1704" s="44" t="s">
        <v>5151</v>
      </c>
      <c r="G1704" s="39" t="s">
        <v>6115</v>
      </c>
      <c r="H1704" s="64">
        <v>40633</v>
      </c>
      <c r="I1704" s="44" t="s">
        <v>6129</v>
      </c>
      <c r="J1704" s="58">
        <v>86</v>
      </c>
      <c r="K1704" s="44" t="s">
        <v>6111</v>
      </c>
      <c r="L1704" s="39" t="s">
        <v>6116</v>
      </c>
      <c r="M1704" s="67">
        <v>0</v>
      </c>
      <c r="N1704" s="67">
        <v>0</v>
      </c>
      <c r="O1704" s="46">
        <v>655275</v>
      </c>
      <c r="P1704" s="45">
        <v>655275</v>
      </c>
      <c r="Q1704" s="45">
        <v>452717</v>
      </c>
      <c r="R1704" s="45">
        <v>37726.416666666664</v>
      </c>
      <c r="S1704" s="45">
        <v>226358.5</v>
      </c>
      <c r="T1704" s="45">
        <v>316462</v>
      </c>
      <c r="U1704" s="46">
        <v>428916.5</v>
      </c>
      <c r="V1704" s="38">
        <v>183753.84311503146</v>
      </c>
      <c r="W1704" s="46">
        <v>183753.84311503146</v>
      </c>
      <c r="X1704" s="38"/>
      <c r="Y1704" s="38">
        <f t="shared" si="27"/>
        <v>213083.15259037624</v>
      </c>
      <c r="Z1704" s="38">
        <v>213083.15259037624</v>
      </c>
      <c r="AA1704" s="38">
        <v>0</v>
      </c>
      <c r="AB1704" s="38">
        <v>213083.15259037624</v>
      </c>
      <c r="AC1704" s="38" t="s">
        <v>6123</v>
      </c>
      <c r="AD1704" s="59">
        <v>0.6733293494649476</v>
      </c>
      <c r="AE1704" s="59">
        <v>0.32518126372954292</v>
      </c>
      <c r="AF1704" s="59">
        <v>0.49679402072519063</v>
      </c>
    </row>
    <row r="1705" spans="1:32" x14ac:dyDescent="0.2">
      <c r="A1705" s="60" t="s">
        <v>6111</v>
      </c>
      <c r="B1705" s="44" t="s">
        <v>6115</v>
      </c>
      <c r="C1705" s="44"/>
      <c r="D1705" s="39">
        <v>1690</v>
      </c>
      <c r="E1705" s="44" t="s">
        <v>5259</v>
      </c>
      <c r="F1705" s="44" t="s">
        <v>5260</v>
      </c>
      <c r="G1705" s="39" t="s">
        <v>6115</v>
      </c>
      <c r="H1705" s="64">
        <v>40633</v>
      </c>
      <c r="I1705" s="44" t="s">
        <v>6131</v>
      </c>
      <c r="J1705" s="58">
        <v>86</v>
      </c>
      <c r="K1705" s="44" t="s">
        <v>6111</v>
      </c>
      <c r="L1705" s="39" t="s">
        <v>6116</v>
      </c>
      <c r="M1705" s="67">
        <v>0</v>
      </c>
      <c r="N1705" s="67">
        <v>0</v>
      </c>
      <c r="O1705" s="46">
        <v>223749</v>
      </c>
      <c r="P1705" s="45">
        <v>223749</v>
      </c>
      <c r="Q1705" s="45">
        <v>388359</v>
      </c>
      <c r="R1705" s="45">
        <v>32363.25</v>
      </c>
      <c r="S1705" s="45">
        <v>194179.5</v>
      </c>
      <c r="T1705" s="45">
        <v>278692</v>
      </c>
      <c r="U1705" s="46">
        <v>29569.5</v>
      </c>
      <c r="V1705" s="38">
        <v>12667.988440617049</v>
      </c>
      <c r="W1705" s="46">
        <v>12667.988440617049</v>
      </c>
      <c r="X1705" s="38"/>
      <c r="Y1705" s="38">
        <f t="shared" si="27"/>
        <v>14689.950795833525</v>
      </c>
      <c r="Z1705" s="38">
        <v>14689.950795833525</v>
      </c>
      <c r="AA1705" s="38">
        <v>0</v>
      </c>
      <c r="AB1705" s="38">
        <v>14689.950795833525</v>
      </c>
      <c r="AC1705" s="38" t="s">
        <v>6123</v>
      </c>
      <c r="AD1705" s="59">
        <v>5.271034258548335E-2</v>
      </c>
      <c r="AE1705" s="59">
        <v>6.5653704802405941E-2</v>
      </c>
      <c r="AF1705" s="59">
        <v>0.49679402072519069</v>
      </c>
    </row>
    <row r="1706" spans="1:32" x14ac:dyDescent="0.2">
      <c r="A1706" s="60" t="s">
        <v>6111</v>
      </c>
      <c r="B1706" s="44" t="s">
        <v>6115</v>
      </c>
      <c r="C1706" s="44"/>
      <c r="D1706" s="39">
        <v>1691</v>
      </c>
      <c r="E1706" s="44" t="s">
        <v>5334</v>
      </c>
      <c r="F1706" s="44" t="s">
        <v>3045</v>
      </c>
      <c r="G1706" s="39" t="s">
        <v>6115</v>
      </c>
      <c r="H1706" s="64">
        <v>40451</v>
      </c>
      <c r="I1706" s="44" t="s">
        <v>6129</v>
      </c>
      <c r="J1706" s="58">
        <v>86</v>
      </c>
      <c r="K1706" s="44" t="s">
        <v>6111</v>
      </c>
      <c r="L1706" s="39" t="s">
        <v>6116</v>
      </c>
      <c r="M1706" s="67">
        <v>0</v>
      </c>
      <c r="N1706" s="67">
        <v>0</v>
      </c>
      <c r="O1706" s="46">
        <v>222206</v>
      </c>
      <c r="P1706" s="45">
        <v>222206</v>
      </c>
      <c r="Q1706" s="45">
        <v>414135</v>
      </c>
      <c r="R1706" s="45">
        <v>34511.25</v>
      </c>
      <c r="S1706" s="45">
        <v>207067.5</v>
      </c>
      <c r="T1706" s="45">
        <v>184566</v>
      </c>
      <c r="U1706" s="46">
        <v>15138.5</v>
      </c>
      <c r="V1706" s="38">
        <v>6485.5456807954542</v>
      </c>
      <c r="W1706" s="46">
        <v>6485.5456807954542</v>
      </c>
      <c r="X1706" s="38"/>
      <c r="Y1706" s="38">
        <f t="shared" si="27"/>
        <v>7520.716282748298</v>
      </c>
      <c r="Z1706" s="38">
        <v>7520.716282748298</v>
      </c>
      <c r="AA1706" s="38">
        <v>0</v>
      </c>
      <c r="AB1706" s="38">
        <v>7520.716282748298</v>
      </c>
      <c r="AC1706" s="38" t="s">
        <v>6123</v>
      </c>
      <c r="AD1706" s="59">
        <v>4.0748113318532654E-2</v>
      </c>
      <c r="AE1706" s="59">
        <v>3.3845694008029927E-2</v>
      </c>
      <c r="AF1706" s="59">
        <v>0.49679402072519063</v>
      </c>
    </row>
    <row r="1707" spans="1:32" x14ac:dyDescent="0.2">
      <c r="A1707" s="60" t="s">
        <v>6111</v>
      </c>
      <c r="B1707" s="44" t="s">
        <v>6115</v>
      </c>
      <c r="C1707" s="44"/>
      <c r="D1707" s="39">
        <v>1692</v>
      </c>
      <c r="E1707" s="44" t="s">
        <v>5746</v>
      </c>
      <c r="F1707" s="44" t="s">
        <v>3407</v>
      </c>
      <c r="G1707" s="39" t="s">
        <v>6115</v>
      </c>
      <c r="H1707" s="64">
        <v>40359</v>
      </c>
      <c r="I1707" s="44" t="s">
        <v>6131</v>
      </c>
      <c r="J1707" s="58">
        <v>86</v>
      </c>
      <c r="K1707" s="44" t="s">
        <v>6111</v>
      </c>
      <c r="L1707" s="39" t="s">
        <v>6116</v>
      </c>
      <c r="M1707" s="67">
        <v>0</v>
      </c>
      <c r="N1707" s="67">
        <v>0</v>
      </c>
      <c r="O1707" s="46">
        <v>1020184</v>
      </c>
      <c r="P1707" s="45">
        <v>1020184</v>
      </c>
      <c r="Q1707" s="45">
        <v>358152</v>
      </c>
      <c r="R1707" s="45">
        <v>29846</v>
      </c>
      <c r="S1707" s="45">
        <v>179076</v>
      </c>
      <c r="T1707" s="45">
        <v>58619</v>
      </c>
      <c r="U1707" s="46">
        <v>841108</v>
      </c>
      <c r="V1707" s="38">
        <v>360342.46170244762</v>
      </c>
      <c r="W1707" s="46">
        <v>58619</v>
      </c>
      <c r="X1707" s="38"/>
      <c r="Y1707" s="38">
        <f t="shared" si="27"/>
        <v>417857.42518412368</v>
      </c>
      <c r="Z1707" s="38">
        <v>58619</v>
      </c>
      <c r="AA1707" s="38">
        <v>0</v>
      </c>
      <c r="AB1707" s="38">
        <v>58619</v>
      </c>
      <c r="AC1707" s="38" t="s">
        <v>6123</v>
      </c>
      <c r="AD1707" s="59">
        <v>1</v>
      </c>
      <c r="AE1707" s="59">
        <v>5.7459242646424567E-2</v>
      </c>
      <c r="AF1707" s="59">
        <v>6.9692595956761791E-2</v>
      </c>
    </row>
    <row r="1708" spans="1:32" x14ac:dyDescent="0.2">
      <c r="A1708" s="60" t="s">
        <v>6111</v>
      </c>
      <c r="B1708" s="44" t="s">
        <v>6115</v>
      </c>
      <c r="C1708" s="44"/>
      <c r="D1708" s="39">
        <v>1693</v>
      </c>
      <c r="E1708" s="44" t="s">
        <v>5864</v>
      </c>
      <c r="F1708" s="44" t="s">
        <v>5865</v>
      </c>
      <c r="G1708" s="39" t="s">
        <v>6115</v>
      </c>
      <c r="H1708" s="64">
        <v>40543</v>
      </c>
      <c r="I1708" s="44" t="s">
        <v>6129</v>
      </c>
      <c r="J1708" s="58">
        <v>86</v>
      </c>
      <c r="K1708" s="44" t="s">
        <v>6111</v>
      </c>
      <c r="L1708" s="39" t="s">
        <v>6116</v>
      </c>
      <c r="M1708" s="67">
        <v>0</v>
      </c>
      <c r="N1708" s="67">
        <v>0</v>
      </c>
      <c r="O1708" s="46">
        <v>509849</v>
      </c>
      <c r="P1708" s="45">
        <v>509849</v>
      </c>
      <c r="Q1708" s="45">
        <v>388249</v>
      </c>
      <c r="R1708" s="45">
        <v>32354.083333333332</v>
      </c>
      <c r="S1708" s="45">
        <v>194124.5</v>
      </c>
      <c r="T1708" s="45">
        <v>149620</v>
      </c>
      <c r="U1708" s="46">
        <v>315724.5</v>
      </c>
      <c r="V1708" s="38">
        <v>135260.80307139442</v>
      </c>
      <c r="W1708" s="46">
        <v>135260.80307139442</v>
      </c>
      <c r="X1708" s="38"/>
      <c r="Y1708" s="38">
        <f t="shared" si="27"/>
        <v>156850.04379645045</v>
      </c>
      <c r="Z1708" s="38">
        <v>149620</v>
      </c>
      <c r="AA1708" s="38">
        <v>0</v>
      </c>
      <c r="AB1708" s="38">
        <v>149620</v>
      </c>
      <c r="AC1708" s="38" t="s">
        <v>6123</v>
      </c>
      <c r="AD1708" s="59">
        <v>1</v>
      </c>
      <c r="AE1708" s="59">
        <v>0.2934594360290988</v>
      </c>
      <c r="AF1708" s="59">
        <v>0.47389417039222487</v>
      </c>
    </row>
    <row r="1709" spans="1:32" x14ac:dyDescent="0.2">
      <c r="A1709" s="60" t="s">
        <v>6111</v>
      </c>
      <c r="B1709" s="44" t="s">
        <v>6115</v>
      </c>
      <c r="C1709" s="44"/>
      <c r="D1709" s="39">
        <v>1694</v>
      </c>
      <c r="E1709" s="44" t="s">
        <v>2012</v>
      </c>
      <c r="F1709" s="44" t="s">
        <v>2013</v>
      </c>
      <c r="G1709" s="39" t="s">
        <v>6115</v>
      </c>
      <c r="H1709" s="64">
        <v>40633</v>
      </c>
      <c r="I1709" s="44" t="s">
        <v>6130</v>
      </c>
      <c r="J1709" s="58">
        <v>85</v>
      </c>
      <c r="K1709" s="44" t="s">
        <v>6111</v>
      </c>
      <c r="L1709" s="39" t="s">
        <v>6116</v>
      </c>
      <c r="M1709" s="67">
        <v>0</v>
      </c>
      <c r="N1709" s="67">
        <v>0</v>
      </c>
      <c r="O1709" s="46">
        <v>464424</v>
      </c>
      <c r="P1709" s="45">
        <v>464424</v>
      </c>
      <c r="Q1709" s="45">
        <v>403373</v>
      </c>
      <c r="R1709" s="45">
        <v>33614.416666666664</v>
      </c>
      <c r="S1709" s="45">
        <v>201686.5</v>
      </c>
      <c r="T1709" s="45">
        <v>212458</v>
      </c>
      <c r="U1709" s="46">
        <v>262737.5</v>
      </c>
      <c r="V1709" s="38">
        <v>112560.42925705953</v>
      </c>
      <c r="W1709" s="46">
        <v>112560.42925705953</v>
      </c>
      <c r="X1709" s="38"/>
      <c r="Y1709" s="38">
        <f t="shared" si="27"/>
        <v>130526.41902028477</v>
      </c>
      <c r="Z1709" s="38">
        <v>130526.41902028477</v>
      </c>
      <c r="AA1709" s="38">
        <v>0</v>
      </c>
      <c r="AB1709" s="38">
        <v>130526.41902028477</v>
      </c>
      <c r="AC1709" s="38" t="s">
        <v>6123</v>
      </c>
      <c r="AD1709" s="59">
        <v>0.61436339897902059</v>
      </c>
      <c r="AE1709" s="59">
        <v>0.28105011588609713</v>
      </c>
      <c r="AF1709" s="59">
        <v>0.49679402072519063</v>
      </c>
    </row>
    <row r="1710" spans="1:32" x14ac:dyDescent="0.2">
      <c r="A1710" s="60" t="s">
        <v>6111</v>
      </c>
      <c r="B1710" s="44" t="s">
        <v>6115</v>
      </c>
      <c r="C1710" s="44"/>
      <c r="D1710" s="39">
        <v>1695</v>
      </c>
      <c r="E1710" s="44" t="s">
        <v>2854</v>
      </c>
      <c r="F1710" s="44" t="s">
        <v>2855</v>
      </c>
      <c r="G1710" s="39" t="s">
        <v>6115</v>
      </c>
      <c r="H1710" s="64">
        <v>40633</v>
      </c>
      <c r="I1710" s="44" t="s">
        <v>6129</v>
      </c>
      <c r="J1710" s="58">
        <v>85</v>
      </c>
      <c r="K1710" s="44" t="s">
        <v>6111</v>
      </c>
      <c r="L1710" s="39" t="s">
        <v>6123</v>
      </c>
      <c r="M1710" s="67">
        <v>320752</v>
      </c>
      <c r="N1710" s="67">
        <v>62858</v>
      </c>
      <c r="O1710" s="46">
        <v>432711</v>
      </c>
      <c r="P1710" s="45">
        <v>369853</v>
      </c>
      <c r="Q1710" s="45">
        <v>366898</v>
      </c>
      <c r="R1710" s="45">
        <v>30574.833333333332</v>
      </c>
      <c r="S1710" s="45">
        <v>183449</v>
      </c>
      <c r="T1710" s="45">
        <v>196291</v>
      </c>
      <c r="U1710" s="46">
        <v>186404</v>
      </c>
      <c r="V1710" s="38">
        <v>79858.087464609824</v>
      </c>
      <c r="W1710" s="46">
        <v>79858.087464609824</v>
      </c>
      <c r="X1710" s="38"/>
      <c r="Y1710" s="38">
        <f t="shared" si="27"/>
        <v>92604.392639258425</v>
      </c>
      <c r="Z1710" s="38">
        <v>92604.392639258425</v>
      </c>
      <c r="AA1710" s="38">
        <v>0</v>
      </c>
      <c r="AB1710" s="38">
        <v>92604.392639258425</v>
      </c>
      <c r="AC1710" s="38" t="s">
        <v>6123</v>
      </c>
      <c r="AD1710" s="59">
        <v>0.47177095556728749</v>
      </c>
      <c r="AE1710" s="59">
        <v>0.25038161820847316</v>
      </c>
      <c r="AF1710" s="59">
        <v>0.49679402072519058</v>
      </c>
    </row>
    <row r="1711" spans="1:32" x14ac:dyDescent="0.2">
      <c r="A1711" s="60" t="s">
        <v>6111</v>
      </c>
      <c r="B1711" s="44" t="s">
        <v>6115</v>
      </c>
      <c r="C1711" s="44"/>
      <c r="D1711" s="39">
        <v>1696</v>
      </c>
      <c r="E1711" s="44" t="s">
        <v>3170</v>
      </c>
      <c r="F1711" s="44" t="s">
        <v>3171</v>
      </c>
      <c r="G1711" s="39" t="s">
        <v>6115</v>
      </c>
      <c r="H1711" s="64">
        <v>40633</v>
      </c>
      <c r="I1711" s="44" t="s">
        <v>6132</v>
      </c>
      <c r="J1711" s="58">
        <v>85</v>
      </c>
      <c r="K1711" s="44" t="s">
        <v>6111</v>
      </c>
      <c r="L1711" s="39" t="s">
        <v>6116</v>
      </c>
      <c r="M1711" s="67">
        <v>0</v>
      </c>
      <c r="N1711" s="67">
        <v>0</v>
      </c>
      <c r="O1711" s="46">
        <v>642823</v>
      </c>
      <c r="P1711" s="45">
        <v>642823</v>
      </c>
      <c r="Q1711" s="45">
        <v>433107</v>
      </c>
      <c r="R1711" s="45">
        <v>36092.25</v>
      </c>
      <c r="S1711" s="45">
        <v>216553.5</v>
      </c>
      <c r="T1711" s="45">
        <v>297088</v>
      </c>
      <c r="U1711" s="46">
        <v>426269.5</v>
      </c>
      <c r="V1711" s="38">
        <v>182619.83119726775</v>
      </c>
      <c r="W1711" s="46">
        <v>182619.83119726775</v>
      </c>
      <c r="X1711" s="38"/>
      <c r="Y1711" s="38">
        <f t="shared" si="27"/>
        <v>211768.13881751665</v>
      </c>
      <c r="Z1711" s="38">
        <v>211768.13881751665</v>
      </c>
      <c r="AA1711" s="38">
        <v>0</v>
      </c>
      <c r="AB1711" s="38">
        <v>211768.13881751665</v>
      </c>
      <c r="AC1711" s="38" t="s">
        <v>6123</v>
      </c>
      <c r="AD1711" s="59">
        <v>0.71281283262035711</v>
      </c>
      <c r="AE1711" s="59">
        <v>0.32943460146497039</v>
      </c>
      <c r="AF1711" s="59">
        <v>0.49679402072519063</v>
      </c>
    </row>
    <row r="1712" spans="1:32" x14ac:dyDescent="0.2">
      <c r="A1712" s="60" t="s">
        <v>6111</v>
      </c>
      <c r="B1712" s="44" t="s">
        <v>6115</v>
      </c>
      <c r="C1712" s="44"/>
      <c r="D1712" s="39">
        <v>1697</v>
      </c>
      <c r="E1712" s="44" t="s">
        <v>3349</v>
      </c>
      <c r="F1712" s="44" t="s">
        <v>3350</v>
      </c>
      <c r="G1712" s="39" t="s">
        <v>6115</v>
      </c>
      <c r="H1712" s="64">
        <v>40359</v>
      </c>
      <c r="I1712" s="44" t="s">
        <v>6129</v>
      </c>
      <c r="J1712" s="58">
        <v>85</v>
      </c>
      <c r="K1712" s="44" t="s">
        <v>6111</v>
      </c>
      <c r="L1712" s="39" t="s">
        <v>6116</v>
      </c>
      <c r="M1712" s="67">
        <v>0</v>
      </c>
      <c r="N1712" s="67">
        <v>0</v>
      </c>
      <c r="O1712" s="46">
        <v>754706</v>
      </c>
      <c r="P1712" s="45">
        <v>754706</v>
      </c>
      <c r="Q1712" s="45">
        <v>422647</v>
      </c>
      <c r="R1712" s="45">
        <v>35220.583333333336</v>
      </c>
      <c r="S1712" s="45">
        <v>211323.5</v>
      </c>
      <c r="T1712" s="45">
        <v>366425</v>
      </c>
      <c r="U1712" s="46">
        <v>543382.5</v>
      </c>
      <c r="V1712" s="38">
        <v>232792.68262343272</v>
      </c>
      <c r="W1712" s="46">
        <v>232792.68262343272</v>
      </c>
      <c r="X1712" s="38"/>
      <c r="Y1712" s="38">
        <f t="shared" si="27"/>
        <v>269949.17696670594</v>
      </c>
      <c r="Z1712" s="38">
        <v>269949.17696670594</v>
      </c>
      <c r="AA1712" s="38">
        <v>0</v>
      </c>
      <c r="AB1712" s="38">
        <v>269949.17696670594</v>
      </c>
      <c r="AC1712" s="38" t="s">
        <v>6123</v>
      </c>
      <c r="AD1712" s="59">
        <v>0.7367105873417642</v>
      </c>
      <c r="AE1712" s="59">
        <v>0.35768786383930423</v>
      </c>
      <c r="AF1712" s="59">
        <v>0.49679402072519069</v>
      </c>
    </row>
    <row r="1713" spans="1:32" x14ac:dyDescent="0.2">
      <c r="A1713" s="60" t="s">
        <v>6111</v>
      </c>
      <c r="B1713" s="44" t="s">
        <v>6115</v>
      </c>
      <c r="C1713" s="44"/>
      <c r="D1713" s="39">
        <v>1698</v>
      </c>
      <c r="E1713" s="44" t="s">
        <v>3828</v>
      </c>
      <c r="F1713" s="44" t="s">
        <v>3829</v>
      </c>
      <c r="G1713" s="39" t="s">
        <v>6115</v>
      </c>
      <c r="H1713" s="64">
        <v>40543</v>
      </c>
      <c r="I1713" s="44" t="s">
        <v>6131</v>
      </c>
      <c r="J1713" s="58">
        <v>85</v>
      </c>
      <c r="K1713" s="44" t="s">
        <v>6111</v>
      </c>
      <c r="L1713" s="39" t="s">
        <v>6116</v>
      </c>
      <c r="M1713" s="67">
        <v>0</v>
      </c>
      <c r="N1713" s="67">
        <v>0</v>
      </c>
      <c r="O1713" s="46">
        <v>275986</v>
      </c>
      <c r="P1713" s="45">
        <v>275986</v>
      </c>
      <c r="Q1713" s="45">
        <v>478123</v>
      </c>
      <c r="R1713" s="45">
        <v>39843.583333333336</v>
      </c>
      <c r="S1713" s="45">
        <v>239061.5</v>
      </c>
      <c r="T1713" s="45">
        <v>4315</v>
      </c>
      <c r="U1713" s="46">
        <v>36924.5</v>
      </c>
      <c r="V1713" s="38">
        <v>15818.973576677461</v>
      </c>
      <c r="W1713" s="46">
        <v>4315</v>
      </c>
      <c r="X1713" s="38"/>
      <c r="Y1713" s="38">
        <f t="shared" si="27"/>
        <v>18343.8708182673</v>
      </c>
      <c r="Z1713" s="38">
        <v>4315</v>
      </c>
      <c r="AA1713" s="38">
        <v>0</v>
      </c>
      <c r="AB1713" s="38">
        <v>4315</v>
      </c>
      <c r="AC1713" s="38" t="s">
        <v>6123</v>
      </c>
      <c r="AD1713" s="59">
        <v>1</v>
      </c>
      <c r="AE1713" s="59">
        <v>1.5634851043168856E-2</v>
      </c>
      <c r="AF1713" s="59">
        <v>0.11686007935110834</v>
      </c>
    </row>
    <row r="1714" spans="1:32" x14ac:dyDescent="0.2">
      <c r="A1714" s="60" t="s">
        <v>6111</v>
      </c>
      <c r="B1714" s="44" t="s">
        <v>6115</v>
      </c>
      <c r="C1714" s="44"/>
      <c r="D1714" s="39">
        <v>1699</v>
      </c>
      <c r="E1714" s="44" t="s">
        <v>4728</v>
      </c>
      <c r="F1714" s="44" t="s">
        <v>4729</v>
      </c>
      <c r="G1714" s="39" t="s">
        <v>6115</v>
      </c>
      <c r="H1714" s="64">
        <v>40543</v>
      </c>
      <c r="I1714" s="44" t="s">
        <v>6129</v>
      </c>
      <c r="J1714" s="58">
        <v>85</v>
      </c>
      <c r="K1714" s="44" t="s">
        <v>6111</v>
      </c>
      <c r="L1714" s="39" t="s">
        <v>6116</v>
      </c>
      <c r="M1714" s="67">
        <v>0</v>
      </c>
      <c r="N1714" s="67">
        <v>0</v>
      </c>
      <c r="O1714" s="46">
        <v>219612</v>
      </c>
      <c r="P1714" s="45">
        <v>219612</v>
      </c>
      <c r="Q1714" s="45">
        <v>382776</v>
      </c>
      <c r="R1714" s="45">
        <v>31898</v>
      </c>
      <c r="S1714" s="45">
        <v>191388</v>
      </c>
      <c r="T1714" s="45">
        <v>144677</v>
      </c>
      <c r="U1714" s="46">
        <v>28224</v>
      </c>
      <c r="V1714" s="38">
        <v>12091.557373238491</v>
      </c>
      <c r="W1714" s="46">
        <v>12091.557373238491</v>
      </c>
      <c r="X1714" s="38"/>
      <c r="Y1714" s="38">
        <f t="shared" si="27"/>
        <v>14021.51444094778</v>
      </c>
      <c r="Z1714" s="38">
        <v>14021.51444094778</v>
      </c>
      <c r="AA1714" s="38">
        <v>0</v>
      </c>
      <c r="AB1714" s="38">
        <v>14021.51444094778</v>
      </c>
      <c r="AC1714" s="38" t="s">
        <v>6123</v>
      </c>
      <c r="AD1714" s="59">
        <v>9.6915988311533835E-2</v>
      </c>
      <c r="AE1714" s="59">
        <v>6.3846759015662988E-2</v>
      </c>
      <c r="AF1714" s="59">
        <v>0.49679402072519063</v>
      </c>
    </row>
    <row r="1715" spans="1:32" x14ac:dyDescent="0.2">
      <c r="A1715" s="60" t="s">
        <v>6111</v>
      </c>
      <c r="B1715" s="44" t="s">
        <v>6115</v>
      </c>
      <c r="C1715" s="44"/>
      <c r="D1715" s="39">
        <v>1700</v>
      </c>
      <c r="E1715" s="44" t="s">
        <v>4956</v>
      </c>
      <c r="F1715" s="44" t="s">
        <v>4957</v>
      </c>
      <c r="G1715" s="39" t="s">
        <v>6115</v>
      </c>
      <c r="H1715" s="64">
        <v>40543</v>
      </c>
      <c r="I1715" s="44" t="s">
        <v>6129</v>
      </c>
      <c r="J1715" s="58">
        <v>85</v>
      </c>
      <c r="K1715" s="44" t="s">
        <v>6111</v>
      </c>
      <c r="L1715" s="39" t="s">
        <v>6116</v>
      </c>
      <c r="M1715" s="67">
        <v>0</v>
      </c>
      <c r="N1715" s="67">
        <v>0</v>
      </c>
      <c r="O1715" s="46">
        <v>427862</v>
      </c>
      <c r="P1715" s="45">
        <v>427862</v>
      </c>
      <c r="Q1715" s="45">
        <v>413194</v>
      </c>
      <c r="R1715" s="45">
        <v>34432.833333333336</v>
      </c>
      <c r="S1715" s="45">
        <v>206597</v>
      </c>
      <c r="T1715" s="45">
        <v>204430</v>
      </c>
      <c r="U1715" s="46">
        <v>221265</v>
      </c>
      <c r="V1715" s="38">
        <v>94793.028705697812</v>
      </c>
      <c r="W1715" s="46">
        <v>94793.028705697812</v>
      </c>
      <c r="X1715" s="38"/>
      <c r="Y1715" s="38">
        <f t="shared" si="27"/>
        <v>109923.12899575931</v>
      </c>
      <c r="Z1715" s="38">
        <v>109923.12899575931</v>
      </c>
      <c r="AA1715" s="38">
        <v>0</v>
      </c>
      <c r="AB1715" s="38">
        <v>109923.12899575931</v>
      </c>
      <c r="AC1715" s="38" t="s">
        <v>6123</v>
      </c>
      <c r="AD1715" s="59">
        <v>0.53770546884390413</v>
      </c>
      <c r="AE1715" s="59">
        <v>0.25691257694247049</v>
      </c>
      <c r="AF1715" s="59">
        <v>0.49679402072519063</v>
      </c>
    </row>
    <row r="1716" spans="1:32" x14ac:dyDescent="0.2">
      <c r="A1716" s="60" t="s">
        <v>6111</v>
      </c>
      <c r="B1716" s="44" t="s">
        <v>6115</v>
      </c>
      <c r="C1716" s="44"/>
      <c r="D1716" s="39">
        <v>1701</v>
      </c>
      <c r="E1716" s="44" t="s">
        <v>5823</v>
      </c>
      <c r="F1716" s="44" t="s">
        <v>5824</v>
      </c>
      <c r="G1716" s="39" t="s">
        <v>6115</v>
      </c>
      <c r="H1716" s="64">
        <v>40543</v>
      </c>
      <c r="I1716" s="44" t="s">
        <v>6129</v>
      </c>
      <c r="J1716" s="58">
        <v>85</v>
      </c>
      <c r="K1716" s="44" t="s">
        <v>6111</v>
      </c>
      <c r="L1716" s="39" t="s">
        <v>6116</v>
      </c>
      <c r="M1716" s="67">
        <v>0</v>
      </c>
      <c r="N1716" s="67">
        <v>0</v>
      </c>
      <c r="O1716" s="46">
        <v>84888</v>
      </c>
      <c r="P1716" s="45">
        <v>84888</v>
      </c>
      <c r="Q1716" s="45">
        <v>355921</v>
      </c>
      <c r="R1716" s="45">
        <v>29660.083333333332</v>
      </c>
      <c r="S1716" s="45">
        <v>177960.5</v>
      </c>
      <c r="T1716" s="45">
        <v>91952</v>
      </c>
      <c r="U1716" s="46">
        <v>0</v>
      </c>
      <c r="V1716" s="38">
        <v>0</v>
      </c>
      <c r="W1716" s="46">
        <v>0</v>
      </c>
      <c r="X1716" s="38"/>
      <c r="Y1716" s="38">
        <f t="shared" si="27"/>
        <v>0</v>
      </c>
      <c r="Z1716" s="38">
        <v>0</v>
      </c>
      <c r="AA1716" s="38">
        <v>0</v>
      </c>
      <c r="AB1716" s="38">
        <v>0</v>
      </c>
      <c r="AC1716" s="38" t="s">
        <v>6116</v>
      </c>
      <c r="AD1716" s="59">
        <v>0</v>
      </c>
      <c r="AE1716" s="59">
        <v>0</v>
      </c>
      <c r="AF1716" s="59" t="s">
        <v>6138</v>
      </c>
    </row>
    <row r="1717" spans="1:32" x14ac:dyDescent="0.2">
      <c r="A1717" s="60" t="s">
        <v>6111</v>
      </c>
      <c r="B1717" s="44" t="s">
        <v>6115</v>
      </c>
      <c r="C1717" s="44"/>
      <c r="D1717" s="39">
        <v>1702</v>
      </c>
      <c r="E1717" s="44" t="s">
        <v>5863</v>
      </c>
      <c r="F1717" s="44" t="s">
        <v>6002</v>
      </c>
      <c r="G1717" s="39" t="s">
        <v>6115</v>
      </c>
      <c r="H1717" s="64">
        <v>40359</v>
      </c>
      <c r="I1717" s="44" t="s">
        <v>6129</v>
      </c>
      <c r="J1717" s="58">
        <v>85</v>
      </c>
      <c r="K1717" s="44" t="s">
        <v>6111</v>
      </c>
      <c r="L1717" s="39" t="s">
        <v>6116</v>
      </c>
      <c r="M1717" s="67">
        <v>0</v>
      </c>
      <c r="N1717" s="67">
        <v>0</v>
      </c>
      <c r="O1717" s="46">
        <v>1092123</v>
      </c>
      <c r="P1717" s="45">
        <v>1092123</v>
      </c>
      <c r="Q1717" s="45">
        <v>414426</v>
      </c>
      <c r="R1717" s="45">
        <v>34535.5</v>
      </c>
      <c r="S1717" s="45">
        <v>207213</v>
      </c>
      <c r="T1717" s="45">
        <v>191332</v>
      </c>
      <c r="U1717" s="46">
        <v>884910</v>
      </c>
      <c r="V1717" s="38">
        <v>379107.85271940456</v>
      </c>
      <c r="W1717" s="46">
        <v>191332</v>
      </c>
      <c r="X1717" s="38"/>
      <c r="Y1717" s="38">
        <f t="shared" si="27"/>
        <v>439617.99687992845</v>
      </c>
      <c r="Z1717" s="38">
        <v>191332</v>
      </c>
      <c r="AA1717" s="38">
        <v>0</v>
      </c>
      <c r="AB1717" s="38">
        <v>191332</v>
      </c>
      <c r="AC1717" s="38" t="s">
        <v>6123</v>
      </c>
      <c r="AD1717" s="59">
        <v>1</v>
      </c>
      <c r="AE1717" s="59">
        <v>0.17519272096641128</v>
      </c>
      <c r="AF1717" s="59">
        <v>0.21621633838469448</v>
      </c>
    </row>
    <row r="1718" spans="1:32" x14ac:dyDescent="0.2">
      <c r="A1718" s="60" t="s">
        <v>6111</v>
      </c>
      <c r="B1718" s="44" t="s">
        <v>6115</v>
      </c>
      <c r="C1718" s="44"/>
      <c r="D1718" s="39">
        <v>1703</v>
      </c>
      <c r="E1718" s="44" t="s">
        <v>5899</v>
      </c>
      <c r="F1718" s="44" t="s">
        <v>5900</v>
      </c>
      <c r="G1718" s="39" t="s">
        <v>6115</v>
      </c>
      <c r="H1718" s="64">
        <v>40543</v>
      </c>
      <c r="I1718" s="44" t="s">
        <v>6129</v>
      </c>
      <c r="J1718" s="58">
        <v>85</v>
      </c>
      <c r="K1718" s="44" t="s">
        <v>6111</v>
      </c>
      <c r="L1718" s="39" t="s">
        <v>6116</v>
      </c>
      <c r="M1718" s="67">
        <v>0</v>
      </c>
      <c r="N1718" s="67">
        <v>0</v>
      </c>
      <c r="O1718" s="46">
        <v>32369</v>
      </c>
      <c r="P1718" s="45">
        <v>32369</v>
      </c>
      <c r="Q1718" s="45">
        <v>525688</v>
      </c>
      <c r="R1718" s="45">
        <v>43807.333333333336</v>
      </c>
      <c r="S1718" s="45">
        <v>262844</v>
      </c>
      <c r="T1718" s="45">
        <v>271269</v>
      </c>
      <c r="U1718" s="46">
        <v>0</v>
      </c>
      <c r="V1718" s="38">
        <v>0</v>
      </c>
      <c r="W1718" s="46">
        <v>0</v>
      </c>
      <c r="X1718" s="38"/>
      <c r="Y1718" s="38">
        <f t="shared" si="27"/>
        <v>0</v>
      </c>
      <c r="Z1718" s="38">
        <v>0</v>
      </c>
      <c r="AA1718" s="38">
        <v>0</v>
      </c>
      <c r="AB1718" s="38">
        <v>0</v>
      </c>
      <c r="AC1718" s="38" t="s">
        <v>6116</v>
      </c>
      <c r="AD1718" s="59">
        <v>0</v>
      </c>
      <c r="AE1718" s="59">
        <v>0</v>
      </c>
      <c r="AF1718" s="59" t="s">
        <v>6138</v>
      </c>
    </row>
    <row r="1719" spans="1:32" x14ac:dyDescent="0.2">
      <c r="A1719" s="60" t="s">
        <v>6111</v>
      </c>
      <c r="B1719" s="44" t="s">
        <v>6115</v>
      </c>
      <c r="C1719" s="44"/>
      <c r="D1719" s="39">
        <v>1704</v>
      </c>
      <c r="E1719" s="44" t="s">
        <v>379</v>
      </c>
      <c r="F1719" s="44" t="s">
        <v>380</v>
      </c>
      <c r="G1719" s="39" t="s">
        <v>6115</v>
      </c>
      <c r="H1719" s="64">
        <v>40543</v>
      </c>
      <c r="I1719" s="44" t="s">
        <v>6131</v>
      </c>
      <c r="J1719" s="58">
        <v>84</v>
      </c>
      <c r="K1719" s="44" t="s">
        <v>6111</v>
      </c>
      <c r="L1719" s="39" t="s">
        <v>6116</v>
      </c>
      <c r="M1719" s="67">
        <v>0</v>
      </c>
      <c r="N1719" s="67">
        <v>0</v>
      </c>
      <c r="O1719" s="46">
        <v>260275</v>
      </c>
      <c r="P1719" s="45">
        <v>260275</v>
      </c>
      <c r="Q1719" s="45">
        <v>354105</v>
      </c>
      <c r="R1719" s="45">
        <v>29508.75</v>
      </c>
      <c r="S1719" s="45">
        <v>177052.5</v>
      </c>
      <c r="T1719" s="45">
        <v>129956</v>
      </c>
      <c r="U1719" s="46">
        <v>83222.5</v>
      </c>
      <c r="V1719" s="38">
        <v>35653.685993988816</v>
      </c>
      <c r="W1719" s="46">
        <v>35653.685993988816</v>
      </c>
      <c r="X1719" s="38"/>
      <c r="Y1719" s="38">
        <f t="shared" si="27"/>
        <v>41344.440389802177</v>
      </c>
      <c r="Z1719" s="38">
        <v>41344.440389802177</v>
      </c>
      <c r="AA1719" s="38">
        <v>0</v>
      </c>
      <c r="AB1719" s="38">
        <v>41344.440389802177</v>
      </c>
      <c r="AC1719" s="38" t="s">
        <v>6123</v>
      </c>
      <c r="AD1719" s="59">
        <v>0.318141835619765</v>
      </c>
      <c r="AE1719" s="59">
        <v>0.15884906498819393</v>
      </c>
      <c r="AF1719" s="59">
        <v>0.49679402072519063</v>
      </c>
    </row>
    <row r="1720" spans="1:32" x14ac:dyDescent="0.2">
      <c r="A1720" s="60" t="s">
        <v>6111</v>
      </c>
      <c r="B1720" s="44" t="s">
        <v>6115</v>
      </c>
      <c r="C1720" s="44"/>
      <c r="D1720" s="39">
        <v>1705</v>
      </c>
      <c r="E1720" s="44" t="s">
        <v>1598</v>
      </c>
      <c r="F1720" s="44" t="s">
        <v>1599</v>
      </c>
      <c r="G1720" s="39" t="s">
        <v>6115</v>
      </c>
      <c r="H1720" s="64">
        <v>40543</v>
      </c>
      <c r="I1720" s="44" t="s">
        <v>6131</v>
      </c>
      <c r="J1720" s="58">
        <v>84</v>
      </c>
      <c r="K1720" s="44" t="s">
        <v>6111</v>
      </c>
      <c r="L1720" s="39" t="s">
        <v>6116</v>
      </c>
      <c r="M1720" s="67">
        <v>0</v>
      </c>
      <c r="N1720" s="67">
        <v>0</v>
      </c>
      <c r="O1720" s="46">
        <v>409297</v>
      </c>
      <c r="P1720" s="45">
        <v>409297</v>
      </c>
      <c r="Q1720" s="45">
        <v>334695</v>
      </c>
      <c r="R1720" s="45">
        <v>27891.25</v>
      </c>
      <c r="S1720" s="45">
        <v>167347.5</v>
      </c>
      <c r="T1720" s="45">
        <v>116302</v>
      </c>
      <c r="U1720" s="46">
        <v>241949.5</v>
      </c>
      <c r="V1720" s="38">
        <v>103654.55855571026</v>
      </c>
      <c r="W1720" s="46">
        <v>103654.55855571026</v>
      </c>
      <c r="X1720" s="38"/>
      <c r="Y1720" s="38">
        <f t="shared" si="27"/>
        <v>120199.06491744952</v>
      </c>
      <c r="Z1720" s="38">
        <v>116302</v>
      </c>
      <c r="AA1720" s="38">
        <v>0</v>
      </c>
      <c r="AB1720" s="38">
        <v>116302</v>
      </c>
      <c r="AC1720" s="38" t="s">
        <v>6123</v>
      </c>
      <c r="AD1720" s="59">
        <v>1</v>
      </c>
      <c r="AE1720" s="59">
        <v>0.28415062900534332</v>
      </c>
      <c r="AF1720" s="59">
        <v>0.4806870855281784</v>
      </c>
    </row>
    <row r="1721" spans="1:32" x14ac:dyDescent="0.2">
      <c r="A1721" s="60" t="s">
        <v>6111</v>
      </c>
      <c r="B1721" s="44" t="s">
        <v>6115</v>
      </c>
      <c r="C1721" s="44"/>
      <c r="D1721" s="39">
        <v>1706</v>
      </c>
      <c r="E1721" s="44" t="s">
        <v>1666</v>
      </c>
      <c r="F1721" s="44" t="s">
        <v>1667</v>
      </c>
      <c r="G1721" s="39" t="s">
        <v>6115</v>
      </c>
      <c r="H1721" s="64">
        <v>40543</v>
      </c>
      <c r="I1721" s="44" t="s">
        <v>6129</v>
      </c>
      <c r="J1721" s="58">
        <v>84</v>
      </c>
      <c r="K1721" s="44" t="s">
        <v>6111</v>
      </c>
      <c r="L1721" s="39" t="s">
        <v>6116</v>
      </c>
      <c r="M1721" s="67">
        <v>0</v>
      </c>
      <c r="N1721" s="67">
        <v>0</v>
      </c>
      <c r="O1721" s="46">
        <v>126870</v>
      </c>
      <c r="P1721" s="45">
        <v>126870</v>
      </c>
      <c r="Q1721" s="45">
        <v>400353</v>
      </c>
      <c r="R1721" s="45">
        <v>33362.75</v>
      </c>
      <c r="S1721" s="45">
        <v>200176.5</v>
      </c>
      <c r="T1721" s="45">
        <v>115138</v>
      </c>
      <c r="U1721" s="46">
        <v>0</v>
      </c>
      <c r="V1721" s="38">
        <v>0</v>
      </c>
      <c r="W1721" s="46">
        <v>0</v>
      </c>
      <c r="X1721" s="38"/>
      <c r="Y1721" s="38">
        <f t="shared" si="27"/>
        <v>0</v>
      </c>
      <c r="Z1721" s="38">
        <v>0</v>
      </c>
      <c r="AA1721" s="38">
        <v>0</v>
      </c>
      <c r="AB1721" s="38">
        <v>0</v>
      </c>
      <c r="AC1721" s="38" t="s">
        <v>6116</v>
      </c>
      <c r="AD1721" s="59">
        <v>0</v>
      </c>
      <c r="AE1721" s="59">
        <v>0</v>
      </c>
      <c r="AF1721" s="59" t="s">
        <v>6138</v>
      </c>
    </row>
    <row r="1722" spans="1:32" x14ac:dyDescent="0.2">
      <c r="A1722" s="60" t="s">
        <v>6111</v>
      </c>
      <c r="B1722" s="44" t="s">
        <v>6115</v>
      </c>
      <c r="C1722" s="44"/>
      <c r="D1722" s="39">
        <v>1707</v>
      </c>
      <c r="E1722" s="44" t="s">
        <v>1785</v>
      </c>
      <c r="F1722" s="44" t="s">
        <v>1786</v>
      </c>
      <c r="G1722" s="39" t="s">
        <v>6115</v>
      </c>
      <c r="H1722" s="64">
        <v>40451</v>
      </c>
      <c r="I1722" s="44" t="s">
        <v>6131</v>
      </c>
      <c r="J1722" s="58">
        <v>84</v>
      </c>
      <c r="K1722" s="44" t="s">
        <v>6111</v>
      </c>
      <c r="L1722" s="39" t="s">
        <v>6116</v>
      </c>
      <c r="M1722" s="67">
        <v>0</v>
      </c>
      <c r="N1722" s="67">
        <v>0</v>
      </c>
      <c r="O1722" s="46">
        <v>422896</v>
      </c>
      <c r="P1722" s="45">
        <v>422896</v>
      </c>
      <c r="Q1722" s="45">
        <v>419659</v>
      </c>
      <c r="R1722" s="45">
        <v>34971.583333333336</v>
      </c>
      <c r="S1722" s="45">
        <v>209829.5</v>
      </c>
      <c r="T1722" s="45">
        <v>178181</v>
      </c>
      <c r="U1722" s="46">
        <v>213066.5</v>
      </c>
      <c r="V1722" s="38">
        <v>91280.676341592945</v>
      </c>
      <c r="W1722" s="46">
        <v>91280.676341592945</v>
      </c>
      <c r="X1722" s="38"/>
      <c r="Y1722" s="38">
        <f t="shared" si="27"/>
        <v>105850.16321684384</v>
      </c>
      <c r="Z1722" s="38">
        <v>105850.16321684384</v>
      </c>
      <c r="AA1722" s="38">
        <v>0</v>
      </c>
      <c r="AB1722" s="38">
        <v>105850.16321684384</v>
      </c>
      <c r="AC1722" s="38" t="s">
        <v>6123</v>
      </c>
      <c r="AD1722" s="59">
        <v>0.59405976628733614</v>
      </c>
      <c r="AE1722" s="59">
        <v>0.25029833154450226</v>
      </c>
      <c r="AF1722" s="59">
        <v>0.49679402072519069</v>
      </c>
    </row>
    <row r="1723" spans="1:32" x14ac:dyDescent="0.2">
      <c r="A1723" s="60" t="s">
        <v>6111</v>
      </c>
      <c r="B1723" s="44" t="s">
        <v>6115</v>
      </c>
      <c r="C1723" s="44"/>
      <c r="D1723" s="39">
        <v>1708</v>
      </c>
      <c r="E1723" s="44" t="s">
        <v>1988</v>
      </c>
      <c r="F1723" s="44" t="s">
        <v>1989</v>
      </c>
      <c r="G1723" s="39" t="s">
        <v>6115</v>
      </c>
      <c r="H1723" s="64">
        <v>40451</v>
      </c>
      <c r="I1723" s="44" t="s">
        <v>6131</v>
      </c>
      <c r="J1723" s="58">
        <v>84</v>
      </c>
      <c r="K1723" s="44" t="s">
        <v>6111</v>
      </c>
      <c r="L1723" s="39" t="s">
        <v>6116</v>
      </c>
      <c r="M1723" s="67">
        <v>0</v>
      </c>
      <c r="N1723" s="67">
        <v>0</v>
      </c>
      <c r="O1723" s="46">
        <v>344717</v>
      </c>
      <c r="P1723" s="45">
        <v>344717</v>
      </c>
      <c r="Q1723" s="45">
        <v>386065</v>
      </c>
      <c r="R1723" s="45">
        <v>32172.083333333332</v>
      </c>
      <c r="S1723" s="45">
        <v>193032.5</v>
      </c>
      <c r="T1723" s="45">
        <v>202930</v>
      </c>
      <c r="U1723" s="46">
        <v>151684.5</v>
      </c>
      <c r="V1723" s="38">
        <v>64983.766807716624</v>
      </c>
      <c r="W1723" s="46">
        <v>64983.766807716624</v>
      </c>
      <c r="X1723" s="38"/>
      <c r="Y1723" s="38">
        <f t="shared" si="27"/>
        <v>75355.952636690185</v>
      </c>
      <c r="Z1723" s="38">
        <v>75355.952636690185</v>
      </c>
      <c r="AA1723" s="38">
        <v>0</v>
      </c>
      <c r="AB1723" s="38">
        <v>75355.952636690185</v>
      </c>
      <c r="AC1723" s="38" t="s">
        <v>6123</v>
      </c>
      <c r="AD1723" s="59">
        <v>0.37133963749416143</v>
      </c>
      <c r="AE1723" s="59">
        <v>0.21860236842595573</v>
      </c>
      <c r="AF1723" s="59">
        <v>0.49679402072519069</v>
      </c>
    </row>
    <row r="1724" spans="1:32" x14ac:dyDescent="0.2">
      <c r="A1724" s="60" t="s">
        <v>6111</v>
      </c>
      <c r="B1724" s="44" t="s">
        <v>6115</v>
      </c>
      <c r="C1724" s="44"/>
      <c r="D1724" s="39">
        <v>1709</v>
      </c>
      <c r="E1724" s="44" t="s">
        <v>2467</v>
      </c>
      <c r="F1724" s="44" t="s">
        <v>6047</v>
      </c>
      <c r="G1724" s="39" t="s">
        <v>6115</v>
      </c>
      <c r="H1724" s="64">
        <v>40543</v>
      </c>
      <c r="I1724" s="44" t="s">
        <v>6129</v>
      </c>
      <c r="J1724" s="58">
        <v>84</v>
      </c>
      <c r="K1724" s="44" t="s">
        <v>6111</v>
      </c>
      <c r="L1724" s="39" t="s">
        <v>6116</v>
      </c>
      <c r="M1724" s="67">
        <v>0</v>
      </c>
      <c r="N1724" s="67">
        <v>0</v>
      </c>
      <c r="O1724" s="46">
        <v>277156</v>
      </c>
      <c r="P1724" s="45">
        <v>277156</v>
      </c>
      <c r="Q1724" s="45">
        <v>473283</v>
      </c>
      <c r="R1724" s="45">
        <v>39440.25</v>
      </c>
      <c r="S1724" s="45">
        <v>236641.5</v>
      </c>
      <c r="T1724" s="45">
        <v>176239</v>
      </c>
      <c r="U1724" s="46">
        <v>40514.5</v>
      </c>
      <c r="V1724" s="38">
        <v>17356.979917732104</v>
      </c>
      <c r="W1724" s="46">
        <v>17356.979917732104</v>
      </c>
      <c r="X1724" s="38"/>
      <c r="Y1724" s="38">
        <f t="shared" si="27"/>
        <v>20127.361352670738</v>
      </c>
      <c r="Z1724" s="38">
        <v>20127.361352670738</v>
      </c>
      <c r="AA1724" s="38">
        <v>0</v>
      </c>
      <c r="AB1724" s="38">
        <v>20127.361352670738</v>
      </c>
      <c r="AC1724" s="38" t="s">
        <v>6123</v>
      </c>
      <c r="AD1724" s="59">
        <v>0.11420492259188227</v>
      </c>
      <c r="AE1724" s="59">
        <v>7.2621055841009169E-2</v>
      </c>
      <c r="AF1724" s="59">
        <v>0.49679402072519069</v>
      </c>
    </row>
    <row r="1725" spans="1:32" x14ac:dyDescent="0.2">
      <c r="A1725" s="60" t="s">
        <v>6111</v>
      </c>
      <c r="B1725" s="44" t="s">
        <v>6115</v>
      </c>
      <c r="C1725" s="44"/>
      <c r="D1725" s="39">
        <v>1710</v>
      </c>
      <c r="E1725" s="44" t="s">
        <v>3347</v>
      </c>
      <c r="F1725" s="44" t="s">
        <v>3348</v>
      </c>
      <c r="G1725" s="39" t="s">
        <v>6115</v>
      </c>
      <c r="H1725" s="64">
        <v>40359</v>
      </c>
      <c r="I1725" s="44" t="s">
        <v>6131</v>
      </c>
      <c r="J1725" s="58">
        <v>84</v>
      </c>
      <c r="K1725" s="44" t="s">
        <v>6111</v>
      </c>
      <c r="L1725" s="39" t="s">
        <v>6116</v>
      </c>
      <c r="M1725" s="67">
        <v>0</v>
      </c>
      <c r="N1725" s="67">
        <v>0</v>
      </c>
      <c r="O1725" s="46">
        <v>284427</v>
      </c>
      <c r="P1725" s="45">
        <v>284427</v>
      </c>
      <c r="Q1725" s="45">
        <v>423552</v>
      </c>
      <c r="R1725" s="45">
        <v>35296</v>
      </c>
      <c r="S1725" s="45">
        <v>211776</v>
      </c>
      <c r="T1725" s="45">
        <v>183434</v>
      </c>
      <c r="U1725" s="46">
        <v>72651</v>
      </c>
      <c r="V1725" s="38">
        <v>31124.707154306605</v>
      </c>
      <c r="W1725" s="46">
        <v>31124.707154306605</v>
      </c>
      <c r="X1725" s="38"/>
      <c r="Y1725" s="38">
        <f t="shared" si="27"/>
        <v>36092.582399705825</v>
      </c>
      <c r="Z1725" s="38">
        <v>36092.582399705825</v>
      </c>
      <c r="AA1725" s="38">
        <v>0</v>
      </c>
      <c r="AB1725" s="38">
        <v>36092.582399705825</v>
      </c>
      <c r="AC1725" s="38" t="s">
        <v>6123</v>
      </c>
      <c r="AD1725" s="59">
        <v>0.19676059181888758</v>
      </c>
      <c r="AE1725" s="59">
        <v>0.12689576727844343</v>
      </c>
      <c r="AF1725" s="59">
        <v>0.49679402072519063</v>
      </c>
    </row>
    <row r="1726" spans="1:32" x14ac:dyDescent="0.2">
      <c r="A1726" s="60" t="s">
        <v>6111</v>
      </c>
      <c r="B1726" s="44" t="s">
        <v>6115</v>
      </c>
      <c r="C1726" s="44"/>
      <c r="D1726" s="39">
        <v>1711</v>
      </c>
      <c r="E1726" s="44" t="s">
        <v>3352</v>
      </c>
      <c r="F1726" s="44" t="s">
        <v>3353</v>
      </c>
      <c r="G1726" s="39" t="s">
        <v>6115</v>
      </c>
      <c r="H1726" s="64">
        <v>40451</v>
      </c>
      <c r="I1726" s="44" t="s">
        <v>6129</v>
      </c>
      <c r="J1726" s="58">
        <v>84</v>
      </c>
      <c r="K1726" s="44" t="s">
        <v>6111</v>
      </c>
      <c r="L1726" s="39" t="s">
        <v>6116</v>
      </c>
      <c r="M1726" s="67">
        <v>0</v>
      </c>
      <c r="N1726" s="67">
        <v>0</v>
      </c>
      <c r="O1726" s="46">
        <v>316015</v>
      </c>
      <c r="P1726" s="45">
        <v>316015</v>
      </c>
      <c r="Q1726" s="45">
        <v>394423</v>
      </c>
      <c r="R1726" s="45">
        <v>32868.583333333336</v>
      </c>
      <c r="S1726" s="45">
        <v>197211.5</v>
      </c>
      <c r="T1726" s="45">
        <v>263016</v>
      </c>
      <c r="U1726" s="46">
        <v>118803.5</v>
      </c>
      <c r="V1726" s="38">
        <v>50897.085331332877</v>
      </c>
      <c r="W1726" s="46">
        <v>50897.085331332877</v>
      </c>
      <c r="X1726" s="38"/>
      <c r="Y1726" s="38">
        <f t="shared" si="27"/>
        <v>59020.86844122519</v>
      </c>
      <c r="Z1726" s="38">
        <v>59020.86844122519</v>
      </c>
      <c r="AA1726" s="38">
        <v>0</v>
      </c>
      <c r="AB1726" s="38">
        <v>59020.86844122519</v>
      </c>
      <c r="AC1726" s="38" t="s">
        <v>6123</v>
      </c>
      <c r="AD1726" s="59">
        <v>0.22440029671664533</v>
      </c>
      <c r="AE1726" s="59">
        <v>0.18676603465413094</v>
      </c>
      <c r="AF1726" s="59">
        <v>0.49679402072519069</v>
      </c>
    </row>
    <row r="1727" spans="1:32" x14ac:dyDescent="0.2">
      <c r="A1727" s="60" t="s">
        <v>6111</v>
      </c>
      <c r="B1727" s="44" t="s">
        <v>6115</v>
      </c>
      <c r="C1727" s="44"/>
      <c r="D1727" s="39">
        <v>1712</v>
      </c>
      <c r="E1727" s="44" t="s">
        <v>3639</v>
      </c>
      <c r="F1727" s="44" t="s">
        <v>3640</v>
      </c>
      <c r="G1727" s="39" t="s">
        <v>6115</v>
      </c>
      <c r="H1727" s="64">
        <v>40359</v>
      </c>
      <c r="I1727" s="44" t="s">
        <v>6131</v>
      </c>
      <c r="J1727" s="58">
        <v>84</v>
      </c>
      <c r="K1727" s="44" t="s">
        <v>6111</v>
      </c>
      <c r="L1727" s="39" t="s">
        <v>6116</v>
      </c>
      <c r="M1727" s="67">
        <v>0</v>
      </c>
      <c r="N1727" s="67">
        <v>0</v>
      </c>
      <c r="O1727" s="46">
        <v>702960</v>
      </c>
      <c r="P1727" s="45">
        <v>702960</v>
      </c>
      <c r="Q1727" s="45">
        <v>354313</v>
      </c>
      <c r="R1727" s="45">
        <v>29526.083333333332</v>
      </c>
      <c r="S1727" s="45">
        <v>177156.5</v>
      </c>
      <c r="T1727" s="45">
        <v>109450</v>
      </c>
      <c r="U1727" s="46">
        <v>525803.5</v>
      </c>
      <c r="V1727" s="38">
        <v>225261.59252053589</v>
      </c>
      <c r="W1727" s="46">
        <v>109450</v>
      </c>
      <c r="X1727" s="38"/>
      <c r="Y1727" s="38">
        <f t="shared" si="27"/>
        <v>261216.03487637779</v>
      </c>
      <c r="Z1727" s="38">
        <v>109450</v>
      </c>
      <c r="AA1727" s="38">
        <v>0</v>
      </c>
      <c r="AB1727" s="38">
        <v>109450</v>
      </c>
      <c r="AC1727" s="38" t="s">
        <v>6123</v>
      </c>
      <c r="AD1727" s="59">
        <v>1</v>
      </c>
      <c r="AE1727" s="59">
        <v>0.15569875953112552</v>
      </c>
      <c r="AF1727" s="59">
        <v>0.20815761020989781</v>
      </c>
    </row>
    <row r="1728" spans="1:32" x14ac:dyDescent="0.2">
      <c r="A1728" s="60" t="s">
        <v>6111</v>
      </c>
      <c r="B1728" s="44" t="s">
        <v>6115</v>
      </c>
      <c r="C1728" s="44"/>
      <c r="D1728" s="39">
        <v>1713</v>
      </c>
      <c r="E1728" s="44" t="s">
        <v>3655</v>
      </c>
      <c r="F1728" s="44" t="s">
        <v>1677</v>
      </c>
      <c r="G1728" s="39" t="s">
        <v>6115</v>
      </c>
      <c r="H1728" s="64">
        <v>40451</v>
      </c>
      <c r="I1728" s="44" t="s">
        <v>6129</v>
      </c>
      <c r="J1728" s="58">
        <v>84</v>
      </c>
      <c r="K1728" s="44" t="s">
        <v>6111</v>
      </c>
      <c r="L1728" s="39" t="s">
        <v>6116</v>
      </c>
      <c r="M1728" s="67">
        <v>0</v>
      </c>
      <c r="N1728" s="67">
        <v>0</v>
      </c>
      <c r="O1728" s="46">
        <v>626525</v>
      </c>
      <c r="P1728" s="45">
        <v>626525</v>
      </c>
      <c r="Q1728" s="45">
        <v>395228</v>
      </c>
      <c r="R1728" s="45">
        <v>32935.666666666664</v>
      </c>
      <c r="S1728" s="45">
        <v>197614</v>
      </c>
      <c r="T1728" s="45">
        <v>92505</v>
      </c>
      <c r="U1728" s="46">
        <v>428911</v>
      </c>
      <c r="V1728" s="38">
        <v>183751.48683790726</v>
      </c>
      <c r="W1728" s="46">
        <v>92505</v>
      </c>
      <c r="X1728" s="38"/>
      <c r="Y1728" s="38">
        <f t="shared" si="27"/>
        <v>213080.42022326225</v>
      </c>
      <c r="Z1728" s="38">
        <v>92505</v>
      </c>
      <c r="AA1728" s="38">
        <v>0</v>
      </c>
      <c r="AB1728" s="38">
        <v>92505</v>
      </c>
      <c r="AC1728" s="38" t="s">
        <v>6123</v>
      </c>
      <c r="AD1728" s="59">
        <v>1</v>
      </c>
      <c r="AE1728" s="59">
        <v>0.14764773951558199</v>
      </c>
      <c r="AF1728" s="59">
        <v>0.21567411421017413</v>
      </c>
    </row>
    <row r="1729" spans="1:32" x14ac:dyDescent="0.2">
      <c r="A1729" s="60" t="s">
        <v>6111</v>
      </c>
      <c r="B1729" s="44" t="s">
        <v>6115</v>
      </c>
      <c r="C1729" s="44"/>
      <c r="D1729" s="39">
        <v>1714</v>
      </c>
      <c r="E1729" s="44" t="s">
        <v>3815</v>
      </c>
      <c r="F1729" s="44" t="s">
        <v>3816</v>
      </c>
      <c r="G1729" s="39" t="s">
        <v>6115</v>
      </c>
      <c r="H1729" s="64">
        <v>40451</v>
      </c>
      <c r="I1729" s="44" t="s">
        <v>6129</v>
      </c>
      <c r="J1729" s="58">
        <v>84</v>
      </c>
      <c r="K1729" s="44" t="s">
        <v>6111</v>
      </c>
      <c r="L1729" s="39" t="s">
        <v>6123</v>
      </c>
      <c r="M1729" s="67">
        <v>192750</v>
      </c>
      <c r="N1729" s="67">
        <v>192750</v>
      </c>
      <c r="O1729" s="46">
        <v>525831</v>
      </c>
      <c r="P1729" s="45">
        <v>333081</v>
      </c>
      <c r="Q1729" s="45">
        <v>689183</v>
      </c>
      <c r="R1729" s="45">
        <v>57431.916666666664</v>
      </c>
      <c r="S1729" s="45">
        <v>344591.5</v>
      </c>
      <c r="T1729" s="45">
        <v>372932</v>
      </c>
      <c r="U1729" s="46">
        <v>0</v>
      </c>
      <c r="V1729" s="38">
        <v>0</v>
      </c>
      <c r="W1729" s="46">
        <v>0</v>
      </c>
      <c r="X1729" s="38"/>
      <c r="Y1729" s="38">
        <f t="shared" si="27"/>
        <v>0</v>
      </c>
      <c r="Z1729" s="38">
        <v>0</v>
      </c>
      <c r="AA1729" s="38">
        <v>0</v>
      </c>
      <c r="AB1729" s="38">
        <v>0</v>
      </c>
      <c r="AC1729" s="38" t="s">
        <v>6116</v>
      </c>
      <c r="AD1729" s="59">
        <v>0</v>
      </c>
      <c r="AE1729" s="59">
        <v>0</v>
      </c>
      <c r="AF1729" s="59" t="s">
        <v>6138</v>
      </c>
    </row>
    <row r="1730" spans="1:32" x14ac:dyDescent="0.2">
      <c r="A1730" s="60" t="s">
        <v>6111</v>
      </c>
      <c r="B1730" s="44" t="s">
        <v>6115</v>
      </c>
      <c r="C1730" s="44"/>
      <c r="D1730" s="39">
        <v>1715</v>
      </c>
      <c r="E1730" s="44" t="s">
        <v>4133</v>
      </c>
      <c r="F1730" s="44" t="s">
        <v>4134</v>
      </c>
      <c r="G1730" s="39" t="s">
        <v>6115</v>
      </c>
      <c r="H1730" s="64">
        <v>40359</v>
      </c>
      <c r="I1730" s="44" t="s">
        <v>6129</v>
      </c>
      <c r="J1730" s="58">
        <v>84</v>
      </c>
      <c r="K1730" s="44" t="s">
        <v>6111</v>
      </c>
      <c r="L1730" s="39" t="s">
        <v>6116</v>
      </c>
      <c r="M1730" s="67">
        <v>0</v>
      </c>
      <c r="N1730" s="67">
        <v>0</v>
      </c>
      <c r="O1730" s="46">
        <v>137546</v>
      </c>
      <c r="P1730" s="45">
        <v>137546</v>
      </c>
      <c r="Q1730" s="45">
        <v>405536</v>
      </c>
      <c r="R1730" s="45">
        <v>33794.666666666664</v>
      </c>
      <c r="S1730" s="45">
        <v>202768</v>
      </c>
      <c r="T1730" s="45">
        <v>150381</v>
      </c>
      <c r="U1730" s="46">
        <v>0</v>
      </c>
      <c r="V1730" s="38">
        <v>0</v>
      </c>
      <c r="W1730" s="46">
        <v>0</v>
      </c>
      <c r="X1730" s="38"/>
      <c r="Y1730" s="38">
        <f t="shared" si="27"/>
        <v>0</v>
      </c>
      <c r="Z1730" s="38">
        <v>0</v>
      </c>
      <c r="AA1730" s="38">
        <v>0</v>
      </c>
      <c r="AB1730" s="38">
        <v>0</v>
      </c>
      <c r="AC1730" s="38" t="s">
        <v>6116</v>
      </c>
      <c r="AD1730" s="59">
        <v>0</v>
      </c>
      <c r="AE1730" s="59">
        <v>0</v>
      </c>
      <c r="AF1730" s="59" t="s">
        <v>6138</v>
      </c>
    </row>
    <row r="1731" spans="1:32" x14ac:dyDescent="0.2">
      <c r="A1731" s="60" t="s">
        <v>6111</v>
      </c>
      <c r="B1731" s="44" t="s">
        <v>6115</v>
      </c>
      <c r="C1731" s="44"/>
      <c r="D1731" s="39">
        <v>1716</v>
      </c>
      <c r="E1731" s="44" t="s">
        <v>4230</v>
      </c>
      <c r="F1731" s="44" t="s">
        <v>4231</v>
      </c>
      <c r="G1731" s="39" t="s">
        <v>6115</v>
      </c>
      <c r="H1731" s="64">
        <v>40359</v>
      </c>
      <c r="I1731" s="44" t="s">
        <v>6131</v>
      </c>
      <c r="J1731" s="58">
        <v>84</v>
      </c>
      <c r="K1731" s="44" t="s">
        <v>6111</v>
      </c>
      <c r="L1731" s="39" t="s">
        <v>6116</v>
      </c>
      <c r="M1731" s="67">
        <v>0</v>
      </c>
      <c r="N1731" s="67">
        <v>0</v>
      </c>
      <c r="O1731" s="46">
        <v>301294</v>
      </c>
      <c r="P1731" s="45">
        <v>301294</v>
      </c>
      <c r="Q1731" s="45">
        <v>323440</v>
      </c>
      <c r="R1731" s="45">
        <v>26953.333333333332</v>
      </c>
      <c r="S1731" s="45">
        <v>161720</v>
      </c>
      <c r="T1731" s="45">
        <v>145699</v>
      </c>
      <c r="U1731" s="46">
        <v>139574</v>
      </c>
      <c r="V1731" s="38">
        <v>59795.458787287032</v>
      </c>
      <c r="W1731" s="46">
        <v>59795.458787287032</v>
      </c>
      <c r="X1731" s="38"/>
      <c r="Y1731" s="38">
        <f t="shared" si="27"/>
        <v>69339.528648697757</v>
      </c>
      <c r="Z1731" s="38">
        <v>69339.528648697757</v>
      </c>
      <c r="AA1731" s="38">
        <v>0</v>
      </c>
      <c r="AB1731" s="38">
        <v>69339.528648697757</v>
      </c>
      <c r="AC1731" s="38" t="s">
        <v>6123</v>
      </c>
      <c r="AD1731" s="59">
        <v>0.47590943416700016</v>
      </c>
      <c r="AE1731" s="59">
        <v>0.23013909553027195</v>
      </c>
      <c r="AF1731" s="59">
        <v>0.49679402072519063</v>
      </c>
    </row>
    <row r="1732" spans="1:32" x14ac:dyDescent="0.2">
      <c r="A1732" s="60" t="s">
        <v>6111</v>
      </c>
      <c r="B1732" s="44" t="s">
        <v>6115</v>
      </c>
      <c r="C1732" s="44"/>
      <c r="D1732" s="39">
        <v>1717</v>
      </c>
      <c r="E1732" s="44" t="s">
        <v>4373</v>
      </c>
      <c r="F1732" s="44" t="s">
        <v>4374</v>
      </c>
      <c r="G1732" s="39" t="s">
        <v>6115</v>
      </c>
      <c r="H1732" s="64">
        <v>40451</v>
      </c>
      <c r="I1732" s="44" t="s">
        <v>6141</v>
      </c>
      <c r="J1732" s="58">
        <v>84</v>
      </c>
      <c r="K1732" s="44" t="s">
        <v>6111</v>
      </c>
      <c r="L1732" s="39" t="s">
        <v>6116</v>
      </c>
      <c r="M1732" s="67">
        <v>0</v>
      </c>
      <c r="N1732" s="67">
        <v>0</v>
      </c>
      <c r="O1732" s="46">
        <v>464506</v>
      </c>
      <c r="P1732" s="45">
        <v>464506</v>
      </c>
      <c r="Q1732" s="45">
        <v>361461</v>
      </c>
      <c r="R1732" s="45">
        <v>30121.75</v>
      </c>
      <c r="S1732" s="45">
        <v>180730.5</v>
      </c>
      <c r="T1732" s="45">
        <v>237840</v>
      </c>
      <c r="U1732" s="46">
        <v>283775.5</v>
      </c>
      <c r="V1732" s="38">
        <v>121573.40346405328</v>
      </c>
      <c r="W1732" s="46">
        <v>121573.40346405328</v>
      </c>
      <c r="X1732" s="38"/>
      <c r="Y1732" s="38">
        <f t="shared" si="27"/>
        <v>140977.97162830134</v>
      </c>
      <c r="Z1732" s="38">
        <v>140977.97162830134</v>
      </c>
      <c r="AA1732" s="38">
        <v>0</v>
      </c>
      <c r="AB1732" s="38">
        <v>140977.97162830134</v>
      </c>
      <c r="AC1732" s="38" t="s">
        <v>6123</v>
      </c>
      <c r="AD1732" s="59">
        <v>0.5927429012289831</v>
      </c>
      <c r="AE1732" s="59">
        <v>0.30350086248251118</v>
      </c>
      <c r="AF1732" s="59">
        <v>0.49679402072519063</v>
      </c>
    </row>
    <row r="1733" spans="1:32" x14ac:dyDescent="0.2">
      <c r="A1733" s="60" t="s">
        <v>6111</v>
      </c>
      <c r="B1733" s="44" t="s">
        <v>6115</v>
      </c>
      <c r="C1733" s="44"/>
      <c r="D1733" s="39">
        <v>1718</v>
      </c>
      <c r="E1733" s="44" t="s">
        <v>4536</v>
      </c>
      <c r="F1733" s="44" t="s">
        <v>6011</v>
      </c>
      <c r="G1733" s="39" t="s">
        <v>6115</v>
      </c>
      <c r="H1733" s="64">
        <v>40543</v>
      </c>
      <c r="I1733" s="44" t="s">
        <v>6129</v>
      </c>
      <c r="J1733" s="58">
        <v>84</v>
      </c>
      <c r="K1733" s="44" t="s">
        <v>6111</v>
      </c>
      <c r="L1733" s="39" t="s">
        <v>6116</v>
      </c>
      <c r="M1733" s="67">
        <v>0</v>
      </c>
      <c r="N1733" s="67">
        <v>0</v>
      </c>
      <c r="O1733" s="46">
        <v>766769</v>
      </c>
      <c r="P1733" s="45">
        <v>766769</v>
      </c>
      <c r="Q1733" s="45">
        <v>437614</v>
      </c>
      <c r="R1733" s="45">
        <v>36467.833333333336</v>
      </c>
      <c r="S1733" s="45">
        <v>218807</v>
      </c>
      <c r="T1733" s="45">
        <v>222283</v>
      </c>
      <c r="U1733" s="46">
        <v>547962</v>
      </c>
      <c r="V1733" s="38">
        <v>234754.60463982818</v>
      </c>
      <c r="W1733" s="46">
        <v>222283</v>
      </c>
      <c r="X1733" s="38"/>
      <c r="Y1733" s="38">
        <f t="shared" si="27"/>
        <v>272224.24518461694</v>
      </c>
      <c r="Z1733" s="38">
        <v>222283</v>
      </c>
      <c r="AA1733" s="38">
        <v>0</v>
      </c>
      <c r="AB1733" s="38">
        <v>222283</v>
      </c>
      <c r="AC1733" s="38" t="s">
        <v>6123</v>
      </c>
      <c r="AD1733" s="59">
        <v>1</v>
      </c>
      <c r="AE1733" s="59">
        <v>0.28989565305848308</v>
      </c>
      <c r="AF1733" s="59">
        <v>0.40565404170362179</v>
      </c>
    </row>
    <row r="1734" spans="1:32" x14ac:dyDescent="0.2">
      <c r="A1734" s="60" t="s">
        <v>6111</v>
      </c>
      <c r="B1734" s="44" t="s">
        <v>6115</v>
      </c>
      <c r="C1734" s="44"/>
      <c r="D1734" s="39">
        <v>1719</v>
      </c>
      <c r="E1734" s="44" t="s">
        <v>5019</v>
      </c>
      <c r="F1734" s="44" t="s">
        <v>5020</v>
      </c>
      <c r="G1734" s="39" t="s">
        <v>6115</v>
      </c>
      <c r="H1734" s="64">
        <v>40633</v>
      </c>
      <c r="I1734" s="44" t="s">
        <v>6141</v>
      </c>
      <c r="J1734" s="58">
        <v>84</v>
      </c>
      <c r="K1734" s="44" t="s">
        <v>6111</v>
      </c>
      <c r="L1734" s="39" t="s">
        <v>6116</v>
      </c>
      <c r="M1734" s="67">
        <v>0</v>
      </c>
      <c r="N1734" s="67">
        <v>0</v>
      </c>
      <c r="O1734" s="46">
        <v>269877</v>
      </c>
      <c r="P1734" s="45">
        <v>269877</v>
      </c>
      <c r="Q1734" s="45">
        <v>353313</v>
      </c>
      <c r="R1734" s="45">
        <v>29442.75</v>
      </c>
      <c r="S1734" s="45">
        <v>176656.5</v>
      </c>
      <c r="T1734" s="45">
        <v>229742</v>
      </c>
      <c r="U1734" s="46">
        <v>93220.5</v>
      </c>
      <c r="V1734" s="38">
        <v>39936.969391722603</v>
      </c>
      <c r="W1734" s="46">
        <v>39936.969391722603</v>
      </c>
      <c r="X1734" s="38"/>
      <c r="Y1734" s="38">
        <f t="shared" si="27"/>
        <v>46311.387009012629</v>
      </c>
      <c r="Z1734" s="38">
        <v>46311.387009012629</v>
      </c>
      <c r="AA1734" s="38">
        <v>0</v>
      </c>
      <c r="AB1734" s="38">
        <v>46311.387009012629</v>
      </c>
      <c r="AC1734" s="38" t="s">
        <v>6123</v>
      </c>
      <c r="AD1734" s="59">
        <v>0.20157997670871078</v>
      </c>
      <c r="AE1734" s="59">
        <v>0.17160182975582444</v>
      </c>
      <c r="AF1734" s="59">
        <v>0.49679402072519058</v>
      </c>
    </row>
    <row r="1735" spans="1:32" x14ac:dyDescent="0.2">
      <c r="A1735" s="60" t="s">
        <v>6111</v>
      </c>
      <c r="B1735" s="44" t="s">
        <v>6115</v>
      </c>
      <c r="C1735" s="44"/>
      <c r="D1735" s="39">
        <v>1720</v>
      </c>
      <c r="E1735" s="44" t="s">
        <v>5169</v>
      </c>
      <c r="F1735" s="44" t="s">
        <v>5170</v>
      </c>
      <c r="G1735" s="39" t="s">
        <v>6115</v>
      </c>
      <c r="H1735" s="64">
        <v>40633</v>
      </c>
      <c r="I1735" s="44" t="s">
        <v>6130</v>
      </c>
      <c r="J1735" s="58">
        <v>84</v>
      </c>
      <c r="K1735" s="44" t="s">
        <v>6111</v>
      </c>
      <c r="L1735" s="39" t="s">
        <v>6116</v>
      </c>
      <c r="M1735" s="67">
        <v>0</v>
      </c>
      <c r="N1735" s="67">
        <v>0</v>
      </c>
      <c r="O1735" s="46">
        <v>278738</v>
      </c>
      <c r="P1735" s="45">
        <v>278738</v>
      </c>
      <c r="Q1735" s="45">
        <v>416079</v>
      </c>
      <c r="R1735" s="45">
        <v>34673.25</v>
      </c>
      <c r="S1735" s="45">
        <v>208039.5</v>
      </c>
      <c r="T1735" s="45">
        <v>239679</v>
      </c>
      <c r="U1735" s="46">
        <v>70698.5</v>
      </c>
      <c r="V1735" s="38">
        <v>30288.228775223266</v>
      </c>
      <c r="W1735" s="46">
        <v>30288.228775223266</v>
      </c>
      <c r="X1735" s="38"/>
      <c r="Y1735" s="38">
        <f t="shared" si="27"/>
        <v>35122.592074239888</v>
      </c>
      <c r="Z1735" s="38">
        <v>35122.592074239888</v>
      </c>
      <c r="AA1735" s="38">
        <v>0</v>
      </c>
      <c r="AB1735" s="38">
        <v>35122.592074239888</v>
      </c>
      <c r="AC1735" s="38" t="s">
        <v>6123</v>
      </c>
      <c r="AD1735" s="59">
        <v>0.14654013106796962</v>
      </c>
      <c r="AE1735" s="59">
        <v>0.12600575477416029</v>
      </c>
      <c r="AF1735" s="59">
        <v>0.49679402072519063</v>
      </c>
    </row>
    <row r="1736" spans="1:32" x14ac:dyDescent="0.2">
      <c r="A1736" s="60" t="s">
        <v>6111</v>
      </c>
      <c r="B1736" s="44" t="s">
        <v>6115</v>
      </c>
      <c r="C1736" s="44"/>
      <c r="D1736" s="39">
        <v>1721</v>
      </c>
      <c r="E1736" s="44" t="s">
        <v>5363</v>
      </c>
      <c r="F1736" s="44" t="s">
        <v>5364</v>
      </c>
      <c r="G1736" s="39" t="s">
        <v>6115</v>
      </c>
      <c r="H1736" s="64">
        <v>40543</v>
      </c>
      <c r="I1736" s="44" t="s">
        <v>6141</v>
      </c>
      <c r="J1736" s="58">
        <v>84</v>
      </c>
      <c r="K1736" s="44" t="s">
        <v>6111</v>
      </c>
      <c r="L1736" s="39" t="s">
        <v>6116</v>
      </c>
      <c r="M1736" s="67">
        <v>0</v>
      </c>
      <c r="N1736" s="67">
        <v>0</v>
      </c>
      <c r="O1736" s="46">
        <v>255104</v>
      </c>
      <c r="P1736" s="45">
        <v>255104</v>
      </c>
      <c r="Q1736" s="45">
        <v>317837</v>
      </c>
      <c r="R1736" s="45">
        <v>26486.416666666668</v>
      </c>
      <c r="S1736" s="45">
        <v>158918.5</v>
      </c>
      <c r="T1736" s="45">
        <v>132520</v>
      </c>
      <c r="U1736" s="46">
        <v>96185.5</v>
      </c>
      <c r="V1736" s="38">
        <v>41207.216968666064</v>
      </c>
      <c r="W1736" s="46">
        <v>41207.216968666064</v>
      </c>
      <c r="X1736" s="38"/>
      <c r="Y1736" s="38">
        <f t="shared" si="27"/>
        <v>47784.381280462825</v>
      </c>
      <c r="Z1736" s="38">
        <v>47784.381280462825</v>
      </c>
      <c r="AA1736" s="38">
        <v>0</v>
      </c>
      <c r="AB1736" s="38">
        <v>47784.381280462825</v>
      </c>
      <c r="AC1736" s="38" t="s">
        <v>6123</v>
      </c>
      <c r="AD1736" s="59">
        <v>0.36058241231861476</v>
      </c>
      <c r="AE1736" s="59">
        <v>0.18731333605299338</v>
      </c>
      <c r="AF1736" s="59">
        <v>0.49679402072519063</v>
      </c>
    </row>
    <row r="1737" spans="1:32" x14ac:dyDescent="0.2">
      <c r="A1737" s="60" t="s">
        <v>6111</v>
      </c>
      <c r="B1737" s="44" t="s">
        <v>6115</v>
      </c>
      <c r="C1737" s="44"/>
      <c r="D1737" s="39">
        <v>1722</v>
      </c>
      <c r="E1737" s="44" t="s">
        <v>5365</v>
      </c>
      <c r="F1737" s="44" t="s">
        <v>5366</v>
      </c>
      <c r="G1737" s="39" t="s">
        <v>6115</v>
      </c>
      <c r="H1737" s="64">
        <v>40451</v>
      </c>
      <c r="I1737" s="44" t="s">
        <v>6132</v>
      </c>
      <c r="J1737" s="58">
        <v>84</v>
      </c>
      <c r="K1737" s="44" t="s">
        <v>6111</v>
      </c>
      <c r="L1737" s="39" t="s">
        <v>6116</v>
      </c>
      <c r="M1737" s="67">
        <v>0</v>
      </c>
      <c r="N1737" s="67">
        <v>0</v>
      </c>
      <c r="O1737" s="46">
        <v>276395</v>
      </c>
      <c r="P1737" s="45">
        <v>276395</v>
      </c>
      <c r="Q1737" s="45">
        <v>361179</v>
      </c>
      <c r="R1737" s="45">
        <v>30098.25</v>
      </c>
      <c r="S1737" s="45">
        <v>180589.5</v>
      </c>
      <c r="T1737" s="45">
        <v>198962</v>
      </c>
      <c r="U1737" s="46">
        <v>95805.5</v>
      </c>
      <c r="V1737" s="38">
        <v>41044.41964008646</v>
      </c>
      <c r="W1737" s="46">
        <v>41044.41964008646</v>
      </c>
      <c r="X1737" s="38"/>
      <c r="Y1737" s="38">
        <f t="shared" si="27"/>
        <v>47595.599552587249</v>
      </c>
      <c r="Z1737" s="38">
        <v>47595.599552587249</v>
      </c>
      <c r="AA1737" s="38">
        <v>0</v>
      </c>
      <c r="AB1737" s="38">
        <v>47595.599552587249</v>
      </c>
      <c r="AC1737" s="38" t="s">
        <v>6123</v>
      </c>
      <c r="AD1737" s="59">
        <v>0.23921954721297156</v>
      </c>
      <c r="AE1737" s="59">
        <v>0.17220137684323975</v>
      </c>
      <c r="AF1737" s="59">
        <v>0.49679402072519063</v>
      </c>
    </row>
    <row r="1738" spans="1:32" x14ac:dyDescent="0.2">
      <c r="A1738" s="60" t="s">
        <v>6111</v>
      </c>
      <c r="B1738" s="44" t="s">
        <v>6115</v>
      </c>
      <c r="C1738" s="44"/>
      <c r="D1738" s="39">
        <v>1723</v>
      </c>
      <c r="E1738" s="44" t="s">
        <v>5709</v>
      </c>
      <c r="F1738" s="44" t="s">
        <v>5710</v>
      </c>
      <c r="G1738" s="39" t="s">
        <v>6115</v>
      </c>
      <c r="H1738" s="64">
        <v>40543</v>
      </c>
      <c r="I1738" s="44" t="s">
        <v>6129</v>
      </c>
      <c r="J1738" s="58">
        <v>84</v>
      </c>
      <c r="K1738" s="44" t="s">
        <v>6111</v>
      </c>
      <c r="L1738" s="39" t="s">
        <v>6116</v>
      </c>
      <c r="M1738" s="67">
        <v>0</v>
      </c>
      <c r="N1738" s="67">
        <v>0</v>
      </c>
      <c r="O1738" s="46">
        <v>177124</v>
      </c>
      <c r="P1738" s="45">
        <v>177124</v>
      </c>
      <c r="Q1738" s="45">
        <v>487566</v>
      </c>
      <c r="R1738" s="45">
        <v>40630.5</v>
      </c>
      <c r="S1738" s="45">
        <v>243783</v>
      </c>
      <c r="T1738" s="45">
        <v>208128</v>
      </c>
      <c r="U1738" s="46">
        <v>0</v>
      </c>
      <c r="V1738" s="38">
        <v>0</v>
      </c>
      <c r="W1738" s="46">
        <v>0</v>
      </c>
      <c r="X1738" s="38"/>
      <c r="Y1738" s="38">
        <f t="shared" si="27"/>
        <v>0</v>
      </c>
      <c r="Z1738" s="38">
        <v>0</v>
      </c>
      <c r="AA1738" s="38">
        <v>0</v>
      </c>
      <c r="AB1738" s="38">
        <v>0</v>
      </c>
      <c r="AC1738" s="38" t="s">
        <v>6116</v>
      </c>
      <c r="AD1738" s="59">
        <v>0</v>
      </c>
      <c r="AE1738" s="59">
        <v>0</v>
      </c>
      <c r="AF1738" s="59" t="s">
        <v>6138</v>
      </c>
    </row>
    <row r="1739" spans="1:32" x14ac:dyDescent="0.2">
      <c r="A1739" s="60" t="s">
        <v>6111</v>
      </c>
      <c r="B1739" s="44" t="s">
        <v>6115</v>
      </c>
      <c r="C1739" s="44"/>
      <c r="D1739" s="39">
        <v>1724</v>
      </c>
      <c r="E1739" s="44" t="s">
        <v>5905</v>
      </c>
      <c r="F1739" s="44" t="s">
        <v>5906</v>
      </c>
      <c r="G1739" s="39" t="s">
        <v>6115</v>
      </c>
      <c r="H1739" s="64">
        <v>40543</v>
      </c>
      <c r="I1739" s="44" t="s">
        <v>6129</v>
      </c>
      <c r="J1739" s="58">
        <v>84</v>
      </c>
      <c r="K1739" s="44" t="s">
        <v>6111</v>
      </c>
      <c r="L1739" s="39" t="s">
        <v>6116</v>
      </c>
      <c r="M1739" s="67">
        <v>0</v>
      </c>
      <c r="N1739" s="67">
        <v>0</v>
      </c>
      <c r="O1739" s="46">
        <v>301299</v>
      </c>
      <c r="P1739" s="45">
        <v>301299</v>
      </c>
      <c r="Q1739" s="45">
        <v>429690</v>
      </c>
      <c r="R1739" s="45">
        <v>35807.5</v>
      </c>
      <c r="S1739" s="45">
        <v>214845</v>
      </c>
      <c r="T1739" s="45">
        <v>166531</v>
      </c>
      <c r="U1739" s="46">
        <v>86454</v>
      </c>
      <c r="V1739" s="38">
        <v>37038.105907949284</v>
      </c>
      <c r="W1739" s="46">
        <v>37038.105907949284</v>
      </c>
      <c r="X1739" s="38"/>
      <c r="Y1739" s="38">
        <f t="shared" si="27"/>
        <v>42949.830267775636</v>
      </c>
      <c r="Z1739" s="38">
        <v>42949.830267775636</v>
      </c>
      <c r="AA1739" s="38">
        <v>0</v>
      </c>
      <c r="AB1739" s="38">
        <v>42949.830267775636</v>
      </c>
      <c r="AC1739" s="38" t="s">
        <v>6123</v>
      </c>
      <c r="AD1739" s="59">
        <v>0.25790891946710004</v>
      </c>
      <c r="AE1739" s="59">
        <v>0.14254886431012262</v>
      </c>
      <c r="AF1739" s="59">
        <v>0.49679402072519069</v>
      </c>
    </row>
    <row r="1740" spans="1:32" x14ac:dyDescent="0.2">
      <c r="A1740" s="60" t="s">
        <v>6111</v>
      </c>
      <c r="B1740" s="44" t="s">
        <v>6115</v>
      </c>
      <c r="C1740" s="44"/>
      <c r="D1740" s="39">
        <v>1725</v>
      </c>
      <c r="E1740" s="44" t="s">
        <v>3468</v>
      </c>
      <c r="F1740" s="44" t="s">
        <v>3469</v>
      </c>
      <c r="G1740" s="39" t="s">
        <v>6115</v>
      </c>
      <c r="H1740" s="64">
        <v>40359</v>
      </c>
      <c r="I1740" s="44" t="s">
        <v>6129</v>
      </c>
      <c r="J1740" s="58">
        <v>83</v>
      </c>
      <c r="K1740" s="44" t="s">
        <v>6111</v>
      </c>
      <c r="L1740" s="39" t="s">
        <v>6116</v>
      </c>
      <c r="M1740" s="67">
        <v>0</v>
      </c>
      <c r="N1740" s="67">
        <v>0</v>
      </c>
      <c r="O1740" s="46">
        <v>306280</v>
      </c>
      <c r="P1740" s="45">
        <v>306280</v>
      </c>
      <c r="Q1740" s="45">
        <v>348133</v>
      </c>
      <c r="R1740" s="45">
        <v>29011.083333333332</v>
      </c>
      <c r="S1740" s="45">
        <v>174066.5</v>
      </c>
      <c r="T1740" s="45">
        <v>287387</v>
      </c>
      <c r="U1740" s="46">
        <v>132213.5</v>
      </c>
      <c r="V1740" s="38">
        <v>56642.117374102439</v>
      </c>
      <c r="W1740" s="46">
        <v>56642.117374102439</v>
      </c>
      <c r="X1740" s="38"/>
      <c r="Y1740" s="38">
        <f t="shared" si="27"/>
        <v>65682.876259149998</v>
      </c>
      <c r="Z1740" s="38">
        <v>65682.876259149998</v>
      </c>
      <c r="AA1740" s="38">
        <v>0</v>
      </c>
      <c r="AB1740" s="38">
        <v>65682.876259149998</v>
      </c>
      <c r="AC1740" s="38" t="s">
        <v>6123</v>
      </c>
      <c r="AD1740" s="59">
        <v>0.22855200916934307</v>
      </c>
      <c r="AE1740" s="59">
        <v>0.21445369028062555</v>
      </c>
      <c r="AF1740" s="59">
        <v>0.49679402072519069</v>
      </c>
    </row>
    <row r="1741" spans="1:32" x14ac:dyDescent="0.2">
      <c r="A1741" s="60" t="s">
        <v>6111</v>
      </c>
      <c r="B1741" s="44" t="s">
        <v>6115</v>
      </c>
      <c r="C1741" s="44"/>
      <c r="D1741" s="39">
        <v>1726</v>
      </c>
      <c r="E1741" s="44" t="s">
        <v>838</v>
      </c>
      <c r="F1741" s="44" t="s">
        <v>839</v>
      </c>
      <c r="G1741" s="39" t="s">
        <v>6115</v>
      </c>
      <c r="H1741" s="64">
        <v>40633</v>
      </c>
      <c r="I1741" s="44" t="s">
        <v>6130</v>
      </c>
      <c r="J1741" s="58">
        <v>82</v>
      </c>
      <c r="K1741" s="44" t="s">
        <v>6111</v>
      </c>
      <c r="L1741" s="39" t="s">
        <v>6116</v>
      </c>
      <c r="M1741" s="67">
        <v>0</v>
      </c>
      <c r="N1741" s="67">
        <v>0</v>
      </c>
      <c r="O1741" s="46">
        <v>451303</v>
      </c>
      <c r="P1741" s="45">
        <v>451303</v>
      </c>
      <c r="Q1741" s="45">
        <v>491826</v>
      </c>
      <c r="R1741" s="45">
        <v>40985.5</v>
      </c>
      <c r="S1741" s="45">
        <v>245913</v>
      </c>
      <c r="T1741" s="45">
        <v>385106</v>
      </c>
      <c r="U1741" s="46">
        <v>205390</v>
      </c>
      <c r="V1741" s="38">
        <v>87991.956097273738</v>
      </c>
      <c r="W1741" s="46">
        <v>87991.956097273738</v>
      </c>
      <c r="X1741" s="38"/>
      <c r="Y1741" s="38">
        <f t="shared" si="27"/>
        <v>102036.52391674691</v>
      </c>
      <c r="Z1741" s="38">
        <v>102036.52391674691</v>
      </c>
      <c r="AA1741" s="38">
        <v>0</v>
      </c>
      <c r="AB1741" s="38">
        <v>102036.52391674691</v>
      </c>
      <c r="AC1741" s="38" t="s">
        <v>6123</v>
      </c>
      <c r="AD1741" s="59">
        <v>0.26495698305595577</v>
      </c>
      <c r="AE1741" s="59">
        <v>0.22609316560436538</v>
      </c>
      <c r="AF1741" s="59">
        <v>0.49679402072519069</v>
      </c>
    </row>
    <row r="1742" spans="1:32" x14ac:dyDescent="0.2">
      <c r="A1742" s="60" t="s">
        <v>6111</v>
      </c>
      <c r="B1742" s="44" t="s">
        <v>6115</v>
      </c>
      <c r="C1742" s="44"/>
      <c r="D1742" s="39">
        <v>1727</v>
      </c>
      <c r="E1742" s="44" t="s">
        <v>1341</v>
      </c>
      <c r="F1742" s="44" t="s">
        <v>5980</v>
      </c>
      <c r="G1742" s="39" t="s">
        <v>6115</v>
      </c>
      <c r="H1742" s="64">
        <v>40359</v>
      </c>
      <c r="I1742" s="44" t="s">
        <v>6129</v>
      </c>
      <c r="J1742" s="58">
        <v>82</v>
      </c>
      <c r="K1742" s="44" t="s">
        <v>6111</v>
      </c>
      <c r="L1742" s="39" t="s">
        <v>6116</v>
      </c>
      <c r="M1742" s="67">
        <v>0</v>
      </c>
      <c r="N1742" s="67">
        <v>0</v>
      </c>
      <c r="O1742" s="46">
        <v>1770307</v>
      </c>
      <c r="P1742" s="45">
        <v>1770307</v>
      </c>
      <c r="Q1742" s="45">
        <v>450475</v>
      </c>
      <c r="R1742" s="45">
        <v>37539.583333333336</v>
      </c>
      <c r="S1742" s="45">
        <v>225237.5</v>
      </c>
      <c r="T1742" s="45">
        <v>283633</v>
      </c>
      <c r="U1742" s="46">
        <v>1545069.5</v>
      </c>
      <c r="V1742" s="38">
        <v>661929.43965741596</v>
      </c>
      <c r="W1742" s="46">
        <v>283633</v>
      </c>
      <c r="X1742" s="38"/>
      <c r="Y1742" s="38">
        <f t="shared" si="27"/>
        <v>767581.28920485987</v>
      </c>
      <c r="Z1742" s="38">
        <v>283633</v>
      </c>
      <c r="AA1742" s="38">
        <v>0</v>
      </c>
      <c r="AB1742" s="38">
        <v>283633</v>
      </c>
      <c r="AC1742" s="38" t="s">
        <v>6123</v>
      </c>
      <c r="AD1742" s="59">
        <v>1</v>
      </c>
      <c r="AE1742" s="59">
        <v>0.16021684374518091</v>
      </c>
      <c r="AF1742" s="59">
        <v>0.18357297196016101</v>
      </c>
    </row>
    <row r="1743" spans="1:32" x14ac:dyDescent="0.2">
      <c r="A1743" s="60" t="s">
        <v>6111</v>
      </c>
      <c r="B1743" s="44" t="s">
        <v>6115</v>
      </c>
      <c r="C1743" s="44"/>
      <c r="D1743" s="39">
        <v>1728</v>
      </c>
      <c r="E1743" s="44" t="s">
        <v>3104</v>
      </c>
      <c r="F1743" s="44" t="s">
        <v>3105</v>
      </c>
      <c r="G1743" s="39" t="s">
        <v>6115</v>
      </c>
      <c r="H1743" s="64">
        <v>40543</v>
      </c>
      <c r="I1743" s="44" t="s">
        <v>6131</v>
      </c>
      <c r="J1743" s="58">
        <v>82</v>
      </c>
      <c r="K1743" s="44" t="s">
        <v>6111</v>
      </c>
      <c r="L1743" s="39" t="s">
        <v>6116</v>
      </c>
      <c r="M1743" s="67">
        <v>0</v>
      </c>
      <c r="N1743" s="67">
        <v>0</v>
      </c>
      <c r="O1743" s="46">
        <v>339454</v>
      </c>
      <c r="P1743" s="45">
        <v>339454</v>
      </c>
      <c r="Q1743" s="45">
        <v>326312</v>
      </c>
      <c r="R1743" s="45">
        <v>27192.666666666668</v>
      </c>
      <c r="S1743" s="45">
        <v>163156</v>
      </c>
      <c r="T1743" s="45">
        <v>129788</v>
      </c>
      <c r="U1743" s="46">
        <v>176298</v>
      </c>
      <c r="V1743" s="38">
        <v>75528.535352437626</v>
      </c>
      <c r="W1743" s="46">
        <v>75528.535352437626</v>
      </c>
      <c r="X1743" s="38"/>
      <c r="Y1743" s="38">
        <f t="shared" si="27"/>
        <v>87583.792265809665</v>
      </c>
      <c r="Z1743" s="38">
        <v>87583.792265809665</v>
      </c>
      <c r="AA1743" s="38">
        <v>0</v>
      </c>
      <c r="AB1743" s="38">
        <v>87583.792265809665</v>
      </c>
      <c r="AC1743" s="38" t="s">
        <v>6123</v>
      </c>
      <c r="AD1743" s="59">
        <v>0.67482195785288057</v>
      </c>
      <c r="AE1743" s="59">
        <v>0.25801372871084055</v>
      </c>
      <c r="AF1743" s="59">
        <v>0.49679402072519069</v>
      </c>
    </row>
    <row r="1744" spans="1:32" x14ac:dyDescent="0.2">
      <c r="A1744" s="60" t="s">
        <v>6111</v>
      </c>
      <c r="B1744" s="44" t="s">
        <v>6115</v>
      </c>
      <c r="C1744" s="44"/>
      <c r="D1744" s="39">
        <v>1729</v>
      </c>
      <c r="E1744" s="44" t="s">
        <v>3164</v>
      </c>
      <c r="F1744" s="44" t="s">
        <v>3165</v>
      </c>
      <c r="G1744" s="39" t="s">
        <v>6115</v>
      </c>
      <c r="H1744" s="64">
        <v>40543</v>
      </c>
      <c r="I1744" s="44" t="s">
        <v>6131</v>
      </c>
      <c r="J1744" s="58">
        <v>82</v>
      </c>
      <c r="K1744" s="44" t="s">
        <v>6111</v>
      </c>
      <c r="L1744" s="39" t="s">
        <v>6116</v>
      </c>
      <c r="M1744" s="67">
        <v>0</v>
      </c>
      <c r="N1744" s="67">
        <v>0</v>
      </c>
      <c r="O1744" s="46">
        <v>611881</v>
      </c>
      <c r="P1744" s="45">
        <v>611881</v>
      </c>
      <c r="Q1744" s="45">
        <v>425725</v>
      </c>
      <c r="R1744" s="45">
        <v>35477.083333333336</v>
      </c>
      <c r="S1744" s="45">
        <v>212862.5</v>
      </c>
      <c r="T1744" s="45">
        <v>265845</v>
      </c>
      <c r="U1744" s="46">
        <v>399018.5</v>
      </c>
      <c r="V1744" s="38">
        <v>170945.12066799754</v>
      </c>
      <c r="W1744" s="46">
        <v>170945.12066799754</v>
      </c>
      <c r="X1744" s="38"/>
      <c r="Y1744" s="38">
        <f t="shared" si="27"/>
        <v>198230.00495873447</v>
      </c>
      <c r="Z1744" s="38">
        <v>198230.00495873447</v>
      </c>
      <c r="AA1744" s="38">
        <v>0</v>
      </c>
      <c r="AB1744" s="38">
        <v>198230.00495873447</v>
      </c>
      <c r="AC1744" s="38" t="s">
        <v>6123</v>
      </c>
      <c r="AD1744" s="59">
        <v>0.74566008372824188</v>
      </c>
      <c r="AE1744" s="59">
        <v>0.3239682306833101</v>
      </c>
      <c r="AF1744" s="59">
        <v>0.49679402072519063</v>
      </c>
    </row>
    <row r="1745" spans="1:32" x14ac:dyDescent="0.2">
      <c r="A1745" s="60" t="s">
        <v>6111</v>
      </c>
      <c r="B1745" s="44" t="s">
        <v>6115</v>
      </c>
      <c r="C1745" s="44"/>
      <c r="D1745" s="39">
        <v>1730</v>
      </c>
      <c r="E1745" s="44" t="s">
        <v>3236</v>
      </c>
      <c r="F1745" s="44" t="s">
        <v>3237</v>
      </c>
      <c r="G1745" s="39" t="s">
        <v>6115</v>
      </c>
      <c r="H1745" s="64">
        <v>40359</v>
      </c>
      <c r="I1745" s="44" t="s">
        <v>6131</v>
      </c>
      <c r="J1745" s="58">
        <v>82</v>
      </c>
      <c r="K1745" s="44" t="s">
        <v>6111</v>
      </c>
      <c r="L1745" s="39" t="s">
        <v>6116</v>
      </c>
      <c r="M1745" s="67">
        <v>0</v>
      </c>
      <c r="N1745" s="67">
        <v>0</v>
      </c>
      <c r="O1745" s="46">
        <v>122523</v>
      </c>
      <c r="P1745" s="45">
        <v>122523</v>
      </c>
      <c r="Q1745" s="45">
        <v>390940</v>
      </c>
      <c r="R1745" s="45">
        <v>32578.333333333332</v>
      </c>
      <c r="S1745" s="45">
        <v>195470</v>
      </c>
      <c r="T1745" s="45">
        <v>246213</v>
      </c>
      <c r="U1745" s="46">
        <v>0</v>
      </c>
      <c r="V1745" s="38">
        <v>0</v>
      </c>
      <c r="W1745" s="46">
        <v>0</v>
      </c>
      <c r="X1745" s="38"/>
      <c r="Y1745" s="38">
        <f t="shared" si="27"/>
        <v>0</v>
      </c>
      <c r="Z1745" s="38">
        <v>0</v>
      </c>
      <c r="AA1745" s="38">
        <v>0</v>
      </c>
      <c r="AB1745" s="38">
        <v>0</v>
      </c>
      <c r="AC1745" s="38" t="s">
        <v>6116</v>
      </c>
      <c r="AD1745" s="59">
        <v>0</v>
      </c>
      <c r="AE1745" s="59">
        <v>0</v>
      </c>
      <c r="AF1745" s="59" t="s">
        <v>6138</v>
      </c>
    </row>
    <row r="1746" spans="1:32" x14ac:dyDescent="0.2">
      <c r="A1746" s="60" t="s">
        <v>6111</v>
      </c>
      <c r="B1746" s="44" t="s">
        <v>6115</v>
      </c>
      <c r="C1746" s="44"/>
      <c r="D1746" s="39">
        <v>1731</v>
      </c>
      <c r="E1746" s="44" t="s">
        <v>3284</v>
      </c>
      <c r="F1746" s="44" t="s">
        <v>3285</v>
      </c>
      <c r="G1746" s="39" t="s">
        <v>6115</v>
      </c>
      <c r="H1746" s="64">
        <v>40633</v>
      </c>
      <c r="I1746" s="44" t="s">
        <v>6130</v>
      </c>
      <c r="J1746" s="58">
        <v>82</v>
      </c>
      <c r="K1746" s="44" t="s">
        <v>6111</v>
      </c>
      <c r="L1746" s="39" t="s">
        <v>6123</v>
      </c>
      <c r="M1746" s="67">
        <v>377702</v>
      </c>
      <c r="N1746" s="67">
        <v>377702</v>
      </c>
      <c r="O1746" s="46">
        <v>771417</v>
      </c>
      <c r="P1746" s="45">
        <v>393715</v>
      </c>
      <c r="Q1746" s="45">
        <v>403371</v>
      </c>
      <c r="R1746" s="45">
        <v>33614.25</v>
      </c>
      <c r="S1746" s="45">
        <v>201685.5</v>
      </c>
      <c r="T1746" s="45">
        <v>202653</v>
      </c>
      <c r="U1746" s="46">
        <v>192029.5</v>
      </c>
      <c r="V1746" s="38">
        <v>82268.130548621775</v>
      </c>
      <c r="W1746" s="46">
        <v>82268.130548621775</v>
      </c>
      <c r="X1746" s="38"/>
      <c r="Y1746" s="38">
        <f t="shared" si="27"/>
        <v>95399.107402847992</v>
      </c>
      <c r="Z1746" s="38">
        <v>95399.107402847992</v>
      </c>
      <c r="AA1746" s="38">
        <v>0</v>
      </c>
      <c r="AB1746" s="38">
        <v>95399.107402847992</v>
      </c>
      <c r="AC1746" s="38" t="s">
        <v>6123</v>
      </c>
      <c r="AD1746" s="59">
        <v>0.47075102467196633</v>
      </c>
      <c r="AE1746" s="59">
        <v>0.24230498559325397</v>
      </c>
      <c r="AF1746" s="59">
        <v>0.49679402072519063</v>
      </c>
    </row>
    <row r="1747" spans="1:32" x14ac:dyDescent="0.2">
      <c r="A1747" s="60" t="s">
        <v>6111</v>
      </c>
      <c r="B1747" s="44" t="s">
        <v>6115</v>
      </c>
      <c r="C1747" s="44"/>
      <c r="D1747" s="39">
        <v>1732</v>
      </c>
      <c r="E1747" s="44" t="s">
        <v>3363</v>
      </c>
      <c r="F1747" s="44" t="s">
        <v>3364</v>
      </c>
      <c r="G1747" s="39" t="s">
        <v>6115</v>
      </c>
      <c r="H1747" s="64">
        <v>40451</v>
      </c>
      <c r="I1747" s="44" t="s">
        <v>6129</v>
      </c>
      <c r="J1747" s="58">
        <v>82</v>
      </c>
      <c r="K1747" s="44" t="s">
        <v>6111</v>
      </c>
      <c r="L1747" s="39" t="s">
        <v>6116</v>
      </c>
      <c r="M1747" s="67">
        <v>0</v>
      </c>
      <c r="N1747" s="67">
        <v>0</v>
      </c>
      <c r="O1747" s="46">
        <v>209558</v>
      </c>
      <c r="P1747" s="45">
        <v>209558</v>
      </c>
      <c r="Q1747" s="45">
        <v>476651</v>
      </c>
      <c r="R1747" s="45">
        <v>39720.916666666664</v>
      </c>
      <c r="S1747" s="45">
        <v>238325.5</v>
      </c>
      <c r="T1747" s="45">
        <v>322242</v>
      </c>
      <c r="U1747" s="46">
        <v>0</v>
      </c>
      <c r="V1747" s="38">
        <v>0</v>
      </c>
      <c r="W1747" s="46">
        <v>0</v>
      </c>
      <c r="X1747" s="38"/>
      <c r="Y1747" s="38">
        <f t="shared" si="27"/>
        <v>0</v>
      </c>
      <c r="Z1747" s="38">
        <v>0</v>
      </c>
      <c r="AA1747" s="38">
        <v>0</v>
      </c>
      <c r="AB1747" s="38">
        <v>0</v>
      </c>
      <c r="AC1747" s="38" t="s">
        <v>6116</v>
      </c>
      <c r="AD1747" s="59">
        <v>0</v>
      </c>
      <c r="AE1747" s="59">
        <v>0</v>
      </c>
      <c r="AF1747" s="59" t="s">
        <v>6138</v>
      </c>
    </row>
    <row r="1748" spans="1:32" x14ac:dyDescent="0.2">
      <c r="A1748" s="60" t="s">
        <v>6111</v>
      </c>
      <c r="B1748" s="44" t="s">
        <v>6115</v>
      </c>
      <c r="C1748" s="44"/>
      <c r="D1748" s="39">
        <v>1733</v>
      </c>
      <c r="E1748" s="44" t="s">
        <v>4220</v>
      </c>
      <c r="F1748" s="44" t="s">
        <v>4221</v>
      </c>
      <c r="G1748" s="39" t="s">
        <v>6115</v>
      </c>
      <c r="H1748" s="64">
        <v>40543</v>
      </c>
      <c r="I1748" s="44" t="s">
        <v>6131</v>
      </c>
      <c r="J1748" s="58">
        <v>82</v>
      </c>
      <c r="K1748" s="44" t="s">
        <v>6111</v>
      </c>
      <c r="L1748" s="39" t="s">
        <v>6116</v>
      </c>
      <c r="M1748" s="67">
        <v>0</v>
      </c>
      <c r="N1748" s="67">
        <v>0</v>
      </c>
      <c r="O1748" s="46">
        <v>863064</v>
      </c>
      <c r="P1748" s="45">
        <v>863064</v>
      </c>
      <c r="Q1748" s="45">
        <v>299919</v>
      </c>
      <c r="R1748" s="45">
        <v>24993.25</v>
      </c>
      <c r="S1748" s="45">
        <v>149959.5</v>
      </c>
      <c r="T1748" s="45">
        <v>159128</v>
      </c>
      <c r="U1748" s="46">
        <v>713104.5</v>
      </c>
      <c r="V1748" s="38">
        <v>305503.96736339811</v>
      </c>
      <c r="W1748" s="46">
        <v>159128</v>
      </c>
      <c r="X1748" s="38"/>
      <c r="Y1748" s="38">
        <f t="shared" si="27"/>
        <v>354266.05175222672</v>
      </c>
      <c r="Z1748" s="38">
        <v>159128</v>
      </c>
      <c r="AA1748" s="38">
        <v>0</v>
      </c>
      <c r="AB1748" s="38">
        <v>159128</v>
      </c>
      <c r="AC1748" s="38" t="s">
        <v>6123</v>
      </c>
      <c r="AD1748" s="59">
        <v>1</v>
      </c>
      <c r="AE1748" s="59">
        <v>0.18437566623100951</v>
      </c>
      <c r="AF1748" s="59">
        <v>0.2231482202117642</v>
      </c>
    </row>
    <row r="1749" spans="1:32" x14ac:dyDescent="0.2">
      <c r="A1749" s="60" t="s">
        <v>6111</v>
      </c>
      <c r="B1749" s="44" t="s">
        <v>6115</v>
      </c>
      <c r="C1749" s="44"/>
      <c r="D1749" s="39">
        <v>1734</v>
      </c>
      <c r="E1749" s="44" t="s">
        <v>5027</v>
      </c>
      <c r="F1749" s="44" t="s">
        <v>5028</v>
      </c>
      <c r="G1749" s="39" t="s">
        <v>6115</v>
      </c>
      <c r="H1749" s="64">
        <v>40543</v>
      </c>
      <c r="I1749" s="44" t="s">
        <v>6131</v>
      </c>
      <c r="J1749" s="58">
        <v>82</v>
      </c>
      <c r="K1749" s="44" t="s">
        <v>6111</v>
      </c>
      <c r="L1749" s="39" t="s">
        <v>6116</v>
      </c>
      <c r="M1749" s="67">
        <v>0</v>
      </c>
      <c r="N1749" s="67">
        <v>0</v>
      </c>
      <c r="O1749" s="46">
        <v>449303</v>
      </c>
      <c r="P1749" s="45">
        <v>449303</v>
      </c>
      <c r="Q1749" s="45">
        <v>325297</v>
      </c>
      <c r="R1749" s="45">
        <v>27108.083333333332</v>
      </c>
      <c r="S1749" s="45">
        <v>162648.5</v>
      </c>
      <c r="T1749" s="45">
        <v>130288</v>
      </c>
      <c r="U1749" s="46">
        <v>286654.5</v>
      </c>
      <c r="V1749" s="38">
        <v>122806.80743505503</v>
      </c>
      <c r="W1749" s="46">
        <v>122806.80743505503</v>
      </c>
      <c r="X1749" s="38"/>
      <c r="Y1749" s="38">
        <f t="shared" si="27"/>
        <v>142408.24161396915</v>
      </c>
      <c r="Z1749" s="38">
        <v>130288</v>
      </c>
      <c r="AA1749" s="38">
        <v>0</v>
      </c>
      <c r="AB1749" s="38">
        <v>130288</v>
      </c>
      <c r="AC1749" s="38" t="s">
        <v>6123</v>
      </c>
      <c r="AD1749" s="59">
        <v>1</v>
      </c>
      <c r="AE1749" s="59">
        <v>0.28997803264166944</v>
      </c>
      <c r="AF1749" s="59">
        <v>0.45451231360400762</v>
      </c>
    </row>
    <row r="1750" spans="1:32" x14ac:dyDescent="0.2">
      <c r="A1750" s="60" t="s">
        <v>6111</v>
      </c>
      <c r="B1750" s="44" t="s">
        <v>6115</v>
      </c>
      <c r="C1750" s="44"/>
      <c r="D1750" s="39">
        <v>1735</v>
      </c>
      <c r="E1750" s="44" t="s">
        <v>5500</v>
      </c>
      <c r="F1750" s="44" t="s">
        <v>5501</v>
      </c>
      <c r="G1750" s="39" t="s">
        <v>6115</v>
      </c>
      <c r="H1750" s="64">
        <v>40359</v>
      </c>
      <c r="I1750" s="44" t="s">
        <v>6129</v>
      </c>
      <c r="J1750" s="58">
        <v>82</v>
      </c>
      <c r="K1750" s="44" t="s">
        <v>6111</v>
      </c>
      <c r="L1750" s="39" t="s">
        <v>6116</v>
      </c>
      <c r="M1750" s="67">
        <v>0</v>
      </c>
      <c r="N1750" s="67">
        <v>0</v>
      </c>
      <c r="O1750" s="46">
        <v>420963</v>
      </c>
      <c r="P1750" s="45">
        <v>420963</v>
      </c>
      <c r="Q1750" s="45">
        <v>357936</v>
      </c>
      <c r="R1750" s="45">
        <v>29828</v>
      </c>
      <c r="S1750" s="45">
        <v>178968</v>
      </c>
      <c r="T1750" s="45">
        <v>126893</v>
      </c>
      <c r="U1750" s="46">
        <v>241995</v>
      </c>
      <c r="V1750" s="38">
        <v>103674.05139373755</v>
      </c>
      <c r="W1750" s="46">
        <v>103674.05139373755</v>
      </c>
      <c r="X1750" s="38"/>
      <c r="Y1750" s="38">
        <f t="shared" si="27"/>
        <v>120221.66904539251</v>
      </c>
      <c r="Z1750" s="38">
        <v>120221.66904539251</v>
      </c>
      <c r="AA1750" s="38">
        <v>0</v>
      </c>
      <c r="AB1750" s="38">
        <v>120221.66904539251</v>
      </c>
      <c r="AC1750" s="38" t="s">
        <v>6123</v>
      </c>
      <c r="AD1750" s="59">
        <v>0.9474255399855982</v>
      </c>
      <c r="AE1750" s="59">
        <v>0.28558725837043281</v>
      </c>
      <c r="AF1750" s="59">
        <v>0.49679402072519063</v>
      </c>
    </row>
    <row r="1751" spans="1:32" x14ac:dyDescent="0.2">
      <c r="A1751" s="60" t="s">
        <v>6111</v>
      </c>
      <c r="B1751" s="44" t="s">
        <v>6115</v>
      </c>
      <c r="C1751" s="44"/>
      <c r="D1751" s="39">
        <v>1736</v>
      </c>
      <c r="E1751" s="44" t="s">
        <v>2041</v>
      </c>
      <c r="F1751" s="44" t="s">
        <v>2042</v>
      </c>
      <c r="G1751" s="39" t="s">
        <v>6115</v>
      </c>
      <c r="H1751" s="64">
        <v>40633</v>
      </c>
      <c r="I1751" s="44" t="s">
        <v>6132</v>
      </c>
      <c r="J1751" s="58">
        <v>81</v>
      </c>
      <c r="K1751" s="44" t="s">
        <v>6111</v>
      </c>
      <c r="L1751" s="39" t="s">
        <v>6116</v>
      </c>
      <c r="M1751" s="67">
        <v>0</v>
      </c>
      <c r="N1751" s="67">
        <v>0</v>
      </c>
      <c r="O1751" s="46">
        <v>870154</v>
      </c>
      <c r="P1751" s="45">
        <v>870154</v>
      </c>
      <c r="Q1751" s="45">
        <v>368494</v>
      </c>
      <c r="R1751" s="45">
        <v>30707.833333333332</v>
      </c>
      <c r="S1751" s="45">
        <v>184247</v>
      </c>
      <c r="T1751" s="45">
        <v>175832</v>
      </c>
      <c r="U1751" s="46">
        <v>685907</v>
      </c>
      <c r="V1751" s="38">
        <v>293852.17698433582</v>
      </c>
      <c r="W1751" s="46">
        <v>175832</v>
      </c>
      <c r="X1751" s="38"/>
      <c r="Y1751" s="38">
        <f t="shared" si="27"/>
        <v>340754.49637355335</v>
      </c>
      <c r="Z1751" s="38">
        <v>175832</v>
      </c>
      <c r="AA1751" s="38">
        <v>0</v>
      </c>
      <c r="AB1751" s="38">
        <v>175832</v>
      </c>
      <c r="AC1751" s="38" t="s">
        <v>6123</v>
      </c>
      <c r="AD1751" s="59">
        <v>1</v>
      </c>
      <c r="AE1751" s="59">
        <v>0.20206997841761343</v>
      </c>
      <c r="AF1751" s="59">
        <v>0.25634962174172299</v>
      </c>
    </row>
    <row r="1752" spans="1:32" x14ac:dyDescent="0.2">
      <c r="A1752" s="60" t="s">
        <v>6111</v>
      </c>
      <c r="B1752" s="44" t="s">
        <v>6115</v>
      </c>
      <c r="C1752" s="44"/>
      <c r="D1752" s="39">
        <v>1737</v>
      </c>
      <c r="E1752" s="44" t="s">
        <v>2637</v>
      </c>
      <c r="F1752" s="44" t="s">
        <v>2638</v>
      </c>
      <c r="G1752" s="39" t="s">
        <v>6115</v>
      </c>
      <c r="H1752" s="64">
        <v>40543</v>
      </c>
      <c r="I1752" s="44" t="s">
        <v>6131</v>
      </c>
      <c r="J1752" s="58">
        <v>81</v>
      </c>
      <c r="K1752" s="44" t="s">
        <v>6111</v>
      </c>
      <c r="L1752" s="39" t="s">
        <v>6116</v>
      </c>
      <c r="M1752" s="67">
        <v>0</v>
      </c>
      <c r="N1752" s="67">
        <v>0</v>
      </c>
      <c r="O1752" s="46">
        <v>425629</v>
      </c>
      <c r="P1752" s="45">
        <v>425629</v>
      </c>
      <c r="Q1752" s="45">
        <v>361267</v>
      </c>
      <c r="R1752" s="45">
        <v>30105.583333333332</v>
      </c>
      <c r="S1752" s="45">
        <v>180633.5</v>
      </c>
      <c r="T1752" s="45">
        <v>62455</v>
      </c>
      <c r="U1752" s="46">
        <v>244995.5</v>
      </c>
      <c r="V1752" s="38">
        <v>104959.50766848253</v>
      </c>
      <c r="W1752" s="46">
        <v>62455</v>
      </c>
      <c r="X1752" s="38"/>
      <c r="Y1752" s="38">
        <f t="shared" si="27"/>
        <v>121712.29950457845</v>
      </c>
      <c r="Z1752" s="38">
        <v>62455</v>
      </c>
      <c r="AA1752" s="38">
        <v>0</v>
      </c>
      <c r="AB1752" s="38">
        <v>62455</v>
      </c>
      <c r="AC1752" s="38" t="s">
        <v>6123</v>
      </c>
      <c r="AD1752" s="59">
        <v>1</v>
      </c>
      <c r="AE1752" s="59">
        <v>0.1467357722335649</v>
      </c>
      <c r="AF1752" s="59">
        <v>0.2549230496070336</v>
      </c>
    </row>
    <row r="1753" spans="1:32" x14ac:dyDescent="0.2">
      <c r="A1753" s="60" t="s">
        <v>6111</v>
      </c>
      <c r="B1753" s="44" t="s">
        <v>6115</v>
      </c>
      <c r="C1753" s="44"/>
      <c r="D1753" s="39">
        <v>1738</v>
      </c>
      <c r="E1753" s="44" t="s">
        <v>3517</v>
      </c>
      <c r="F1753" s="44" t="s">
        <v>2354</v>
      </c>
      <c r="G1753" s="39" t="s">
        <v>6115</v>
      </c>
      <c r="H1753" s="64">
        <v>40359</v>
      </c>
      <c r="I1753" s="44" t="s">
        <v>6129</v>
      </c>
      <c r="J1753" s="58">
        <v>81</v>
      </c>
      <c r="K1753" s="44" t="s">
        <v>6111</v>
      </c>
      <c r="L1753" s="39" t="s">
        <v>6116</v>
      </c>
      <c r="M1753" s="67">
        <v>0</v>
      </c>
      <c r="N1753" s="67">
        <v>0</v>
      </c>
      <c r="O1753" s="46">
        <v>466455</v>
      </c>
      <c r="P1753" s="45">
        <v>466455</v>
      </c>
      <c r="Q1753" s="45">
        <v>343860</v>
      </c>
      <c r="R1753" s="45">
        <v>28655</v>
      </c>
      <c r="S1753" s="45">
        <v>171930</v>
      </c>
      <c r="T1753" s="45">
        <v>101883</v>
      </c>
      <c r="U1753" s="46">
        <v>294525</v>
      </c>
      <c r="V1753" s="38">
        <v>126178.63999975435</v>
      </c>
      <c r="W1753" s="46">
        <v>101883</v>
      </c>
      <c r="X1753" s="38"/>
      <c r="Y1753" s="38">
        <f t="shared" si="27"/>
        <v>146318.25895408678</v>
      </c>
      <c r="Z1753" s="38">
        <v>101883</v>
      </c>
      <c r="AA1753" s="38">
        <v>0</v>
      </c>
      <c r="AB1753" s="38">
        <v>101883</v>
      </c>
      <c r="AC1753" s="38" t="s">
        <v>6123</v>
      </c>
      <c r="AD1753" s="59">
        <v>1</v>
      </c>
      <c r="AE1753" s="59">
        <v>0.21841978325883527</v>
      </c>
      <c r="AF1753" s="59">
        <v>0.3459230965113318</v>
      </c>
    </row>
    <row r="1754" spans="1:32" x14ac:dyDescent="0.2">
      <c r="A1754" s="60" t="s">
        <v>6111</v>
      </c>
      <c r="B1754" s="44" t="s">
        <v>6115</v>
      </c>
      <c r="C1754" s="44"/>
      <c r="D1754" s="39">
        <v>1739</v>
      </c>
      <c r="E1754" s="44" t="s">
        <v>5391</v>
      </c>
      <c r="F1754" s="44" t="s">
        <v>5392</v>
      </c>
      <c r="G1754" s="39" t="s">
        <v>6115</v>
      </c>
      <c r="H1754" s="64">
        <v>40543</v>
      </c>
      <c r="I1754" s="44" t="s">
        <v>6130</v>
      </c>
      <c r="J1754" s="58">
        <v>81</v>
      </c>
      <c r="K1754" s="44" t="s">
        <v>6111</v>
      </c>
      <c r="L1754" s="39" t="s">
        <v>6116</v>
      </c>
      <c r="M1754" s="67">
        <v>0</v>
      </c>
      <c r="N1754" s="67">
        <v>0</v>
      </c>
      <c r="O1754" s="46">
        <v>320988</v>
      </c>
      <c r="P1754" s="45">
        <v>320988</v>
      </c>
      <c r="Q1754" s="45">
        <v>475393</v>
      </c>
      <c r="R1754" s="45">
        <v>39616.083333333336</v>
      </c>
      <c r="S1754" s="45">
        <v>237696.5</v>
      </c>
      <c r="T1754" s="45">
        <v>340703</v>
      </c>
      <c r="U1754" s="46">
        <v>83291.5</v>
      </c>
      <c r="V1754" s="38">
        <v>35683.246561546694</v>
      </c>
      <c r="W1754" s="46">
        <v>35683.246561546694</v>
      </c>
      <c r="X1754" s="38"/>
      <c r="Y1754" s="38">
        <f t="shared" si="27"/>
        <v>41378.719177232218</v>
      </c>
      <c r="Z1754" s="38">
        <v>41378.719177232218</v>
      </c>
      <c r="AA1754" s="38">
        <v>0</v>
      </c>
      <c r="AB1754" s="38">
        <v>41378.719177232218</v>
      </c>
      <c r="AC1754" s="38" t="s">
        <v>6123</v>
      </c>
      <c r="AD1754" s="59">
        <v>0.12145099742952724</v>
      </c>
      <c r="AE1754" s="59">
        <v>0.12891048630239205</v>
      </c>
      <c r="AF1754" s="59">
        <v>0.49679402072519069</v>
      </c>
    </row>
    <row r="1755" spans="1:32" x14ac:dyDescent="0.2">
      <c r="A1755" s="60" t="s">
        <v>6111</v>
      </c>
      <c r="B1755" s="44" t="s">
        <v>6115</v>
      </c>
      <c r="C1755" s="44"/>
      <c r="D1755" s="39">
        <v>1740</v>
      </c>
      <c r="E1755" s="44" t="s">
        <v>202</v>
      </c>
      <c r="F1755" s="44" t="s">
        <v>203</v>
      </c>
      <c r="G1755" s="39" t="s">
        <v>6115</v>
      </c>
      <c r="H1755" s="64">
        <v>40543</v>
      </c>
      <c r="I1755" s="44" t="s">
        <v>6129</v>
      </c>
      <c r="J1755" s="58">
        <v>80</v>
      </c>
      <c r="K1755" s="44" t="s">
        <v>6111</v>
      </c>
      <c r="L1755" s="39" t="s">
        <v>6116</v>
      </c>
      <c r="M1755" s="67">
        <v>0</v>
      </c>
      <c r="N1755" s="67">
        <v>0</v>
      </c>
      <c r="O1755" s="46">
        <v>251221</v>
      </c>
      <c r="P1755" s="45">
        <v>251221</v>
      </c>
      <c r="Q1755" s="45">
        <v>344943</v>
      </c>
      <c r="R1755" s="45">
        <v>28745.25</v>
      </c>
      <c r="S1755" s="45">
        <v>172471.5</v>
      </c>
      <c r="T1755" s="45">
        <v>212473</v>
      </c>
      <c r="U1755" s="46">
        <v>78749.5</v>
      </c>
      <c r="V1755" s="38">
        <v>33737.390070997899</v>
      </c>
      <c r="W1755" s="46">
        <v>33737.390070997899</v>
      </c>
      <c r="X1755" s="38"/>
      <c r="Y1755" s="38">
        <f t="shared" si="27"/>
        <v>39122.280735098408</v>
      </c>
      <c r="Z1755" s="38">
        <v>39122.280735098408</v>
      </c>
      <c r="AA1755" s="38">
        <v>0</v>
      </c>
      <c r="AB1755" s="38">
        <v>39122.280735098408</v>
      </c>
      <c r="AC1755" s="38" t="s">
        <v>6123</v>
      </c>
      <c r="AD1755" s="59">
        <v>0.18412824563637925</v>
      </c>
      <c r="AE1755" s="59">
        <v>0.15572854472794237</v>
      </c>
      <c r="AF1755" s="59">
        <v>0.49679402072519074</v>
      </c>
    </row>
    <row r="1756" spans="1:32" x14ac:dyDescent="0.2">
      <c r="A1756" s="60" t="s">
        <v>6111</v>
      </c>
      <c r="B1756" s="44" t="s">
        <v>6115</v>
      </c>
      <c r="C1756" s="44"/>
      <c r="D1756" s="39">
        <v>1741</v>
      </c>
      <c r="E1756" s="44" t="s">
        <v>236</v>
      </c>
      <c r="F1756" s="44" t="s">
        <v>237</v>
      </c>
      <c r="G1756" s="39" t="s">
        <v>6115</v>
      </c>
      <c r="H1756" s="64">
        <v>40543</v>
      </c>
      <c r="I1756" s="44" t="s">
        <v>6131</v>
      </c>
      <c r="J1756" s="58">
        <v>80</v>
      </c>
      <c r="K1756" s="44" t="s">
        <v>6111</v>
      </c>
      <c r="L1756" s="39" t="s">
        <v>6116</v>
      </c>
      <c r="M1756" s="67">
        <v>0</v>
      </c>
      <c r="N1756" s="67">
        <v>0</v>
      </c>
      <c r="O1756" s="46">
        <v>216616</v>
      </c>
      <c r="P1756" s="45">
        <v>216616</v>
      </c>
      <c r="Q1756" s="45">
        <v>365447</v>
      </c>
      <c r="R1756" s="45">
        <v>30453.916666666668</v>
      </c>
      <c r="S1756" s="45">
        <v>182723.5</v>
      </c>
      <c r="T1756" s="45">
        <v>274428</v>
      </c>
      <c r="U1756" s="46">
        <v>33892.5</v>
      </c>
      <c r="V1756" s="38">
        <v>14520.022260221285</v>
      </c>
      <c r="W1756" s="46">
        <v>14520.022260221285</v>
      </c>
      <c r="X1756" s="38"/>
      <c r="Y1756" s="38">
        <f t="shared" si="27"/>
        <v>16837.591347428523</v>
      </c>
      <c r="Z1756" s="38">
        <v>16837.591347428523</v>
      </c>
      <c r="AA1756" s="38">
        <v>0</v>
      </c>
      <c r="AB1756" s="38">
        <v>16837.591347428523</v>
      </c>
      <c r="AC1756" s="38" t="s">
        <v>6123</v>
      </c>
      <c r="AD1756" s="59">
        <v>6.1355223765171642E-2</v>
      </c>
      <c r="AE1756" s="59">
        <v>7.7730136958620424E-2</v>
      </c>
      <c r="AF1756" s="59">
        <v>0.49679402072519058</v>
      </c>
    </row>
    <row r="1757" spans="1:32" x14ac:dyDescent="0.2">
      <c r="A1757" s="60" t="s">
        <v>6111</v>
      </c>
      <c r="B1757" s="44" t="s">
        <v>6115</v>
      </c>
      <c r="C1757" s="44"/>
      <c r="D1757" s="39">
        <v>1742</v>
      </c>
      <c r="E1757" s="44" t="s">
        <v>401</v>
      </c>
      <c r="F1757" s="44" t="s">
        <v>402</v>
      </c>
      <c r="G1757" s="39" t="s">
        <v>6115</v>
      </c>
      <c r="H1757" s="64">
        <v>40359</v>
      </c>
      <c r="I1757" s="44" t="s">
        <v>6131</v>
      </c>
      <c r="J1757" s="58">
        <v>80</v>
      </c>
      <c r="K1757" s="44" t="s">
        <v>6111</v>
      </c>
      <c r="L1757" s="39" t="s">
        <v>6116</v>
      </c>
      <c r="M1757" s="67">
        <v>0</v>
      </c>
      <c r="N1757" s="67">
        <v>0</v>
      </c>
      <c r="O1757" s="46">
        <v>292676</v>
      </c>
      <c r="P1757" s="45">
        <v>292676</v>
      </c>
      <c r="Q1757" s="45">
        <v>340679</v>
      </c>
      <c r="R1757" s="45">
        <v>28389.916666666668</v>
      </c>
      <c r="S1757" s="45">
        <v>170339.5</v>
      </c>
      <c r="T1757" s="45">
        <v>148693</v>
      </c>
      <c r="U1757" s="46">
        <v>122336.5</v>
      </c>
      <c r="V1757" s="38">
        <v>52410.672073100577</v>
      </c>
      <c r="W1757" s="46">
        <v>52410.672073100577</v>
      </c>
      <c r="X1757" s="38"/>
      <c r="Y1757" s="38">
        <f t="shared" si="27"/>
        <v>60776.041716447282</v>
      </c>
      <c r="Z1757" s="38">
        <v>60776.041716447282</v>
      </c>
      <c r="AA1757" s="38">
        <v>0</v>
      </c>
      <c r="AB1757" s="38">
        <v>60776.041716447282</v>
      </c>
      <c r="AC1757" s="38" t="s">
        <v>6123</v>
      </c>
      <c r="AD1757" s="59">
        <v>0.40873505623295842</v>
      </c>
      <c r="AE1757" s="59">
        <v>0.207656390399101</v>
      </c>
      <c r="AF1757" s="59">
        <v>0.49679402072519063</v>
      </c>
    </row>
    <row r="1758" spans="1:32" x14ac:dyDescent="0.2">
      <c r="A1758" s="60" t="s">
        <v>6111</v>
      </c>
      <c r="B1758" s="44" t="s">
        <v>6115</v>
      </c>
      <c r="C1758" s="44"/>
      <c r="D1758" s="39">
        <v>1743</v>
      </c>
      <c r="E1758" s="44" t="s">
        <v>554</v>
      </c>
      <c r="F1758" s="44" t="s">
        <v>555</v>
      </c>
      <c r="G1758" s="39" t="s">
        <v>6115</v>
      </c>
      <c r="H1758" s="64">
        <v>40633</v>
      </c>
      <c r="I1758" s="44" t="s">
        <v>6131</v>
      </c>
      <c r="J1758" s="58">
        <v>80</v>
      </c>
      <c r="K1758" s="44" t="s">
        <v>6111</v>
      </c>
      <c r="L1758" s="39" t="s">
        <v>6116</v>
      </c>
      <c r="M1758" s="67">
        <v>0</v>
      </c>
      <c r="N1758" s="67">
        <v>0</v>
      </c>
      <c r="O1758" s="46">
        <v>840624</v>
      </c>
      <c r="P1758" s="45">
        <v>840624</v>
      </c>
      <c r="Q1758" s="45">
        <v>651075</v>
      </c>
      <c r="R1758" s="45">
        <v>54256.25</v>
      </c>
      <c r="S1758" s="45">
        <v>325537.5</v>
      </c>
      <c r="T1758" s="45">
        <v>70841</v>
      </c>
      <c r="U1758" s="46">
        <v>515086.5</v>
      </c>
      <c r="V1758" s="38">
        <v>220670.27944056861</v>
      </c>
      <c r="W1758" s="46">
        <v>70841</v>
      </c>
      <c r="X1758" s="38"/>
      <c r="Y1758" s="38">
        <f t="shared" si="27"/>
        <v>255891.89335626591</v>
      </c>
      <c r="Z1758" s="38">
        <v>70841</v>
      </c>
      <c r="AA1758" s="38">
        <v>0</v>
      </c>
      <c r="AB1758" s="38">
        <v>70841</v>
      </c>
      <c r="AC1758" s="38" t="s">
        <v>6123</v>
      </c>
      <c r="AD1758" s="59">
        <v>1</v>
      </c>
      <c r="AE1758" s="59">
        <v>8.4271921810464612E-2</v>
      </c>
      <c r="AF1758" s="59">
        <v>0.13753223973060835</v>
      </c>
    </row>
    <row r="1759" spans="1:32" x14ac:dyDescent="0.2">
      <c r="A1759" s="60" t="s">
        <v>6111</v>
      </c>
      <c r="B1759" s="44" t="s">
        <v>6115</v>
      </c>
      <c r="C1759" s="44"/>
      <c r="D1759" s="39">
        <v>1744</v>
      </c>
      <c r="E1759" s="44" t="s">
        <v>846</v>
      </c>
      <c r="F1759" s="44" t="s">
        <v>331</v>
      </c>
      <c r="G1759" s="39" t="s">
        <v>6115</v>
      </c>
      <c r="H1759" s="64">
        <v>40359</v>
      </c>
      <c r="I1759" s="44" t="s">
        <v>6129</v>
      </c>
      <c r="J1759" s="58">
        <v>80</v>
      </c>
      <c r="K1759" s="44" t="s">
        <v>6111</v>
      </c>
      <c r="L1759" s="39" t="s">
        <v>6116</v>
      </c>
      <c r="M1759" s="67">
        <v>0</v>
      </c>
      <c r="N1759" s="67">
        <v>0</v>
      </c>
      <c r="O1759" s="46">
        <v>307531</v>
      </c>
      <c r="P1759" s="45">
        <v>307531</v>
      </c>
      <c r="Q1759" s="45">
        <v>376620</v>
      </c>
      <c r="R1759" s="45">
        <v>31385</v>
      </c>
      <c r="S1759" s="45">
        <v>188310</v>
      </c>
      <c r="T1759" s="45">
        <v>292793</v>
      </c>
      <c r="U1759" s="46">
        <v>119221</v>
      </c>
      <c r="V1759" s="38">
        <v>51075.948185759145</v>
      </c>
      <c r="W1759" s="46">
        <v>51075.948185759145</v>
      </c>
      <c r="X1759" s="38"/>
      <c r="Y1759" s="38">
        <f t="shared" si="27"/>
        <v>59228.279944877948</v>
      </c>
      <c r="Z1759" s="38">
        <v>59228.279944877948</v>
      </c>
      <c r="AA1759" s="38">
        <v>0</v>
      </c>
      <c r="AB1759" s="38">
        <v>59228.279944877948</v>
      </c>
      <c r="AC1759" s="38" t="s">
        <v>6123</v>
      </c>
      <c r="AD1759" s="59">
        <v>0.20228721296232474</v>
      </c>
      <c r="AE1759" s="59">
        <v>0.19259287663642999</v>
      </c>
      <c r="AF1759" s="59">
        <v>0.49679402072519058</v>
      </c>
    </row>
    <row r="1760" spans="1:32" x14ac:dyDescent="0.2">
      <c r="A1760" s="60" t="s">
        <v>6111</v>
      </c>
      <c r="B1760" s="44" t="s">
        <v>6115</v>
      </c>
      <c r="C1760" s="44"/>
      <c r="D1760" s="39">
        <v>1745</v>
      </c>
      <c r="E1760" s="44" t="s">
        <v>901</v>
      </c>
      <c r="F1760" s="44" t="s">
        <v>902</v>
      </c>
      <c r="G1760" s="39" t="s">
        <v>6115</v>
      </c>
      <c r="H1760" s="64">
        <v>40359</v>
      </c>
      <c r="I1760" s="44" t="s">
        <v>6131</v>
      </c>
      <c r="J1760" s="58">
        <v>80</v>
      </c>
      <c r="K1760" s="44" t="s">
        <v>6111</v>
      </c>
      <c r="L1760" s="39" t="s">
        <v>6116</v>
      </c>
      <c r="M1760" s="67">
        <v>0</v>
      </c>
      <c r="N1760" s="67">
        <v>0</v>
      </c>
      <c r="O1760" s="46">
        <v>60209</v>
      </c>
      <c r="P1760" s="45">
        <v>60209</v>
      </c>
      <c r="Q1760" s="45">
        <v>481321</v>
      </c>
      <c r="R1760" s="45">
        <v>40110.083333333336</v>
      </c>
      <c r="S1760" s="45">
        <v>240660.5</v>
      </c>
      <c r="T1760" s="45">
        <v>254713</v>
      </c>
      <c r="U1760" s="46">
        <v>0</v>
      </c>
      <c r="V1760" s="38">
        <v>0</v>
      </c>
      <c r="W1760" s="46">
        <v>0</v>
      </c>
      <c r="X1760" s="38"/>
      <c r="Y1760" s="38">
        <f t="shared" si="27"/>
        <v>0</v>
      </c>
      <c r="Z1760" s="38">
        <v>0</v>
      </c>
      <c r="AA1760" s="38">
        <v>0</v>
      </c>
      <c r="AB1760" s="38">
        <v>0</v>
      </c>
      <c r="AC1760" s="38" t="s">
        <v>6116</v>
      </c>
      <c r="AD1760" s="59">
        <v>0</v>
      </c>
      <c r="AE1760" s="59">
        <v>0</v>
      </c>
      <c r="AF1760" s="59" t="s">
        <v>6138</v>
      </c>
    </row>
    <row r="1761" spans="1:32" x14ac:dyDescent="0.2">
      <c r="A1761" s="60" t="s">
        <v>6111</v>
      </c>
      <c r="B1761" s="44" t="s">
        <v>6115</v>
      </c>
      <c r="C1761" s="44"/>
      <c r="D1761" s="39">
        <v>1746</v>
      </c>
      <c r="E1761" s="44" t="s">
        <v>927</v>
      </c>
      <c r="F1761" s="44" t="s">
        <v>928</v>
      </c>
      <c r="G1761" s="39" t="s">
        <v>6115</v>
      </c>
      <c r="H1761" s="64">
        <v>40451</v>
      </c>
      <c r="I1761" s="44" t="s">
        <v>6129</v>
      </c>
      <c r="J1761" s="58">
        <v>80</v>
      </c>
      <c r="K1761" s="44" t="s">
        <v>6111</v>
      </c>
      <c r="L1761" s="39" t="s">
        <v>6116</v>
      </c>
      <c r="M1761" s="67">
        <v>0</v>
      </c>
      <c r="N1761" s="67">
        <v>0</v>
      </c>
      <c r="O1761" s="46">
        <v>622830</v>
      </c>
      <c r="P1761" s="45">
        <v>622830</v>
      </c>
      <c r="Q1761" s="45">
        <v>399974</v>
      </c>
      <c r="R1761" s="45">
        <v>33331.166666666664</v>
      </c>
      <c r="S1761" s="45">
        <v>199987</v>
      </c>
      <c r="T1761" s="45">
        <v>223031</v>
      </c>
      <c r="U1761" s="46">
        <v>422843</v>
      </c>
      <c r="V1761" s="38">
        <v>181151.87054890461</v>
      </c>
      <c r="W1761" s="46">
        <v>181151.87054890461</v>
      </c>
      <c r="X1761" s="38"/>
      <c r="Y1761" s="38">
        <f t="shared" si="27"/>
        <v>210065.8741055018</v>
      </c>
      <c r="Z1761" s="38">
        <v>210065.8741055018</v>
      </c>
      <c r="AA1761" s="38">
        <v>0</v>
      </c>
      <c r="AB1761" s="38">
        <v>210065.8741055018</v>
      </c>
      <c r="AC1761" s="38" t="s">
        <v>6123</v>
      </c>
      <c r="AD1761" s="59">
        <v>0.94186850305787895</v>
      </c>
      <c r="AE1761" s="59">
        <v>0.33727642230705296</v>
      </c>
      <c r="AF1761" s="59">
        <v>0.49679402072519069</v>
      </c>
    </row>
    <row r="1762" spans="1:32" x14ac:dyDescent="0.2">
      <c r="A1762" s="60" t="s">
        <v>6111</v>
      </c>
      <c r="B1762" s="44" t="s">
        <v>6115</v>
      </c>
      <c r="C1762" s="44"/>
      <c r="D1762" s="39">
        <v>1747</v>
      </c>
      <c r="E1762" s="44" t="s">
        <v>933</v>
      </c>
      <c r="F1762" s="44" t="s">
        <v>934</v>
      </c>
      <c r="G1762" s="39" t="s">
        <v>6115</v>
      </c>
      <c r="H1762" s="64">
        <v>40451</v>
      </c>
      <c r="I1762" s="44" t="s">
        <v>6131</v>
      </c>
      <c r="J1762" s="58">
        <v>80</v>
      </c>
      <c r="K1762" s="44" t="s">
        <v>6111</v>
      </c>
      <c r="L1762" s="39" t="s">
        <v>6116</v>
      </c>
      <c r="M1762" s="67">
        <v>0</v>
      </c>
      <c r="N1762" s="67">
        <v>0</v>
      </c>
      <c r="O1762" s="46">
        <v>2019819</v>
      </c>
      <c r="P1762" s="45">
        <v>2019819</v>
      </c>
      <c r="Q1762" s="45">
        <v>316546</v>
      </c>
      <c r="R1762" s="45">
        <v>26378.833333333332</v>
      </c>
      <c r="S1762" s="45">
        <v>158273</v>
      </c>
      <c r="T1762" s="45">
        <v>75740</v>
      </c>
      <c r="U1762" s="46">
        <v>1861546</v>
      </c>
      <c r="V1762" s="38">
        <v>797512.41007378907</v>
      </c>
      <c r="W1762" s="46">
        <v>75740</v>
      </c>
      <c r="X1762" s="38"/>
      <c r="Y1762" s="38">
        <f t="shared" si="27"/>
        <v>924804.92210489581</v>
      </c>
      <c r="Z1762" s="38">
        <v>75740</v>
      </c>
      <c r="AA1762" s="38">
        <v>0</v>
      </c>
      <c r="AB1762" s="38">
        <v>75740</v>
      </c>
      <c r="AC1762" s="38" t="s">
        <v>6123</v>
      </c>
      <c r="AD1762" s="59">
        <v>1</v>
      </c>
      <c r="AE1762" s="59">
        <v>3.7498409510951229E-2</v>
      </c>
      <c r="AF1762" s="59">
        <v>4.0686612095537797E-2</v>
      </c>
    </row>
    <row r="1763" spans="1:32" x14ac:dyDescent="0.2">
      <c r="A1763" s="60" t="s">
        <v>6111</v>
      </c>
      <c r="B1763" s="44" t="s">
        <v>6115</v>
      </c>
      <c r="C1763" s="44"/>
      <c r="D1763" s="39">
        <v>1748</v>
      </c>
      <c r="E1763" s="44" t="s">
        <v>1154</v>
      </c>
      <c r="F1763" s="44" t="s">
        <v>1155</v>
      </c>
      <c r="G1763" s="39" t="s">
        <v>6115</v>
      </c>
      <c r="H1763" s="64">
        <v>40543</v>
      </c>
      <c r="I1763" s="44" t="s">
        <v>6131</v>
      </c>
      <c r="J1763" s="58">
        <v>80</v>
      </c>
      <c r="K1763" s="44" t="s">
        <v>6111</v>
      </c>
      <c r="L1763" s="39" t="s">
        <v>6116</v>
      </c>
      <c r="M1763" s="67">
        <v>0</v>
      </c>
      <c r="N1763" s="67">
        <v>0</v>
      </c>
      <c r="O1763" s="46">
        <v>352544</v>
      </c>
      <c r="P1763" s="45">
        <v>352544</v>
      </c>
      <c r="Q1763" s="45">
        <v>406974</v>
      </c>
      <c r="R1763" s="45">
        <v>33914.5</v>
      </c>
      <c r="S1763" s="45">
        <v>203487</v>
      </c>
      <c r="T1763" s="45">
        <v>358984</v>
      </c>
      <c r="U1763" s="46">
        <v>149057</v>
      </c>
      <c r="V1763" s="38">
        <v>63858.108963393206</v>
      </c>
      <c r="W1763" s="46">
        <v>63858.108963393206</v>
      </c>
      <c r="X1763" s="38"/>
      <c r="Y1763" s="38">
        <f t="shared" si="27"/>
        <v>74050.626347234749</v>
      </c>
      <c r="Z1763" s="38">
        <v>74050.626347234749</v>
      </c>
      <c r="AA1763" s="38">
        <v>0</v>
      </c>
      <c r="AB1763" s="38">
        <v>74050.626347234749</v>
      </c>
      <c r="AC1763" s="38" t="s">
        <v>6123</v>
      </c>
      <c r="AD1763" s="59">
        <v>0.20627834763453176</v>
      </c>
      <c r="AE1763" s="59">
        <v>0.21004648028965109</v>
      </c>
      <c r="AF1763" s="59">
        <v>0.49679402072519069</v>
      </c>
    </row>
    <row r="1764" spans="1:32" x14ac:dyDescent="0.2">
      <c r="A1764" s="60" t="s">
        <v>6111</v>
      </c>
      <c r="B1764" s="44" t="s">
        <v>6115</v>
      </c>
      <c r="C1764" s="44"/>
      <c r="D1764" s="39">
        <v>1749</v>
      </c>
      <c r="E1764" s="44" t="s">
        <v>1223</v>
      </c>
      <c r="F1764" s="44" t="s">
        <v>1224</v>
      </c>
      <c r="G1764" s="39" t="s">
        <v>6115</v>
      </c>
      <c r="H1764" s="64">
        <v>40359</v>
      </c>
      <c r="I1764" s="44" t="s">
        <v>6131</v>
      </c>
      <c r="J1764" s="58">
        <v>80</v>
      </c>
      <c r="K1764" s="44" t="s">
        <v>6111</v>
      </c>
      <c r="L1764" s="39" t="s">
        <v>6116</v>
      </c>
      <c r="M1764" s="67">
        <v>0</v>
      </c>
      <c r="N1764" s="67">
        <v>0</v>
      </c>
      <c r="O1764" s="46">
        <v>540870</v>
      </c>
      <c r="P1764" s="45">
        <v>540870</v>
      </c>
      <c r="Q1764" s="45">
        <v>341608</v>
      </c>
      <c r="R1764" s="45">
        <v>28467.333333333332</v>
      </c>
      <c r="S1764" s="45">
        <v>170804</v>
      </c>
      <c r="T1764" s="45">
        <v>241115</v>
      </c>
      <c r="U1764" s="46">
        <v>370066</v>
      </c>
      <c r="V1764" s="38">
        <v>158541.46367931107</v>
      </c>
      <c r="W1764" s="46">
        <v>158541.46367931107</v>
      </c>
      <c r="X1764" s="38"/>
      <c r="Y1764" s="38">
        <f t="shared" si="27"/>
        <v>183846.5760736884</v>
      </c>
      <c r="Z1764" s="38">
        <v>183846.5760736884</v>
      </c>
      <c r="AA1764" s="38">
        <v>0</v>
      </c>
      <c r="AB1764" s="38">
        <v>183846.5760736884</v>
      </c>
      <c r="AC1764" s="38" t="s">
        <v>6123</v>
      </c>
      <c r="AD1764" s="59">
        <v>0.7624850219757725</v>
      </c>
      <c r="AE1764" s="59">
        <v>0.33990899120618334</v>
      </c>
      <c r="AF1764" s="59">
        <v>0.49679402072519063</v>
      </c>
    </row>
    <row r="1765" spans="1:32" x14ac:dyDescent="0.2">
      <c r="A1765" s="60" t="s">
        <v>6111</v>
      </c>
      <c r="B1765" s="44" t="s">
        <v>6115</v>
      </c>
      <c r="C1765" s="44"/>
      <c r="D1765" s="39">
        <v>1750</v>
      </c>
      <c r="E1765" s="44" t="s">
        <v>1247</v>
      </c>
      <c r="F1765" s="44" t="s">
        <v>235</v>
      </c>
      <c r="G1765" s="39" t="s">
        <v>6115</v>
      </c>
      <c r="H1765" s="64">
        <v>40451</v>
      </c>
      <c r="I1765" s="44" t="s">
        <v>6129</v>
      </c>
      <c r="J1765" s="58">
        <v>80</v>
      </c>
      <c r="K1765" s="44" t="s">
        <v>6111</v>
      </c>
      <c r="L1765" s="39" t="s">
        <v>6116</v>
      </c>
      <c r="M1765" s="67">
        <v>0</v>
      </c>
      <c r="N1765" s="67">
        <v>0</v>
      </c>
      <c r="O1765" s="46">
        <v>502383</v>
      </c>
      <c r="P1765" s="45">
        <v>502383</v>
      </c>
      <c r="Q1765" s="45">
        <v>324409</v>
      </c>
      <c r="R1765" s="45">
        <v>27034.083333333332</v>
      </c>
      <c r="S1765" s="45">
        <v>162204.5</v>
      </c>
      <c r="T1765" s="45">
        <v>241619</v>
      </c>
      <c r="U1765" s="46">
        <v>340178.5</v>
      </c>
      <c r="V1765" s="38">
        <v>145737.23957951425</v>
      </c>
      <c r="W1765" s="46">
        <v>145737.23957951425</v>
      </c>
      <c r="X1765" s="38"/>
      <c r="Y1765" s="38">
        <f t="shared" ref="Y1765:Y1828" si="28">V1765*(1+$X$14)</f>
        <v>168998.64477926426</v>
      </c>
      <c r="Z1765" s="38">
        <v>168998.64477926426</v>
      </c>
      <c r="AA1765" s="38">
        <v>0</v>
      </c>
      <c r="AB1765" s="38">
        <v>168998.64477926426</v>
      </c>
      <c r="AC1765" s="38" t="s">
        <v>6123</v>
      </c>
      <c r="AD1765" s="59">
        <v>0.69944269605976461</v>
      </c>
      <c r="AE1765" s="59">
        <v>0.33639403558493075</v>
      </c>
      <c r="AF1765" s="59">
        <v>0.49679402072519063</v>
      </c>
    </row>
    <row r="1766" spans="1:32" x14ac:dyDescent="0.2">
      <c r="A1766" s="60" t="s">
        <v>6111</v>
      </c>
      <c r="B1766" s="44" t="s">
        <v>6115</v>
      </c>
      <c r="C1766" s="44"/>
      <c r="D1766" s="39">
        <v>1751</v>
      </c>
      <c r="E1766" s="44" t="s">
        <v>1278</v>
      </c>
      <c r="F1766" s="44" t="s">
        <v>1279</v>
      </c>
      <c r="G1766" s="39" t="s">
        <v>6115</v>
      </c>
      <c r="H1766" s="64">
        <v>40543</v>
      </c>
      <c r="I1766" s="44" t="s">
        <v>6129</v>
      </c>
      <c r="J1766" s="58">
        <v>80</v>
      </c>
      <c r="K1766" s="44" t="s">
        <v>6111</v>
      </c>
      <c r="L1766" s="39" t="s">
        <v>6116</v>
      </c>
      <c r="M1766" s="67">
        <v>0</v>
      </c>
      <c r="N1766" s="67">
        <v>0</v>
      </c>
      <c r="O1766" s="46">
        <v>945280</v>
      </c>
      <c r="P1766" s="45">
        <v>945280</v>
      </c>
      <c r="Q1766" s="45">
        <v>387243</v>
      </c>
      <c r="R1766" s="45">
        <v>32270.25</v>
      </c>
      <c r="S1766" s="45">
        <v>193621.5</v>
      </c>
      <c r="T1766" s="45">
        <v>226688</v>
      </c>
      <c r="U1766" s="46">
        <v>751658.5</v>
      </c>
      <c r="V1766" s="38">
        <v>322021.04158986622</v>
      </c>
      <c r="W1766" s="46">
        <v>226688</v>
      </c>
      <c r="X1766" s="38"/>
      <c r="Y1766" s="38">
        <f t="shared" si="28"/>
        <v>373419.44842726568</v>
      </c>
      <c r="Z1766" s="38">
        <v>226688</v>
      </c>
      <c r="AA1766" s="38">
        <v>0</v>
      </c>
      <c r="AB1766" s="38">
        <v>226688</v>
      </c>
      <c r="AC1766" s="38" t="s">
        <v>6123</v>
      </c>
      <c r="AD1766" s="59">
        <v>1</v>
      </c>
      <c r="AE1766" s="59">
        <v>0.23981042654028437</v>
      </c>
      <c r="AF1766" s="59">
        <v>0.30158376443557811</v>
      </c>
    </row>
    <row r="1767" spans="1:32" x14ac:dyDescent="0.2">
      <c r="A1767" s="60" t="s">
        <v>6111</v>
      </c>
      <c r="B1767" s="44" t="s">
        <v>6115</v>
      </c>
      <c r="C1767" s="44"/>
      <c r="D1767" s="39">
        <v>1752</v>
      </c>
      <c r="E1767" s="44" t="s">
        <v>2190</v>
      </c>
      <c r="F1767" s="44" t="s">
        <v>2191</v>
      </c>
      <c r="G1767" s="39" t="s">
        <v>6115</v>
      </c>
      <c r="H1767" s="64">
        <v>40451</v>
      </c>
      <c r="I1767" s="44" t="s">
        <v>6129</v>
      </c>
      <c r="J1767" s="58">
        <v>80</v>
      </c>
      <c r="K1767" s="44" t="s">
        <v>6111</v>
      </c>
      <c r="L1767" s="39" t="s">
        <v>6116</v>
      </c>
      <c r="M1767" s="67">
        <v>0</v>
      </c>
      <c r="N1767" s="67">
        <v>0</v>
      </c>
      <c r="O1767" s="46">
        <v>261520</v>
      </c>
      <c r="P1767" s="45">
        <v>261520</v>
      </c>
      <c r="Q1767" s="45">
        <v>376327</v>
      </c>
      <c r="R1767" s="45">
        <v>31360.583333333332</v>
      </c>
      <c r="S1767" s="45">
        <v>188163.5</v>
      </c>
      <c r="T1767" s="45">
        <v>227559</v>
      </c>
      <c r="U1767" s="46">
        <v>73356.5</v>
      </c>
      <c r="V1767" s="38">
        <v>31426.953247235309</v>
      </c>
      <c r="W1767" s="46">
        <v>31426.953247235309</v>
      </c>
      <c r="X1767" s="38"/>
      <c r="Y1767" s="38">
        <f t="shared" si="28"/>
        <v>36443.070581327447</v>
      </c>
      <c r="Z1767" s="38">
        <v>36443.070581327447</v>
      </c>
      <c r="AA1767" s="38">
        <v>0</v>
      </c>
      <c r="AB1767" s="38">
        <v>36443.070581327447</v>
      </c>
      <c r="AC1767" s="38" t="s">
        <v>6123</v>
      </c>
      <c r="AD1767" s="59">
        <v>0.16014778840356764</v>
      </c>
      <c r="AE1767" s="59">
        <v>0.13935098876310587</v>
      </c>
      <c r="AF1767" s="59">
        <v>0.49679402072519063</v>
      </c>
    </row>
    <row r="1768" spans="1:32" x14ac:dyDescent="0.2">
      <c r="A1768" s="60" t="s">
        <v>6111</v>
      </c>
      <c r="B1768" s="44" t="s">
        <v>6115</v>
      </c>
      <c r="C1768" s="44"/>
      <c r="D1768" s="39">
        <v>1753</v>
      </c>
      <c r="E1768" s="44" t="s">
        <v>2224</v>
      </c>
      <c r="F1768" s="44" t="s">
        <v>2225</v>
      </c>
      <c r="G1768" s="39" t="s">
        <v>6115</v>
      </c>
      <c r="H1768" s="64">
        <v>40451</v>
      </c>
      <c r="I1768" s="44" t="s">
        <v>6131</v>
      </c>
      <c r="J1768" s="58">
        <v>80</v>
      </c>
      <c r="K1768" s="44" t="s">
        <v>6111</v>
      </c>
      <c r="L1768" s="39" t="s">
        <v>6116</v>
      </c>
      <c r="M1768" s="67">
        <v>0</v>
      </c>
      <c r="N1768" s="67">
        <v>0</v>
      </c>
      <c r="O1768" s="46">
        <v>324730</v>
      </c>
      <c r="P1768" s="45">
        <v>324730</v>
      </c>
      <c r="Q1768" s="45">
        <v>379439</v>
      </c>
      <c r="R1768" s="45">
        <v>31619.916666666668</v>
      </c>
      <c r="S1768" s="45">
        <v>189719.5</v>
      </c>
      <c r="T1768" s="45">
        <v>178732</v>
      </c>
      <c r="U1768" s="46">
        <v>135010.5</v>
      </c>
      <c r="V1768" s="38">
        <v>57840.391395252809</v>
      </c>
      <c r="W1768" s="46">
        <v>57840.391395252809</v>
      </c>
      <c r="X1768" s="38"/>
      <c r="Y1768" s="38">
        <f t="shared" si="28"/>
        <v>67072.409135118345</v>
      </c>
      <c r="Z1768" s="38">
        <v>67072.409135118345</v>
      </c>
      <c r="AA1768" s="38">
        <v>0</v>
      </c>
      <c r="AB1768" s="38">
        <v>67072.409135118345</v>
      </c>
      <c r="AC1768" s="38" t="s">
        <v>6123</v>
      </c>
      <c r="AD1768" s="59">
        <v>0.37526805012598946</v>
      </c>
      <c r="AE1768" s="59">
        <v>0.20654823741298417</v>
      </c>
      <c r="AF1768" s="59">
        <v>0.49679402072519058</v>
      </c>
    </row>
    <row r="1769" spans="1:32" x14ac:dyDescent="0.2">
      <c r="A1769" s="60" t="s">
        <v>6111</v>
      </c>
      <c r="B1769" s="44" t="s">
        <v>6115</v>
      </c>
      <c r="C1769" s="44"/>
      <c r="D1769" s="39">
        <v>1754</v>
      </c>
      <c r="E1769" s="44" t="s">
        <v>2444</v>
      </c>
      <c r="F1769" s="44" t="s">
        <v>2445</v>
      </c>
      <c r="G1769" s="39" t="s">
        <v>6115</v>
      </c>
      <c r="H1769" s="64">
        <v>40359</v>
      </c>
      <c r="I1769" s="44" t="s">
        <v>6129</v>
      </c>
      <c r="J1769" s="58">
        <v>80</v>
      </c>
      <c r="K1769" s="44" t="s">
        <v>6111</v>
      </c>
      <c r="L1769" s="39" t="s">
        <v>6116</v>
      </c>
      <c r="M1769" s="67">
        <v>0</v>
      </c>
      <c r="N1769" s="67">
        <v>0</v>
      </c>
      <c r="O1769" s="46">
        <v>131655</v>
      </c>
      <c r="P1769" s="45">
        <v>131655</v>
      </c>
      <c r="Q1769" s="45">
        <v>383590</v>
      </c>
      <c r="R1769" s="45">
        <v>31965.833333333332</v>
      </c>
      <c r="S1769" s="45">
        <v>191795</v>
      </c>
      <c r="T1769" s="45">
        <v>177161</v>
      </c>
      <c r="U1769" s="46">
        <v>0</v>
      </c>
      <c r="V1769" s="38">
        <v>0</v>
      </c>
      <c r="W1769" s="46">
        <v>0</v>
      </c>
      <c r="X1769" s="38"/>
      <c r="Y1769" s="38">
        <f t="shared" si="28"/>
        <v>0</v>
      </c>
      <c r="Z1769" s="38">
        <v>0</v>
      </c>
      <c r="AA1769" s="38">
        <v>0</v>
      </c>
      <c r="AB1769" s="38">
        <v>0</v>
      </c>
      <c r="AC1769" s="38" t="s">
        <v>6116</v>
      </c>
      <c r="AD1769" s="59">
        <v>0</v>
      </c>
      <c r="AE1769" s="59">
        <v>0</v>
      </c>
      <c r="AF1769" s="59" t="s">
        <v>6138</v>
      </c>
    </row>
    <row r="1770" spans="1:32" x14ac:dyDescent="0.2">
      <c r="A1770" s="60" t="s">
        <v>6111</v>
      </c>
      <c r="B1770" s="44" t="s">
        <v>6115</v>
      </c>
      <c r="C1770" s="44"/>
      <c r="D1770" s="39">
        <v>1755</v>
      </c>
      <c r="E1770" s="44" t="s">
        <v>2597</v>
      </c>
      <c r="F1770" s="44" t="s">
        <v>2598</v>
      </c>
      <c r="G1770" s="39" t="s">
        <v>6115</v>
      </c>
      <c r="H1770" s="64">
        <v>40359</v>
      </c>
      <c r="I1770" s="44" t="s">
        <v>6129</v>
      </c>
      <c r="J1770" s="58">
        <v>80</v>
      </c>
      <c r="K1770" s="44" t="s">
        <v>6111</v>
      </c>
      <c r="L1770" s="39" t="s">
        <v>6116</v>
      </c>
      <c r="M1770" s="67">
        <v>0</v>
      </c>
      <c r="N1770" s="67">
        <v>0</v>
      </c>
      <c r="O1770" s="46">
        <v>350407</v>
      </c>
      <c r="P1770" s="45">
        <v>350407</v>
      </c>
      <c r="Q1770" s="45">
        <v>436458</v>
      </c>
      <c r="R1770" s="45">
        <v>36371.5</v>
      </c>
      <c r="S1770" s="45">
        <v>218229</v>
      </c>
      <c r="T1770" s="45">
        <v>290749</v>
      </c>
      <c r="U1770" s="46">
        <v>132178</v>
      </c>
      <c r="V1770" s="38">
        <v>56626.908676300925</v>
      </c>
      <c r="W1770" s="46">
        <v>56626.908676300925</v>
      </c>
      <c r="X1770" s="38"/>
      <c r="Y1770" s="38">
        <f t="shared" si="28"/>
        <v>65665.240071414242</v>
      </c>
      <c r="Z1770" s="38">
        <v>65665.240071414242</v>
      </c>
      <c r="AA1770" s="38">
        <v>0</v>
      </c>
      <c r="AB1770" s="38">
        <v>65665.240071414242</v>
      </c>
      <c r="AC1770" s="38" t="s">
        <v>6123</v>
      </c>
      <c r="AD1770" s="59">
        <v>0.22584855002567247</v>
      </c>
      <c r="AE1770" s="59">
        <v>0.1873970556279248</v>
      </c>
      <c r="AF1770" s="59">
        <v>0.49679402072519058</v>
      </c>
    </row>
    <row r="1771" spans="1:32" x14ac:dyDescent="0.2">
      <c r="A1771" s="60" t="s">
        <v>6111</v>
      </c>
      <c r="B1771" s="44" t="s">
        <v>6115</v>
      </c>
      <c r="C1771" s="44"/>
      <c r="D1771" s="39">
        <v>1756</v>
      </c>
      <c r="E1771" s="44" t="s">
        <v>2605</v>
      </c>
      <c r="F1771" s="44" t="s">
        <v>2606</v>
      </c>
      <c r="G1771" s="39" t="s">
        <v>6115</v>
      </c>
      <c r="H1771" s="64">
        <v>40543</v>
      </c>
      <c r="I1771" s="44" t="s">
        <v>6131</v>
      </c>
      <c r="J1771" s="58">
        <v>80</v>
      </c>
      <c r="K1771" s="44" t="s">
        <v>6111</v>
      </c>
      <c r="L1771" s="39" t="s">
        <v>6116</v>
      </c>
      <c r="M1771" s="67">
        <v>0</v>
      </c>
      <c r="N1771" s="67">
        <v>0</v>
      </c>
      <c r="O1771" s="46">
        <v>864840</v>
      </c>
      <c r="P1771" s="45">
        <v>864840</v>
      </c>
      <c r="Q1771" s="45">
        <v>361523</v>
      </c>
      <c r="R1771" s="45">
        <v>30126.916666666668</v>
      </c>
      <c r="S1771" s="45">
        <v>180761.5</v>
      </c>
      <c r="T1771" s="45">
        <v>74272</v>
      </c>
      <c r="U1771" s="46">
        <v>684078.5</v>
      </c>
      <c r="V1771" s="38">
        <v>293068.82194405212</v>
      </c>
      <c r="W1771" s="46">
        <v>74272</v>
      </c>
      <c r="X1771" s="38"/>
      <c r="Y1771" s="38">
        <f t="shared" si="28"/>
        <v>339846.1085066573</v>
      </c>
      <c r="Z1771" s="38">
        <v>74272</v>
      </c>
      <c r="AA1771" s="38">
        <v>0</v>
      </c>
      <c r="AB1771" s="38">
        <v>74272</v>
      </c>
      <c r="AC1771" s="38" t="s">
        <v>6123</v>
      </c>
      <c r="AD1771" s="59">
        <v>1</v>
      </c>
      <c r="AE1771" s="59">
        <v>8.5879469034734743E-2</v>
      </c>
      <c r="AF1771" s="59">
        <v>0.10857233490016131</v>
      </c>
    </row>
    <row r="1772" spans="1:32" x14ac:dyDescent="0.2">
      <c r="A1772" s="60" t="s">
        <v>6111</v>
      </c>
      <c r="B1772" s="44" t="s">
        <v>6115</v>
      </c>
      <c r="C1772" s="44"/>
      <c r="D1772" s="39">
        <v>1757</v>
      </c>
      <c r="E1772" s="44" t="s">
        <v>2633</v>
      </c>
      <c r="F1772" s="44" t="s">
        <v>2634</v>
      </c>
      <c r="G1772" s="39" t="s">
        <v>6115</v>
      </c>
      <c r="H1772" s="64">
        <v>40451</v>
      </c>
      <c r="I1772" s="44" t="s">
        <v>6129</v>
      </c>
      <c r="J1772" s="58">
        <v>80</v>
      </c>
      <c r="K1772" s="44" t="s">
        <v>6111</v>
      </c>
      <c r="L1772" s="39" t="s">
        <v>6116</v>
      </c>
      <c r="M1772" s="67">
        <v>0</v>
      </c>
      <c r="N1772" s="67">
        <v>0</v>
      </c>
      <c r="O1772" s="46">
        <v>160102</v>
      </c>
      <c r="P1772" s="45">
        <v>160102</v>
      </c>
      <c r="Q1772" s="45">
        <v>327043</v>
      </c>
      <c r="R1772" s="45">
        <v>27253.583333333332</v>
      </c>
      <c r="S1772" s="45">
        <v>163521.5</v>
      </c>
      <c r="T1772" s="45">
        <v>130147</v>
      </c>
      <c r="U1772" s="46">
        <v>0</v>
      </c>
      <c r="V1772" s="38">
        <v>0</v>
      </c>
      <c r="W1772" s="46">
        <v>0</v>
      </c>
      <c r="X1772" s="38"/>
      <c r="Y1772" s="38">
        <f t="shared" si="28"/>
        <v>0</v>
      </c>
      <c r="Z1772" s="38">
        <v>0</v>
      </c>
      <c r="AA1772" s="38">
        <v>0</v>
      </c>
      <c r="AB1772" s="38">
        <v>0</v>
      </c>
      <c r="AC1772" s="38" t="s">
        <v>6116</v>
      </c>
      <c r="AD1772" s="59">
        <v>0</v>
      </c>
      <c r="AE1772" s="59">
        <v>0</v>
      </c>
      <c r="AF1772" s="59" t="s">
        <v>6138</v>
      </c>
    </row>
    <row r="1773" spans="1:32" x14ac:dyDescent="0.2">
      <c r="A1773" s="60" t="s">
        <v>6111</v>
      </c>
      <c r="B1773" s="44" t="s">
        <v>6115</v>
      </c>
      <c r="C1773" s="44"/>
      <c r="D1773" s="39">
        <v>1758</v>
      </c>
      <c r="E1773" s="44" t="s">
        <v>2762</v>
      </c>
      <c r="F1773" s="44" t="s">
        <v>2763</v>
      </c>
      <c r="G1773" s="39" t="s">
        <v>6115</v>
      </c>
      <c r="H1773" s="64">
        <v>40359</v>
      </c>
      <c r="I1773" s="44" t="s">
        <v>6131</v>
      </c>
      <c r="J1773" s="58">
        <v>80</v>
      </c>
      <c r="K1773" s="44" t="s">
        <v>6111</v>
      </c>
      <c r="L1773" s="39" t="s">
        <v>6116</v>
      </c>
      <c r="M1773" s="67">
        <v>0</v>
      </c>
      <c r="N1773" s="67">
        <v>0</v>
      </c>
      <c r="O1773" s="46">
        <v>129902</v>
      </c>
      <c r="P1773" s="45">
        <v>129902</v>
      </c>
      <c r="Q1773" s="45">
        <v>356902</v>
      </c>
      <c r="R1773" s="45">
        <v>29741.833333333332</v>
      </c>
      <c r="S1773" s="45">
        <v>178451</v>
      </c>
      <c r="T1773" s="45">
        <v>83676</v>
      </c>
      <c r="U1773" s="46">
        <v>0</v>
      </c>
      <c r="V1773" s="38">
        <v>0</v>
      </c>
      <c r="W1773" s="46">
        <v>0</v>
      </c>
      <c r="X1773" s="38"/>
      <c r="Y1773" s="38">
        <f t="shared" si="28"/>
        <v>0</v>
      </c>
      <c r="Z1773" s="38">
        <v>0</v>
      </c>
      <c r="AA1773" s="38">
        <v>0</v>
      </c>
      <c r="AB1773" s="38">
        <v>0</v>
      </c>
      <c r="AC1773" s="38" t="s">
        <v>6116</v>
      </c>
      <c r="AD1773" s="59">
        <v>0</v>
      </c>
      <c r="AE1773" s="59">
        <v>0</v>
      </c>
      <c r="AF1773" s="59" t="s">
        <v>6138</v>
      </c>
    </row>
    <row r="1774" spans="1:32" x14ac:dyDescent="0.2">
      <c r="A1774" s="60" t="s">
        <v>6111</v>
      </c>
      <c r="B1774" s="44" t="s">
        <v>6115</v>
      </c>
      <c r="C1774" s="44"/>
      <c r="D1774" s="39">
        <v>1759</v>
      </c>
      <c r="E1774" s="44" t="s">
        <v>2856</v>
      </c>
      <c r="F1774" s="44" t="s">
        <v>2857</v>
      </c>
      <c r="G1774" s="39" t="s">
        <v>6115</v>
      </c>
      <c r="H1774" s="64">
        <v>40359</v>
      </c>
      <c r="I1774" s="44" t="s">
        <v>6129</v>
      </c>
      <c r="J1774" s="58">
        <v>80</v>
      </c>
      <c r="K1774" s="44" t="s">
        <v>6111</v>
      </c>
      <c r="L1774" s="39" t="s">
        <v>6116</v>
      </c>
      <c r="M1774" s="67">
        <v>0</v>
      </c>
      <c r="N1774" s="67">
        <v>0</v>
      </c>
      <c r="O1774" s="46">
        <v>595409</v>
      </c>
      <c r="P1774" s="45">
        <v>595409</v>
      </c>
      <c r="Q1774" s="45">
        <v>345760</v>
      </c>
      <c r="R1774" s="45">
        <v>28813.333333333332</v>
      </c>
      <c r="S1774" s="45">
        <v>172880</v>
      </c>
      <c r="T1774" s="45">
        <v>73286</v>
      </c>
      <c r="U1774" s="46">
        <v>422529</v>
      </c>
      <c r="V1774" s="38">
        <v>181017.34854581516</v>
      </c>
      <c r="W1774" s="46">
        <v>73286</v>
      </c>
      <c r="X1774" s="38"/>
      <c r="Y1774" s="38">
        <f t="shared" si="28"/>
        <v>209909.88078299409</v>
      </c>
      <c r="Z1774" s="38">
        <v>73286</v>
      </c>
      <c r="AA1774" s="38">
        <v>0</v>
      </c>
      <c r="AB1774" s="38">
        <v>73286</v>
      </c>
      <c r="AC1774" s="38" t="s">
        <v>6123</v>
      </c>
      <c r="AD1774" s="59">
        <v>1</v>
      </c>
      <c r="AE1774" s="59">
        <v>0.12308513979466215</v>
      </c>
      <c r="AF1774" s="59">
        <v>0.17344608299075329</v>
      </c>
    </row>
    <row r="1775" spans="1:32" x14ac:dyDescent="0.2">
      <c r="A1775" s="60" t="s">
        <v>6111</v>
      </c>
      <c r="B1775" s="44" t="s">
        <v>6115</v>
      </c>
      <c r="C1775" s="44"/>
      <c r="D1775" s="39">
        <v>1760</v>
      </c>
      <c r="E1775" s="44" t="s">
        <v>2938</v>
      </c>
      <c r="F1775" s="44" t="s">
        <v>2939</v>
      </c>
      <c r="G1775" s="39" t="s">
        <v>6115</v>
      </c>
      <c r="H1775" s="64">
        <v>40543</v>
      </c>
      <c r="I1775" s="44" t="s">
        <v>6132</v>
      </c>
      <c r="J1775" s="58">
        <v>80</v>
      </c>
      <c r="K1775" s="44" t="s">
        <v>6111</v>
      </c>
      <c r="L1775" s="39" t="s">
        <v>6116</v>
      </c>
      <c r="M1775" s="67">
        <v>0</v>
      </c>
      <c r="N1775" s="67">
        <v>0</v>
      </c>
      <c r="O1775" s="46">
        <v>211914</v>
      </c>
      <c r="P1775" s="45">
        <v>211914</v>
      </c>
      <c r="Q1775" s="45">
        <v>353420</v>
      </c>
      <c r="R1775" s="45">
        <v>29451.666666666668</v>
      </c>
      <c r="S1775" s="45">
        <v>176710</v>
      </c>
      <c r="T1775" s="45">
        <v>134556</v>
      </c>
      <c r="U1775" s="46">
        <v>35204</v>
      </c>
      <c r="V1775" s="38">
        <v>15081.887250832195</v>
      </c>
      <c r="W1775" s="46">
        <v>15081.887250832195</v>
      </c>
      <c r="X1775" s="38"/>
      <c r="Y1775" s="38">
        <f t="shared" si="28"/>
        <v>17489.136705609613</v>
      </c>
      <c r="Z1775" s="38">
        <v>17489.136705609613</v>
      </c>
      <c r="AA1775" s="38">
        <v>0</v>
      </c>
      <c r="AB1775" s="38">
        <v>17489.136705609613</v>
      </c>
      <c r="AC1775" s="38" t="s">
        <v>6123</v>
      </c>
      <c r="AD1775" s="59">
        <v>0.12997663950778571</v>
      </c>
      <c r="AE1775" s="59">
        <v>8.2529406766941371E-2</v>
      </c>
      <c r="AF1775" s="59">
        <v>0.49679402072519069</v>
      </c>
    </row>
    <row r="1776" spans="1:32" x14ac:dyDescent="0.2">
      <c r="A1776" s="60" t="s">
        <v>6111</v>
      </c>
      <c r="B1776" s="44" t="s">
        <v>6115</v>
      </c>
      <c r="C1776" s="44"/>
      <c r="D1776" s="39">
        <v>1761</v>
      </c>
      <c r="E1776" s="44" t="s">
        <v>3079</v>
      </c>
      <c r="F1776" s="44" t="s">
        <v>3080</v>
      </c>
      <c r="G1776" s="39" t="s">
        <v>6115</v>
      </c>
      <c r="H1776" s="64">
        <v>40359</v>
      </c>
      <c r="I1776" s="44" t="s">
        <v>6131</v>
      </c>
      <c r="J1776" s="58">
        <v>80</v>
      </c>
      <c r="K1776" s="44" t="s">
        <v>6111</v>
      </c>
      <c r="L1776" s="39" t="s">
        <v>6116</v>
      </c>
      <c r="M1776" s="67">
        <v>0</v>
      </c>
      <c r="N1776" s="67">
        <v>0</v>
      </c>
      <c r="O1776" s="46">
        <v>196707</v>
      </c>
      <c r="P1776" s="45">
        <v>196707</v>
      </c>
      <c r="Q1776" s="45">
        <v>344228</v>
      </c>
      <c r="R1776" s="45">
        <v>28685.666666666668</v>
      </c>
      <c r="S1776" s="45">
        <v>172114</v>
      </c>
      <c r="T1776" s="45">
        <v>189139</v>
      </c>
      <c r="U1776" s="46">
        <v>24593</v>
      </c>
      <c r="V1776" s="38">
        <v>10535.986057258157</v>
      </c>
      <c r="W1776" s="46">
        <v>10535.986057258157</v>
      </c>
      <c r="X1776" s="38"/>
      <c r="Y1776" s="38">
        <f t="shared" si="28"/>
        <v>12217.655351694613</v>
      </c>
      <c r="Z1776" s="38">
        <v>12217.655351694613</v>
      </c>
      <c r="AA1776" s="38">
        <v>0</v>
      </c>
      <c r="AB1776" s="38">
        <v>12217.655351694613</v>
      </c>
      <c r="AC1776" s="38" t="s">
        <v>6123</v>
      </c>
      <c r="AD1776" s="59">
        <v>6.4596171871980995E-2</v>
      </c>
      <c r="AE1776" s="59">
        <v>6.2110933274843363E-2</v>
      </c>
      <c r="AF1776" s="59">
        <v>0.49679402072519063</v>
      </c>
    </row>
    <row r="1777" spans="1:32" x14ac:dyDescent="0.2">
      <c r="A1777" s="60" t="s">
        <v>6111</v>
      </c>
      <c r="B1777" s="44" t="s">
        <v>6115</v>
      </c>
      <c r="C1777" s="44"/>
      <c r="D1777" s="39">
        <v>1762</v>
      </c>
      <c r="E1777" s="44" t="s">
        <v>3255</v>
      </c>
      <c r="F1777" s="44" t="s">
        <v>3256</v>
      </c>
      <c r="G1777" s="39" t="s">
        <v>6115</v>
      </c>
      <c r="H1777" s="64">
        <v>40359</v>
      </c>
      <c r="I1777" s="44" t="s">
        <v>6131</v>
      </c>
      <c r="J1777" s="58">
        <v>80</v>
      </c>
      <c r="K1777" s="44" t="s">
        <v>6111</v>
      </c>
      <c r="L1777" s="39" t="s">
        <v>6116</v>
      </c>
      <c r="M1777" s="67">
        <v>0</v>
      </c>
      <c r="N1777" s="67">
        <v>0</v>
      </c>
      <c r="O1777" s="46">
        <v>216944</v>
      </c>
      <c r="P1777" s="45">
        <v>216944</v>
      </c>
      <c r="Q1777" s="45">
        <v>315768</v>
      </c>
      <c r="R1777" s="45">
        <v>26314</v>
      </c>
      <c r="S1777" s="45">
        <v>157884</v>
      </c>
      <c r="T1777" s="45">
        <v>162926</v>
      </c>
      <c r="U1777" s="46">
        <v>59060</v>
      </c>
      <c r="V1777" s="38">
        <v>25302.132173450442</v>
      </c>
      <c r="W1777" s="46">
        <v>25302.132173450442</v>
      </c>
      <c r="X1777" s="38"/>
      <c r="Y1777" s="38">
        <f t="shared" si="28"/>
        <v>29340.654864029759</v>
      </c>
      <c r="Z1777" s="38">
        <v>29340.654864029759</v>
      </c>
      <c r="AA1777" s="38">
        <v>0</v>
      </c>
      <c r="AB1777" s="38">
        <v>29340.654864029759</v>
      </c>
      <c r="AC1777" s="38" t="s">
        <v>6123</v>
      </c>
      <c r="AD1777" s="59">
        <v>0.18008577430262671</v>
      </c>
      <c r="AE1777" s="59">
        <v>0.13524529308959804</v>
      </c>
      <c r="AF1777" s="59">
        <v>0.49679402072519063</v>
      </c>
    </row>
    <row r="1778" spans="1:32" x14ac:dyDescent="0.2">
      <c r="A1778" s="60" t="s">
        <v>6111</v>
      </c>
      <c r="B1778" s="44" t="s">
        <v>6115</v>
      </c>
      <c r="C1778" s="44"/>
      <c r="D1778" s="39">
        <v>1763</v>
      </c>
      <c r="E1778" s="44" t="s">
        <v>3402</v>
      </c>
      <c r="F1778" s="44" t="s">
        <v>3403</v>
      </c>
      <c r="G1778" s="39" t="s">
        <v>6115</v>
      </c>
      <c r="H1778" s="64">
        <v>40359</v>
      </c>
      <c r="I1778" s="44" t="s">
        <v>6131</v>
      </c>
      <c r="J1778" s="58">
        <v>80</v>
      </c>
      <c r="K1778" s="44" t="s">
        <v>6111</v>
      </c>
      <c r="L1778" s="39" t="s">
        <v>6116</v>
      </c>
      <c r="M1778" s="67">
        <v>0</v>
      </c>
      <c r="N1778" s="67">
        <v>0</v>
      </c>
      <c r="O1778" s="46">
        <v>173145</v>
      </c>
      <c r="P1778" s="45">
        <v>173145</v>
      </c>
      <c r="Q1778" s="45">
        <v>417529</v>
      </c>
      <c r="R1778" s="45">
        <v>34794.083333333336</v>
      </c>
      <c r="S1778" s="45">
        <v>208764.5</v>
      </c>
      <c r="T1778" s="45">
        <v>320521</v>
      </c>
      <c r="U1778" s="46">
        <v>0</v>
      </c>
      <c r="V1778" s="38">
        <v>0</v>
      </c>
      <c r="W1778" s="46">
        <v>0</v>
      </c>
      <c r="X1778" s="38"/>
      <c r="Y1778" s="38">
        <f t="shared" si="28"/>
        <v>0</v>
      </c>
      <c r="Z1778" s="38">
        <v>0</v>
      </c>
      <c r="AA1778" s="38">
        <v>0</v>
      </c>
      <c r="AB1778" s="38">
        <v>0</v>
      </c>
      <c r="AC1778" s="38" t="s">
        <v>6116</v>
      </c>
      <c r="AD1778" s="59">
        <v>0</v>
      </c>
      <c r="AE1778" s="59">
        <v>0</v>
      </c>
      <c r="AF1778" s="59" t="s">
        <v>6138</v>
      </c>
    </row>
    <row r="1779" spans="1:32" x14ac:dyDescent="0.2">
      <c r="A1779" s="60" t="s">
        <v>6111</v>
      </c>
      <c r="B1779" s="44" t="s">
        <v>6115</v>
      </c>
      <c r="C1779" s="44"/>
      <c r="D1779" s="39">
        <v>1764</v>
      </c>
      <c r="E1779" s="44" t="s">
        <v>3811</v>
      </c>
      <c r="F1779" s="44" t="s">
        <v>3812</v>
      </c>
      <c r="G1779" s="39" t="s">
        <v>6115</v>
      </c>
      <c r="H1779" s="64">
        <v>40451</v>
      </c>
      <c r="I1779" s="44" t="s">
        <v>6129</v>
      </c>
      <c r="J1779" s="58">
        <v>80</v>
      </c>
      <c r="K1779" s="44" t="s">
        <v>6111</v>
      </c>
      <c r="L1779" s="39" t="s">
        <v>6116</v>
      </c>
      <c r="M1779" s="67">
        <v>0</v>
      </c>
      <c r="N1779" s="67">
        <v>0</v>
      </c>
      <c r="O1779" s="46">
        <v>319241</v>
      </c>
      <c r="P1779" s="45">
        <v>319241</v>
      </c>
      <c r="Q1779" s="45">
        <v>609659</v>
      </c>
      <c r="R1779" s="45">
        <v>50804.916666666664</v>
      </c>
      <c r="S1779" s="45">
        <v>304829.5</v>
      </c>
      <c r="T1779" s="45">
        <v>292993</v>
      </c>
      <c r="U1779" s="46">
        <v>14411.5</v>
      </c>
      <c r="V1779" s="38">
        <v>6174.0886863813248</v>
      </c>
      <c r="W1779" s="46">
        <v>6174.0886863813248</v>
      </c>
      <c r="X1779" s="38"/>
      <c r="Y1779" s="38">
        <f t="shared" si="28"/>
        <v>7159.5470296810845</v>
      </c>
      <c r="Z1779" s="38">
        <v>7159.5470296810845</v>
      </c>
      <c r="AA1779" s="38">
        <v>0</v>
      </c>
      <c r="AB1779" s="38">
        <v>7159.5470296810845</v>
      </c>
      <c r="AC1779" s="38" t="s">
        <v>6123</v>
      </c>
      <c r="AD1779" s="59">
        <v>2.4435897887256981E-2</v>
      </c>
      <c r="AE1779" s="59">
        <v>2.242677798177892E-2</v>
      </c>
      <c r="AF1779" s="59">
        <v>0.49679402072519063</v>
      </c>
    </row>
    <row r="1780" spans="1:32" x14ac:dyDescent="0.2">
      <c r="A1780" s="60" t="s">
        <v>6111</v>
      </c>
      <c r="B1780" s="44" t="s">
        <v>6115</v>
      </c>
      <c r="C1780" s="44"/>
      <c r="D1780" s="39">
        <v>1765</v>
      </c>
      <c r="E1780" s="44" t="s">
        <v>3840</v>
      </c>
      <c r="F1780" s="44" t="s">
        <v>1816</v>
      </c>
      <c r="G1780" s="39" t="s">
        <v>6115</v>
      </c>
      <c r="H1780" s="64">
        <v>40543</v>
      </c>
      <c r="I1780" s="44" t="s">
        <v>6131</v>
      </c>
      <c r="J1780" s="58">
        <v>80</v>
      </c>
      <c r="K1780" s="44" t="s">
        <v>6111</v>
      </c>
      <c r="L1780" s="39" t="s">
        <v>6116</v>
      </c>
      <c r="M1780" s="67">
        <v>0</v>
      </c>
      <c r="N1780" s="67">
        <v>0</v>
      </c>
      <c r="O1780" s="46">
        <v>497304</v>
      </c>
      <c r="P1780" s="45">
        <v>497304</v>
      </c>
      <c r="Q1780" s="45">
        <v>543550</v>
      </c>
      <c r="R1780" s="45">
        <v>45295.833333333336</v>
      </c>
      <c r="S1780" s="45">
        <v>271775</v>
      </c>
      <c r="T1780" s="45">
        <v>155799</v>
      </c>
      <c r="U1780" s="46">
        <v>225529</v>
      </c>
      <c r="V1780" s="38">
        <v>96619.786097969947</v>
      </c>
      <c r="W1780" s="46">
        <v>96619.786097969947</v>
      </c>
      <c r="X1780" s="38"/>
      <c r="Y1780" s="38">
        <f t="shared" si="28"/>
        <v>112041.45870013152</v>
      </c>
      <c r="Z1780" s="38">
        <v>112041.45870013152</v>
      </c>
      <c r="AA1780" s="38">
        <v>0</v>
      </c>
      <c r="AB1780" s="38">
        <v>112041.45870013152</v>
      </c>
      <c r="AC1780" s="38" t="s">
        <v>6123</v>
      </c>
      <c r="AD1780" s="59">
        <v>0.71914106444926806</v>
      </c>
      <c r="AE1780" s="59">
        <v>0.22529772272117563</v>
      </c>
      <c r="AF1780" s="59">
        <v>0.49679402072519063</v>
      </c>
    </row>
    <row r="1781" spans="1:32" x14ac:dyDescent="0.2">
      <c r="A1781" s="60" t="s">
        <v>6111</v>
      </c>
      <c r="B1781" s="44" t="s">
        <v>6115</v>
      </c>
      <c r="C1781" s="44"/>
      <c r="D1781" s="39">
        <v>1766</v>
      </c>
      <c r="E1781" s="44" t="s">
        <v>3981</v>
      </c>
      <c r="F1781" s="44" t="s">
        <v>3982</v>
      </c>
      <c r="G1781" s="39" t="s">
        <v>6115</v>
      </c>
      <c r="H1781" s="64">
        <v>40543</v>
      </c>
      <c r="I1781" s="44" t="s">
        <v>6131</v>
      </c>
      <c r="J1781" s="58">
        <v>80</v>
      </c>
      <c r="K1781" s="44" t="s">
        <v>6111</v>
      </c>
      <c r="L1781" s="39" t="s">
        <v>6116</v>
      </c>
      <c r="M1781" s="67">
        <v>0</v>
      </c>
      <c r="N1781" s="67">
        <v>0</v>
      </c>
      <c r="O1781" s="46">
        <v>1100452</v>
      </c>
      <c r="P1781" s="45">
        <v>1100452</v>
      </c>
      <c r="Q1781" s="45">
        <v>512001</v>
      </c>
      <c r="R1781" s="45">
        <v>42666.75</v>
      </c>
      <c r="S1781" s="45">
        <v>256000.5</v>
      </c>
      <c r="T1781" s="45">
        <v>211012</v>
      </c>
      <c r="U1781" s="46">
        <v>844451.5</v>
      </c>
      <c r="V1781" s="38">
        <v>361774.86398693681</v>
      </c>
      <c r="W1781" s="46">
        <v>211012</v>
      </c>
      <c r="X1781" s="38"/>
      <c r="Y1781" s="38">
        <f t="shared" si="28"/>
        <v>419518.45599241834</v>
      </c>
      <c r="Z1781" s="38">
        <v>211012</v>
      </c>
      <c r="AA1781" s="38">
        <v>0</v>
      </c>
      <c r="AB1781" s="38">
        <v>211012</v>
      </c>
      <c r="AC1781" s="38" t="s">
        <v>6123</v>
      </c>
      <c r="AD1781" s="59">
        <v>1</v>
      </c>
      <c r="AE1781" s="59">
        <v>0.1917502989680604</v>
      </c>
      <c r="AF1781" s="59">
        <v>0.24988054376124622</v>
      </c>
    </row>
    <row r="1782" spans="1:32" x14ac:dyDescent="0.2">
      <c r="A1782" s="60" t="s">
        <v>6111</v>
      </c>
      <c r="B1782" s="44" t="s">
        <v>6115</v>
      </c>
      <c r="C1782" s="44"/>
      <c r="D1782" s="39">
        <v>1767</v>
      </c>
      <c r="E1782" s="44" t="s">
        <v>3987</v>
      </c>
      <c r="F1782" s="44" t="s">
        <v>3988</v>
      </c>
      <c r="G1782" s="39" t="s">
        <v>6115</v>
      </c>
      <c r="H1782" s="64">
        <v>40451</v>
      </c>
      <c r="I1782" s="44" t="s">
        <v>6129</v>
      </c>
      <c r="J1782" s="58">
        <v>80</v>
      </c>
      <c r="K1782" s="44" t="s">
        <v>6111</v>
      </c>
      <c r="L1782" s="39" t="s">
        <v>6116</v>
      </c>
      <c r="M1782" s="67">
        <v>0</v>
      </c>
      <c r="N1782" s="67">
        <v>0</v>
      </c>
      <c r="O1782" s="46">
        <v>277384</v>
      </c>
      <c r="P1782" s="45">
        <v>277384</v>
      </c>
      <c r="Q1782" s="45">
        <v>685001</v>
      </c>
      <c r="R1782" s="45">
        <v>57083.416666666664</v>
      </c>
      <c r="S1782" s="45">
        <v>342500.5</v>
      </c>
      <c r="T1782" s="45">
        <v>300732</v>
      </c>
      <c r="U1782" s="46">
        <v>0</v>
      </c>
      <c r="V1782" s="38">
        <v>0</v>
      </c>
      <c r="W1782" s="46">
        <v>0</v>
      </c>
      <c r="X1782" s="38"/>
      <c r="Y1782" s="38">
        <f t="shared" si="28"/>
        <v>0</v>
      </c>
      <c r="Z1782" s="38">
        <v>0</v>
      </c>
      <c r="AA1782" s="38">
        <v>0</v>
      </c>
      <c r="AB1782" s="38">
        <v>0</v>
      </c>
      <c r="AC1782" s="38" t="s">
        <v>6116</v>
      </c>
      <c r="AD1782" s="59">
        <v>0</v>
      </c>
      <c r="AE1782" s="59">
        <v>0</v>
      </c>
      <c r="AF1782" s="59" t="s">
        <v>6138</v>
      </c>
    </row>
    <row r="1783" spans="1:32" x14ac:dyDescent="0.2">
      <c r="A1783" s="60" t="s">
        <v>6111</v>
      </c>
      <c r="B1783" s="44" t="s">
        <v>6115</v>
      </c>
      <c r="C1783" s="44"/>
      <c r="D1783" s="39">
        <v>1768</v>
      </c>
      <c r="E1783" s="44" t="s">
        <v>4202</v>
      </c>
      <c r="F1783" s="44" t="s">
        <v>4203</v>
      </c>
      <c r="G1783" s="39" t="s">
        <v>6115</v>
      </c>
      <c r="H1783" s="64">
        <v>40359</v>
      </c>
      <c r="I1783" s="44" t="s">
        <v>6141</v>
      </c>
      <c r="J1783" s="58">
        <v>80</v>
      </c>
      <c r="K1783" s="44" t="s">
        <v>6111</v>
      </c>
      <c r="L1783" s="39" t="s">
        <v>6116</v>
      </c>
      <c r="M1783" s="67">
        <v>0</v>
      </c>
      <c r="N1783" s="67">
        <v>0</v>
      </c>
      <c r="O1783" s="46">
        <v>332816</v>
      </c>
      <c r="P1783" s="45">
        <v>332816</v>
      </c>
      <c r="Q1783" s="45">
        <v>317038</v>
      </c>
      <c r="R1783" s="45">
        <v>26419.833333333332</v>
      </c>
      <c r="S1783" s="45">
        <v>158519</v>
      </c>
      <c r="T1783" s="45">
        <v>144011</v>
      </c>
      <c r="U1783" s="46">
        <v>174297</v>
      </c>
      <c r="V1783" s="38">
        <v>74671.278893259267</v>
      </c>
      <c r="W1783" s="46">
        <v>74671.278893259267</v>
      </c>
      <c r="X1783" s="38"/>
      <c r="Y1783" s="38">
        <f t="shared" si="28"/>
        <v>86589.70743033856</v>
      </c>
      <c r="Z1783" s="38">
        <v>86589.70743033856</v>
      </c>
      <c r="AA1783" s="38">
        <v>0</v>
      </c>
      <c r="AB1783" s="38">
        <v>86589.70743033856</v>
      </c>
      <c r="AC1783" s="38" t="s">
        <v>6123</v>
      </c>
      <c r="AD1783" s="59">
        <v>0.60127148225023475</v>
      </c>
      <c r="AE1783" s="59">
        <v>0.26017291064834192</v>
      </c>
      <c r="AF1783" s="59">
        <v>0.49679402072519069</v>
      </c>
    </row>
    <row r="1784" spans="1:32" x14ac:dyDescent="0.2">
      <c r="A1784" s="60" t="s">
        <v>6111</v>
      </c>
      <c r="B1784" s="44" t="s">
        <v>6115</v>
      </c>
      <c r="C1784" s="44"/>
      <c r="D1784" s="39">
        <v>1769</v>
      </c>
      <c r="E1784" s="44" t="s">
        <v>4293</v>
      </c>
      <c r="F1784" s="44" t="s">
        <v>4294</v>
      </c>
      <c r="G1784" s="39" t="s">
        <v>6115</v>
      </c>
      <c r="H1784" s="64">
        <v>40451</v>
      </c>
      <c r="I1784" s="44" t="s">
        <v>6129</v>
      </c>
      <c r="J1784" s="58">
        <v>80</v>
      </c>
      <c r="K1784" s="44" t="s">
        <v>6111</v>
      </c>
      <c r="L1784" s="39" t="s">
        <v>6123</v>
      </c>
      <c r="M1784" s="67">
        <v>29640</v>
      </c>
      <c r="N1784" s="67">
        <v>0</v>
      </c>
      <c r="O1784" s="46">
        <v>591988</v>
      </c>
      <c r="P1784" s="45">
        <v>591988</v>
      </c>
      <c r="Q1784" s="45">
        <v>350822</v>
      </c>
      <c r="R1784" s="45">
        <v>29235.166666666668</v>
      </c>
      <c r="S1784" s="45">
        <v>175411</v>
      </c>
      <c r="T1784" s="45">
        <v>255264</v>
      </c>
      <c r="U1784" s="46">
        <v>416577</v>
      </c>
      <c r="V1784" s="38">
        <v>178467.42828343151</v>
      </c>
      <c r="W1784" s="46">
        <v>178467.42828343151</v>
      </c>
      <c r="X1784" s="38"/>
      <c r="Y1784" s="38">
        <f t="shared" si="28"/>
        <v>206952.96277163774</v>
      </c>
      <c r="Z1784" s="38">
        <v>206952.96277163774</v>
      </c>
      <c r="AA1784" s="38">
        <v>0</v>
      </c>
      <c r="AB1784" s="38">
        <v>206952.96277163774</v>
      </c>
      <c r="AC1784" s="38" t="s">
        <v>6123</v>
      </c>
      <c r="AD1784" s="59">
        <v>0.81074089088801293</v>
      </c>
      <c r="AE1784" s="59">
        <v>0.34958979366412452</v>
      </c>
      <c r="AF1784" s="59">
        <v>0.49679402072519063</v>
      </c>
    </row>
    <row r="1785" spans="1:32" x14ac:dyDescent="0.2">
      <c r="A1785" s="60" t="s">
        <v>6111</v>
      </c>
      <c r="B1785" s="44" t="s">
        <v>6115</v>
      </c>
      <c r="C1785" s="44"/>
      <c r="D1785" s="39">
        <v>1770</v>
      </c>
      <c r="E1785" s="44" t="s">
        <v>4732</v>
      </c>
      <c r="F1785" s="44" t="s">
        <v>4733</v>
      </c>
      <c r="G1785" s="39" t="s">
        <v>6115</v>
      </c>
      <c r="H1785" s="64">
        <v>40633</v>
      </c>
      <c r="I1785" s="44" t="s">
        <v>6130</v>
      </c>
      <c r="J1785" s="58">
        <v>80</v>
      </c>
      <c r="K1785" s="44" t="s">
        <v>6111</v>
      </c>
      <c r="L1785" s="39" t="s">
        <v>6116</v>
      </c>
      <c r="M1785" s="67">
        <v>0</v>
      </c>
      <c r="N1785" s="67">
        <v>0</v>
      </c>
      <c r="O1785" s="46">
        <v>44105</v>
      </c>
      <c r="P1785" s="45">
        <v>44105</v>
      </c>
      <c r="Q1785" s="45">
        <v>383739</v>
      </c>
      <c r="R1785" s="45">
        <v>31978.25</v>
      </c>
      <c r="S1785" s="45">
        <v>191869.5</v>
      </c>
      <c r="T1785" s="45">
        <v>169547</v>
      </c>
      <c r="U1785" s="46">
        <v>0</v>
      </c>
      <c r="V1785" s="38">
        <v>0</v>
      </c>
      <c r="W1785" s="46">
        <v>0</v>
      </c>
      <c r="X1785" s="38"/>
      <c r="Y1785" s="38">
        <f t="shared" si="28"/>
        <v>0</v>
      </c>
      <c r="Z1785" s="38">
        <v>0</v>
      </c>
      <c r="AA1785" s="38">
        <v>0</v>
      </c>
      <c r="AB1785" s="38">
        <v>0</v>
      </c>
      <c r="AC1785" s="38" t="s">
        <v>6116</v>
      </c>
      <c r="AD1785" s="59">
        <v>0</v>
      </c>
      <c r="AE1785" s="59">
        <v>0</v>
      </c>
      <c r="AF1785" s="59" t="s">
        <v>6138</v>
      </c>
    </row>
    <row r="1786" spans="1:32" x14ac:dyDescent="0.2">
      <c r="A1786" s="60" t="s">
        <v>6111</v>
      </c>
      <c r="B1786" s="44" t="s">
        <v>6115</v>
      </c>
      <c r="C1786" s="44"/>
      <c r="D1786" s="39">
        <v>1771</v>
      </c>
      <c r="E1786" s="44" t="s">
        <v>5203</v>
      </c>
      <c r="F1786" s="44" t="s">
        <v>5204</v>
      </c>
      <c r="G1786" s="39" t="s">
        <v>6115</v>
      </c>
      <c r="H1786" s="64">
        <v>40543</v>
      </c>
      <c r="I1786" s="44" t="s">
        <v>6131</v>
      </c>
      <c r="J1786" s="58">
        <v>80</v>
      </c>
      <c r="K1786" s="44" t="s">
        <v>6111</v>
      </c>
      <c r="L1786" s="39" t="s">
        <v>6116</v>
      </c>
      <c r="M1786" s="67">
        <v>0</v>
      </c>
      <c r="N1786" s="67">
        <v>0</v>
      </c>
      <c r="O1786" s="46">
        <v>164292</v>
      </c>
      <c r="P1786" s="45">
        <v>164292</v>
      </c>
      <c r="Q1786" s="45">
        <v>331610</v>
      </c>
      <c r="R1786" s="45">
        <v>27634.166666666668</v>
      </c>
      <c r="S1786" s="45">
        <v>165805</v>
      </c>
      <c r="T1786" s="45">
        <v>160741</v>
      </c>
      <c r="U1786" s="46">
        <v>0</v>
      </c>
      <c r="V1786" s="38">
        <v>0</v>
      </c>
      <c r="W1786" s="46">
        <v>0</v>
      </c>
      <c r="X1786" s="38"/>
      <c r="Y1786" s="38">
        <f t="shared" si="28"/>
        <v>0</v>
      </c>
      <c r="Z1786" s="38">
        <v>0</v>
      </c>
      <c r="AA1786" s="38">
        <v>0</v>
      </c>
      <c r="AB1786" s="38">
        <v>0</v>
      </c>
      <c r="AC1786" s="38" t="s">
        <v>6116</v>
      </c>
      <c r="AD1786" s="59">
        <v>0</v>
      </c>
      <c r="AE1786" s="59">
        <v>0</v>
      </c>
      <c r="AF1786" s="59" t="s">
        <v>6138</v>
      </c>
    </row>
    <row r="1787" spans="1:32" x14ac:dyDescent="0.2">
      <c r="A1787" s="60" t="s">
        <v>6111</v>
      </c>
      <c r="B1787" s="44" t="s">
        <v>6115</v>
      </c>
      <c r="C1787" s="44"/>
      <c r="D1787" s="39">
        <v>1772</v>
      </c>
      <c r="E1787" s="44" t="s">
        <v>5247</v>
      </c>
      <c r="F1787" s="44" t="s">
        <v>5248</v>
      </c>
      <c r="G1787" s="39" t="s">
        <v>6115</v>
      </c>
      <c r="H1787" s="64">
        <v>40633</v>
      </c>
      <c r="I1787" s="44" t="s">
        <v>6141</v>
      </c>
      <c r="J1787" s="58">
        <v>80</v>
      </c>
      <c r="K1787" s="44" t="s">
        <v>6111</v>
      </c>
      <c r="L1787" s="39" t="s">
        <v>6116</v>
      </c>
      <c r="M1787" s="67">
        <v>0</v>
      </c>
      <c r="N1787" s="67">
        <v>0</v>
      </c>
      <c r="O1787" s="46">
        <v>705979</v>
      </c>
      <c r="P1787" s="45">
        <v>705979</v>
      </c>
      <c r="Q1787" s="45">
        <v>348070</v>
      </c>
      <c r="R1787" s="45">
        <v>29005.833333333332</v>
      </c>
      <c r="S1787" s="45">
        <v>174035</v>
      </c>
      <c r="T1787" s="45">
        <v>157822</v>
      </c>
      <c r="U1787" s="46">
        <v>531944</v>
      </c>
      <c r="V1787" s="38">
        <v>227892.26882617545</v>
      </c>
      <c r="W1787" s="46">
        <v>157822</v>
      </c>
      <c r="X1787" s="38"/>
      <c r="Y1787" s="38">
        <f t="shared" si="28"/>
        <v>264266.59856064082</v>
      </c>
      <c r="Z1787" s="38">
        <v>157822</v>
      </c>
      <c r="AA1787" s="38">
        <v>0</v>
      </c>
      <c r="AB1787" s="38">
        <v>157822</v>
      </c>
      <c r="AC1787" s="38" t="s">
        <v>6123</v>
      </c>
      <c r="AD1787" s="59">
        <v>1</v>
      </c>
      <c r="AE1787" s="59">
        <v>0.2235505588693148</v>
      </c>
      <c r="AF1787" s="59">
        <v>0.29668912517107066</v>
      </c>
    </row>
    <row r="1788" spans="1:32" x14ac:dyDescent="0.2">
      <c r="A1788" s="60" t="s">
        <v>6111</v>
      </c>
      <c r="B1788" s="44" t="s">
        <v>6115</v>
      </c>
      <c r="C1788" s="44"/>
      <c r="D1788" s="39">
        <v>1773</v>
      </c>
      <c r="E1788" s="44" t="s">
        <v>5369</v>
      </c>
      <c r="F1788" s="44" t="s">
        <v>5370</v>
      </c>
      <c r="G1788" s="39" t="s">
        <v>6115</v>
      </c>
      <c r="H1788" s="64">
        <v>40633</v>
      </c>
      <c r="I1788" s="44" t="s">
        <v>6132</v>
      </c>
      <c r="J1788" s="58">
        <v>80</v>
      </c>
      <c r="K1788" s="44" t="s">
        <v>6111</v>
      </c>
      <c r="L1788" s="39" t="s">
        <v>6116</v>
      </c>
      <c r="M1788" s="67">
        <v>0</v>
      </c>
      <c r="N1788" s="67">
        <v>0</v>
      </c>
      <c r="O1788" s="46">
        <v>133850</v>
      </c>
      <c r="P1788" s="45">
        <v>133850</v>
      </c>
      <c r="Q1788" s="45">
        <v>349803</v>
      </c>
      <c r="R1788" s="45">
        <v>29150.25</v>
      </c>
      <c r="S1788" s="45">
        <v>174901.5</v>
      </c>
      <c r="T1788" s="45">
        <v>177704</v>
      </c>
      <c r="U1788" s="46">
        <v>0</v>
      </c>
      <c r="V1788" s="38">
        <v>0</v>
      </c>
      <c r="W1788" s="46">
        <v>0</v>
      </c>
      <c r="X1788" s="38"/>
      <c r="Y1788" s="38">
        <f t="shared" si="28"/>
        <v>0</v>
      </c>
      <c r="Z1788" s="38">
        <v>0</v>
      </c>
      <c r="AA1788" s="38">
        <v>0</v>
      </c>
      <c r="AB1788" s="38">
        <v>0</v>
      </c>
      <c r="AC1788" s="38" t="s">
        <v>6116</v>
      </c>
      <c r="AD1788" s="59">
        <v>0</v>
      </c>
      <c r="AE1788" s="59">
        <v>0</v>
      </c>
      <c r="AF1788" s="59" t="s">
        <v>6138</v>
      </c>
    </row>
    <row r="1789" spans="1:32" x14ac:dyDescent="0.2">
      <c r="A1789" s="60" t="s">
        <v>6111</v>
      </c>
      <c r="B1789" s="44" t="s">
        <v>6115</v>
      </c>
      <c r="C1789" s="44"/>
      <c r="D1789" s="39">
        <v>1774</v>
      </c>
      <c r="E1789" s="44" t="s">
        <v>5442</v>
      </c>
      <c r="F1789" s="44" t="s">
        <v>6054</v>
      </c>
      <c r="G1789" s="39" t="s">
        <v>6115</v>
      </c>
      <c r="H1789" s="64">
        <v>40359</v>
      </c>
      <c r="I1789" s="44" t="s">
        <v>6129</v>
      </c>
      <c r="J1789" s="58">
        <v>80</v>
      </c>
      <c r="K1789" s="44" t="s">
        <v>6111</v>
      </c>
      <c r="L1789" s="39" t="s">
        <v>6116</v>
      </c>
      <c r="M1789" s="67">
        <v>0</v>
      </c>
      <c r="N1789" s="67">
        <v>0</v>
      </c>
      <c r="O1789" s="46">
        <v>243957</v>
      </c>
      <c r="P1789" s="45">
        <v>243957</v>
      </c>
      <c r="Q1789" s="45">
        <v>347867</v>
      </c>
      <c r="R1789" s="45">
        <v>28988.916666666668</v>
      </c>
      <c r="S1789" s="45">
        <v>173933.5</v>
      </c>
      <c r="T1789" s="45">
        <v>262072</v>
      </c>
      <c r="U1789" s="46">
        <v>70023.5</v>
      </c>
      <c r="V1789" s="38">
        <v>29999.049309983187</v>
      </c>
      <c r="W1789" s="46">
        <v>29999.049309983187</v>
      </c>
      <c r="X1789" s="38"/>
      <c r="Y1789" s="38">
        <f t="shared" si="28"/>
        <v>34787.256110250382</v>
      </c>
      <c r="Z1789" s="38">
        <v>34787.256110250382</v>
      </c>
      <c r="AA1789" s="38">
        <v>0</v>
      </c>
      <c r="AB1789" s="38">
        <v>34787.256110250382</v>
      </c>
      <c r="AC1789" s="38" t="s">
        <v>6123</v>
      </c>
      <c r="AD1789" s="59">
        <v>0.13273930870238096</v>
      </c>
      <c r="AE1789" s="59">
        <v>0.14259585136007732</v>
      </c>
      <c r="AF1789" s="59">
        <v>0.49679402072519058</v>
      </c>
    </row>
    <row r="1790" spans="1:32" x14ac:dyDescent="0.2">
      <c r="A1790" s="60" t="s">
        <v>6111</v>
      </c>
      <c r="B1790" s="44" t="s">
        <v>6115</v>
      </c>
      <c r="C1790" s="44"/>
      <c r="D1790" s="39">
        <v>1775</v>
      </c>
      <c r="E1790" s="44" t="s">
        <v>5548</v>
      </c>
      <c r="F1790" s="44" t="s">
        <v>5549</v>
      </c>
      <c r="G1790" s="39" t="s">
        <v>6115</v>
      </c>
      <c r="H1790" s="64">
        <v>40451</v>
      </c>
      <c r="I1790" s="44" t="s">
        <v>6129</v>
      </c>
      <c r="J1790" s="58">
        <v>80</v>
      </c>
      <c r="K1790" s="44" t="s">
        <v>6111</v>
      </c>
      <c r="L1790" s="39" t="s">
        <v>6116</v>
      </c>
      <c r="M1790" s="67">
        <v>0</v>
      </c>
      <c r="N1790" s="67">
        <v>0</v>
      </c>
      <c r="O1790" s="46">
        <v>280698</v>
      </c>
      <c r="P1790" s="45">
        <v>280698</v>
      </c>
      <c r="Q1790" s="45">
        <v>290878</v>
      </c>
      <c r="R1790" s="45">
        <v>24239.833333333332</v>
      </c>
      <c r="S1790" s="45">
        <v>145439</v>
      </c>
      <c r="T1790" s="45">
        <v>122766</v>
      </c>
      <c r="U1790" s="46">
        <v>135259</v>
      </c>
      <c r="V1790" s="38">
        <v>57946.852279863422</v>
      </c>
      <c r="W1790" s="46">
        <v>57946.852279863422</v>
      </c>
      <c r="X1790" s="38"/>
      <c r="Y1790" s="38">
        <f t="shared" si="28"/>
        <v>67195.862449268563</v>
      </c>
      <c r="Z1790" s="38">
        <v>67195.862449268563</v>
      </c>
      <c r="AA1790" s="38">
        <v>0</v>
      </c>
      <c r="AB1790" s="38">
        <v>67195.862449268563</v>
      </c>
      <c r="AC1790" s="38" t="s">
        <v>6123</v>
      </c>
      <c r="AD1790" s="59">
        <v>0.54734912312259554</v>
      </c>
      <c r="AE1790" s="59">
        <v>0.23938846179619577</v>
      </c>
      <c r="AF1790" s="59">
        <v>0.49679402072519063</v>
      </c>
    </row>
    <row r="1791" spans="1:32" x14ac:dyDescent="0.2">
      <c r="A1791" s="60" t="s">
        <v>6111</v>
      </c>
      <c r="B1791" s="44" t="s">
        <v>6115</v>
      </c>
      <c r="C1791" s="44"/>
      <c r="D1791" s="39">
        <v>1776</v>
      </c>
      <c r="E1791" s="44" t="s">
        <v>5694</v>
      </c>
      <c r="F1791" s="44" t="s">
        <v>5695</v>
      </c>
      <c r="G1791" s="39" t="s">
        <v>6115</v>
      </c>
      <c r="H1791" s="64">
        <v>40543</v>
      </c>
      <c r="I1791" s="44" t="s">
        <v>6131</v>
      </c>
      <c r="J1791" s="58">
        <v>80</v>
      </c>
      <c r="K1791" s="44" t="s">
        <v>6111</v>
      </c>
      <c r="L1791" s="39" t="s">
        <v>6123</v>
      </c>
      <c r="M1791" s="67">
        <v>53883</v>
      </c>
      <c r="N1791" s="67">
        <v>0</v>
      </c>
      <c r="O1791" s="46">
        <v>415744</v>
      </c>
      <c r="P1791" s="45">
        <v>415744</v>
      </c>
      <c r="Q1791" s="45">
        <v>503615</v>
      </c>
      <c r="R1791" s="45">
        <v>41967.916666666664</v>
      </c>
      <c r="S1791" s="45">
        <v>251807.5</v>
      </c>
      <c r="T1791" s="45">
        <v>292209</v>
      </c>
      <c r="U1791" s="46">
        <v>163936.5</v>
      </c>
      <c r="V1791" s="38">
        <v>70232.695412340981</v>
      </c>
      <c r="W1791" s="46">
        <v>70232.695412340981</v>
      </c>
      <c r="X1791" s="38"/>
      <c r="Y1791" s="38">
        <f t="shared" si="28"/>
        <v>81442.672978615214</v>
      </c>
      <c r="Z1791" s="38">
        <v>81442.672978615214</v>
      </c>
      <c r="AA1791" s="38">
        <v>0</v>
      </c>
      <c r="AB1791" s="38">
        <v>81442.672978615214</v>
      </c>
      <c r="AC1791" s="38" t="s">
        <v>6123</v>
      </c>
      <c r="AD1791" s="59">
        <v>0.27871377328766472</v>
      </c>
      <c r="AE1791" s="59">
        <v>0.19589620771103183</v>
      </c>
      <c r="AF1791" s="59">
        <v>0.49679402072519063</v>
      </c>
    </row>
    <row r="1792" spans="1:32" x14ac:dyDescent="0.2">
      <c r="A1792" s="60" t="s">
        <v>6111</v>
      </c>
      <c r="B1792" s="44" t="s">
        <v>6115</v>
      </c>
      <c r="C1792" s="44"/>
      <c r="D1792" s="39">
        <v>1777</v>
      </c>
      <c r="E1792" s="44" t="s">
        <v>5818</v>
      </c>
      <c r="F1792" s="44" t="s">
        <v>2366</v>
      </c>
      <c r="G1792" s="39" t="s">
        <v>6115</v>
      </c>
      <c r="H1792" s="64">
        <v>40451</v>
      </c>
      <c r="I1792" s="44" t="s">
        <v>6131</v>
      </c>
      <c r="J1792" s="58">
        <v>80</v>
      </c>
      <c r="K1792" s="44" t="s">
        <v>6111</v>
      </c>
      <c r="L1792" s="39" t="s">
        <v>6116</v>
      </c>
      <c r="M1792" s="67">
        <v>0</v>
      </c>
      <c r="N1792" s="67">
        <v>0</v>
      </c>
      <c r="O1792" s="46">
        <v>261233</v>
      </c>
      <c r="P1792" s="45">
        <v>261233</v>
      </c>
      <c r="Q1792" s="45">
        <v>340914</v>
      </c>
      <c r="R1792" s="45">
        <v>28409.5</v>
      </c>
      <c r="S1792" s="45">
        <v>170457</v>
      </c>
      <c r="T1792" s="45">
        <v>33534</v>
      </c>
      <c r="U1792" s="46">
        <v>90776</v>
      </c>
      <c r="V1792" s="38">
        <v>38889.711313530941</v>
      </c>
      <c r="W1792" s="46">
        <v>33534</v>
      </c>
      <c r="X1792" s="38"/>
      <c r="Y1792" s="38">
        <f t="shared" si="28"/>
        <v>45096.974025349904</v>
      </c>
      <c r="Z1792" s="38">
        <v>33534</v>
      </c>
      <c r="AA1792" s="38">
        <v>0</v>
      </c>
      <c r="AB1792" s="38">
        <v>33534</v>
      </c>
      <c r="AC1792" s="38" t="s">
        <v>6123</v>
      </c>
      <c r="AD1792" s="59">
        <v>1</v>
      </c>
      <c r="AE1792" s="59">
        <v>0.12836816175598029</v>
      </c>
      <c r="AF1792" s="59">
        <v>0.36941482330131314</v>
      </c>
    </row>
    <row r="1793" spans="1:32" x14ac:dyDescent="0.2">
      <c r="A1793" s="60" t="s">
        <v>6111</v>
      </c>
      <c r="B1793" s="44" t="s">
        <v>6115</v>
      </c>
      <c r="C1793" s="44"/>
      <c r="D1793" s="39">
        <v>1778</v>
      </c>
      <c r="E1793" s="44" t="s">
        <v>5952</v>
      </c>
      <c r="F1793" s="44" t="s">
        <v>5953</v>
      </c>
      <c r="G1793" s="39" t="s">
        <v>6115</v>
      </c>
      <c r="H1793" s="64">
        <v>40451</v>
      </c>
      <c r="I1793" s="44" t="s">
        <v>6129</v>
      </c>
      <c r="J1793" s="58">
        <v>80</v>
      </c>
      <c r="K1793" s="44" t="s">
        <v>6111</v>
      </c>
      <c r="L1793" s="39" t="s">
        <v>6116</v>
      </c>
      <c r="M1793" s="67">
        <v>0</v>
      </c>
      <c r="N1793" s="67">
        <v>0</v>
      </c>
      <c r="O1793" s="46">
        <v>34364</v>
      </c>
      <c r="P1793" s="45">
        <v>34364</v>
      </c>
      <c r="Q1793" s="45">
        <v>383003</v>
      </c>
      <c r="R1793" s="45">
        <v>31916.916666666668</v>
      </c>
      <c r="S1793" s="45">
        <v>191501.5</v>
      </c>
      <c r="T1793" s="45">
        <v>181182</v>
      </c>
      <c r="U1793" s="46">
        <v>0</v>
      </c>
      <c r="V1793" s="38">
        <v>0</v>
      </c>
      <c r="W1793" s="46">
        <v>0</v>
      </c>
      <c r="X1793" s="38"/>
      <c r="Y1793" s="38">
        <f t="shared" si="28"/>
        <v>0</v>
      </c>
      <c r="Z1793" s="38">
        <v>0</v>
      </c>
      <c r="AA1793" s="38">
        <v>0</v>
      </c>
      <c r="AB1793" s="38">
        <v>0</v>
      </c>
      <c r="AC1793" s="38" t="s">
        <v>6116</v>
      </c>
      <c r="AD1793" s="59">
        <v>0</v>
      </c>
      <c r="AE1793" s="59">
        <v>0</v>
      </c>
      <c r="AF1793" s="59" t="s">
        <v>6138</v>
      </c>
    </row>
    <row r="1794" spans="1:32" x14ac:dyDescent="0.2">
      <c r="A1794" s="60" t="s">
        <v>6111</v>
      </c>
      <c r="B1794" s="44" t="s">
        <v>6115</v>
      </c>
      <c r="C1794" s="44"/>
      <c r="D1794" s="39">
        <v>1779</v>
      </c>
      <c r="E1794" s="44" t="s">
        <v>1166</v>
      </c>
      <c r="F1794" s="44" t="s">
        <v>1167</v>
      </c>
      <c r="G1794" s="39" t="s">
        <v>6115</v>
      </c>
      <c r="H1794" s="64">
        <v>40543</v>
      </c>
      <c r="I1794" s="44" t="s">
        <v>6129</v>
      </c>
      <c r="J1794" s="58">
        <v>79</v>
      </c>
      <c r="K1794" s="44" t="s">
        <v>6111</v>
      </c>
      <c r="L1794" s="39" t="s">
        <v>6116</v>
      </c>
      <c r="M1794" s="67">
        <v>0</v>
      </c>
      <c r="N1794" s="67">
        <v>0</v>
      </c>
      <c r="O1794" s="46">
        <v>321644</v>
      </c>
      <c r="P1794" s="45">
        <v>321644</v>
      </c>
      <c r="Q1794" s="45">
        <v>461896</v>
      </c>
      <c r="R1794" s="45">
        <v>38491.333333333336</v>
      </c>
      <c r="S1794" s="45">
        <v>230948</v>
      </c>
      <c r="T1794" s="45">
        <v>324664</v>
      </c>
      <c r="U1794" s="46">
        <v>90696</v>
      </c>
      <c r="V1794" s="38">
        <v>38855.438191724708</v>
      </c>
      <c r="W1794" s="46">
        <v>38855.438191724708</v>
      </c>
      <c r="X1794" s="38"/>
      <c r="Y1794" s="38">
        <f t="shared" si="28"/>
        <v>45057.230503691891</v>
      </c>
      <c r="Z1794" s="38">
        <v>45057.230503691891</v>
      </c>
      <c r="AA1794" s="38">
        <v>0</v>
      </c>
      <c r="AB1794" s="38">
        <v>45057.230503691891</v>
      </c>
      <c r="AC1794" s="38" t="s">
        <v>6123</v>
      </c>
      <c r="AD1794" s="59">
        <v>0.13878111063651002</v>
      </c>
      <c r="AE1794" s="59">
        <v>0.14008416293694859</v>
      </c>
      <c r="AF1794" s="59">
        <v>0.49679402072519063</v>
      </c>
    </row>
    <row r="1795" spans="1:32" x14ac:dyDescent="0.2">
      <c r="A1795" s="60" t="s">
        <v>6111</v>
      </c>
      <c r="B1795" s="44" t="s">
        <v>6115</v>
      </c>
      <c r="C1795" s="44"/>
      <c r="D1795" s="39">
        <v>1780</v>
      </c>
      <c r="E1795" s="44" t="s">
        <v>1335</v>
      </c>
      <c r="F1795" s="44" t="s">
        <v>1336</v>
      </c>
      <c r="G1795" s="39" t="s">
        <v>6115</v>
      </c>
      <c r="H1795" s="64">
        <v>40359</v>
      </c>
      <c r="I1795" s="44" t="s">
        <v>6131</v>
      </c>
      <c r="J1795" s="58">
        <v>79</v>
      </c>
      <c r="K1795" s="44" t="s">
        <v>6111</v>
      </c>
      <c r="L1795" s="39" t="s">
        <v>6116</v>
      </c>
      <c r="M1795" s="67">
        <v>0</v>
      </c>
      <c r="N1795" s="67">
        <v>0</v>
      </c>
      <c r="O1795" s="46">
        <v>413728</v>
      </c>
      <c r="P1795" s="45">
        <v>413728</v>
      </c>
      <c r="Q1795" s="45">
        <v>349142</v>
      </c>
      <c r="R1795" s="45">
        <v>29095.166666666668</v>
      </c>
      <c r="S1795" s="45">
        <v>174571</v>
      </c>
      <c r="T1795" s="45">
        <v>121441</v>
      </c>
      <c r="U1795" s="46">
        <v>239157</v>
      </c>
      <c r="V1795" s="38">
        <v>102458.2123976615</v>
      </c>
      <c r="W1795" s="46">
        <v>102458.2123976615</v>
      </c>
      <c r="X1795" s="38"/>
      <c r="Y1795" s="38">
        <f t="shared" si="28"/>
        <v>118811.76761457442</v>
      </c>
      <c r="Z1795" s="38">
        <v>118811.76761457442</v>
      </c>
      <c r="AA1795" s="38">
        <v>0</v>
      </c>
      <c r="AB1795" s="38">
        <v>118811.76761457442</v>
      </c>
      <c r="AC1795" s="38" t="s">
        <v>6123</v>
      </c>
      <c r="AD1795" s="59">
        <v>0.97834971397282977</v>
      </c>
      <c r="AE1795" s="59">
        <v>0.28717362038482874</v>
      </c>
      <c r="AF1795" s="59">
        <v>0.49679402072519063</v>
      </c>
    </row>
    <row r="1796" spans="1:32" x14ac:dyDescent="0.2">
      <c r="A1796" s="60" t="s">
        <v>6111</v>
      </c>
      <c r="B1796" s="44" t="s">
        <v>6115</v>
      </c>
      <c r="C1796" s="44"/>
      <c r="D1796" s="39">
        <v>1781</v>
      </c>
      <c r="E1796" s="44" t="s">
        <v>2446</v>
      </c>
      <c r="F1796" s="44" t="s">
        <v>2447</v>
      </c>
      <c r="G1796" s="39" t="s">
        <v>6115</v>
      </c>
      <c r="H1796" s="64">
        <v>40451</v>
      </c>
      <c r="I1796" s="44" t="s">
        <v>6131</v>
      </c>
      <c r="J1796" s="58">
        <v>79</v>
      </c>
      <c r="K1796" s="44" t="s">
        <v>6111</v>
      </c>
      <c r="L1796" s="39" t="s">
        <v>6123</v>
      </c>
      <c r="M1796" s="67">
        <v>491291</v>
      </c>
      <c r="N1796" s="67">
        <v>491291</v>
      </c>
      <c r="O1796" s="46">
        <v>838151</v>
      </c>
      <c r="P1796" s="45">
        <v>346860</v>
      </c>
      <c r="Q1796" s="45">
        <v>377686</v>
      </c>
      <c r="R1796" s="45">
        <v>31473.833333333332</v>
      </c>
      <c r="S1796" s="45">
        <v>188843</v>
      </c>
      <c r="T1796" s="45">
        <v>105017</v>
      </c>
      <c r="U1796" s="46">
        <v>158017</v>
      </c>
      <c r="V1796" s="38">
        <v>67696.698605691141</v>
      </c>
      <c r="W1796" s="46">
        <v>67696.698605691141</v>
      </c>
      <c r="X1796" s="38"/>
      <c r="Y1796" s="38">
        <f t="shared" si="28"/>
        <v>78501.900772932451</v>
      </c>
      <c r="Z1796" s="38">
        <v>78501.900772932451</v>
      </c>
      <c r="AA1796" s="38">
        <v>0</v>
      </c>
      <c r="AB1796" s="38">
        <v>78501.900772932451</v>
      </c>
      <c r="AC1796" s="38" t="s">
        <v>6123</v>
      </c>
      <c r="AD1796" s="59">
        <v>0.74751612379836074</v>
      </c>
      <c r="AE1796" s="59">
        <v>0.22632157289088523</v>
      </c>
      <c r="AF1796" s="59">
        <v>0.49679402072519063</v>
      </c>
    </row>
    <row r="1797" spans="1:32" x14ac:dyDescent="0.2">
      <c r="A1797" s="60" t="s">
        <v>6111</v>
      </c>
      <c r="B1797" s="44" t="s">
        <v>6115</v>
      </c>
      <c r="C1797" s="44"/>
      <c r="D1797" s="39">
        <v>1782</v>
      </c>
      <c r="E1797" s="44" t="s">
        <v>142</v>
      </c>
      <c r="F1797" s="44" t="s">
        <v>143</v>
      </c>
      <c r="G1797" s="39" t="s">
        <v>6115</v>
      </c>
      <c r="H1797" s="64">
        <v>40451</v>
      </c>
      <c r="I1797" s="44" t="s">
        <v>6131</v>
      </c>
      <c r="J1797" s="58">
        <v>78</v>
      </c>
      <c r="K1797" s="44" t="s">
        <v>6111</v>
      </c>
      <c r="L1797" s="39" t="s">
        <v>6116</v>
      </c>
      <c r="M1797" s="67">
        <v>0</v>
      </c>
      <c r="N1797" s="67">
        <v>0</v>
      </c>
      <c r="O1797" s="46">
        <v>295035</v>
      </c>
      <c r="P1797" s="45">
        <v>295035</v>
      </c>
      <c r="Q1797" s="45">
        <v>394346</v>
      </c>
      <c r="R1797" s="45">
        <v>32862.166666666664</v>
      </c>
      <c r="S1797" s="45">
        <v>197173</v>
      </c>
      <c r="T1797" s="45">
        <v>235612</v>
      </c>
      <c r="U1797" s="46">
        <v>97862</v>
      </c>
      <c r="V1797" s="38">
        <v>41925.453077517901</v>
      </c>
      <c r="W1797" s="46">
        <v>41925.453077517901</v>
      </c>
      <c r="X1797" s="38"/>
      <c r="Y1797" s="38">
        <f t="shared" si="28"/>
        <v>48617.256456208605</v>
      </c>
      <c r="Z1797" s="38">
        <v>48617.256456208605</v>
      </c>
      <c r="AA1797" s="38">
        <v>0</v>
      </c>
      <c r="AB1797" s="38">
        <v>48617.256456208605</v>
      </c>
      <c r="AC1797" s="38" t="s">
        <v>6123</v>
      </c>
      <c r="AD1797" s="59">
        <v>0.20634456842694177</v>
      </c>
      <c r="AE1797" s="59">
        <v>0.16478470844546783</v>
      </c>
      <c r="AF1797" s="59">
        <v>0.49679402072519063</v>
      </c>
    </row>
    <row r="1798" spans="1:32" x14ac:dyDescent="0.2">
      <c r="A1798" s="60" t="s">
        <v>6111</v>
      </c>
      <c r="B1798" s="44" t="s">
        <v>6115</v>
      </c>
      <c r="C1798" s="44"/>
      <c r="D1798" s="39">
        <v>1783</v>
      </c>
      <c r="E1798" s="44" t="s">
        <v>630</v>
      </c>
      <c r="F1798" s="44" t="s">
        <v>631</v>
      </c>
      <c r="G1798" s="39" t="s">
        <v>6115</v>
      </c>
      <c r="H1798" s="64">
        <v>40359</v>
      </c>
      <c r="I1798" s="44" t="s">
        <v>6129</v>
      </c>
      <c r="J1798" s="58">
        <v>78</v>
      </c>
      <c r="K1798" s="44" t="s">
        <v>6111</v>
      </c>
      <c r="L1798" s="39" t="s">
        <v>6123</v>
      </c>
      <c r="M1798" s="67">
        <v>165130</v>
      </c>
      <c r="N1798" s="67">
        <v>0</v>
      </c>
      <c r="O1798" s="46">
        <v>356697</v>
      </c>
      <c r="P1798" s="45">
        <v>356697</v>
      </c>
      <c r="Q1798" s="45">
        <v>393305</v>
      </c>
      <c r="R1798" s="45">
        <v>32775.416666666664</v>
      </c>
      <c r="S1798" s="45">
        <v>196652.5</v>
      </c>
      <c r="T1798" s="45">
        <v>144348</v>
      </c>
      <c r="U1798" s="46">
        <v>160044.5</v>
      </c>
      <c r="V1798" s="38">
        <v>68565.308036467817</v>
      </c>
      <c r="W1798" s="46">
        <v>68565.308036467817</v>
      </c>
      <c r="X1798" s="38"/>
      <c r="Y1798" s="38">
        <f t="shared" si="28"/>
        <v>79509.150649952775</v>
      </c>
      <c r="Z1798" s="38">
        <v>79509.150649952775</v>
      </c>
      <c r="AA1798" s="38">
        <v>0</v>
      </c>
      <c r="AB1798" s="38">
        <v>79509.150649952775</v>
      </c>
      <c r="AC1798" s="38" t="s">
        <v>6123</v>
      </c>
      <c r="AD1798" s="59">
        <v>0.55081574147167112</v>
      </c>
      <c r="AE1798" s="59">
        <v>0.22290389504243874</v>
      </c>
      <c r="AF1798" s="59">
        <v>0.49679402072519063</v>
      </c>
    </row>
    <row r="1799" spans="1:32" x14ac:dyDescent="0.2">
      <c r="A1799" s="60" t="s">
        <v>6111</v>
      </c>
      <c r="B1799" s="44" t="s">
        <v>6115</v>
      </c>
      <c r="C1799" s="44"/>
      <c r="D1799" s="39">
        <v>1784</v>
      </c>
      <c r="E1799" s="44" t="s">
        <v>1123</v>
      </c>
      <c r="F1799" s="44" t="s">
        <v>1124</v>
      </c>
      <c r="G1799" s="39" t="s">
        <v>6115</v>
      </c>
      <c r="H1799" s="64">
        <v>40359</v>
      </c>
      <c r="I1799" s="44" t="s">
        <v>6129</v>
      </c>
      <c r="J1799" s="58">
        <v>78</v>
      </c>
      <c r="K1799" s="44" t="s">
        <v>6111</v>
      </c>
      <c r="L1799" s="39" t="s">
        <v>6116</v>
      </c>
      <c r="M1799" s="67">
        <v>0</v>
      </c>
      <c r="N1799" s="67">
        <v>0</v>
      </c>
      <c r="O1799" s="46">
        <v>586000</v>
      </c>
      <c r="P1799" s="45">
        <v>586000</v>
      </c>
      <c r="Q1799" s="45">
        <v>369011</v>
      </c>
      <c r="R1799" s="45">
        <v>30750.916666666668</v>
      </c>
      <c r="S1799" s="45">
        <v>184505.5</v>
      </c>
      <c r="T1799" s="45">
        <v>279258</v>
      </c>
      <c r="U1799" s="46">
        <v>401494.5</v>
      </c>
      <c r="V1799" s="38">
        <v>172005.87378790043</v>
      </c>
      <c r="W1799" s="46">
        <v>172005.87378790043</v>
      </c>
      <c r="X1799" s="38"/>
      <c r="Y1799" s="38">
        <f t="shared" si="28"/>
        <v>199460.06695405007</v>
      </c>
      <c r="Z1799" s="38">
        <v>199460.06695405007</v>
      </c>
      <c r="AA1799" s="38">
        <v>0</v>
      </c>
      <c r="AB1799" s="38">
        <v>199460.06695405007</v>
      </c>
      <c r="AC1799" s="38" t="s">
        <v>6123</v>
      </c>
      <c r="AD1799" s="59">
        <v>0.71425014486263627</v>
      </c>
      <c r="AE1799" s="59">
        <v>0.34037554087721855</v>
      </c>
      <c r="AF1799" s="59">
        <v>0.49679402072519069</v>
      </c>
    </row>
    <row r="1800" spans="1:32" x14ac:dyDescent="0.2">
      <c r="A1800" s="60" t="s">
        <v>6111</v>
      </c>
      <c r="B1800" s="44" t="s">
        <v>6115</v>
      </c>
      <c r="C1800" s="44"/>
      <c r="D1800" s="39">
        <v>1785</v>
      </c>
      <c r="E1800" s="44" t="s">
        <v>1129</v>
      </c>
      <c r="F1800" s="44" t="s">
        <v>1130</v>
      </c>
      <c r="G1800" s="39" t="s">
        <v>6115</v>
      </c>
      <c r="H1800" s="64">
        <v>40543</v>
      </c>
      <c r="I1800" s="44" t="s">
        <v>6129</v>
      </c>
      <c r="J1800" s="58">
        <v>78</v>
      </c>
      <c r="K1800" s="44" t="s">
        <v>6111</v>
      </c>
      <c r="L1800" s="39" t="s">
        <v>6116</v>
      </c>
      <c r="M1800" s="67">
        <v>0</v>
      </c>
      <c r="N1800" s="67">
        <v>0</v>
      </c>
      <c r="O1800" s="46">
        <v>767650</v>
      </c>
      <c r="P1800" s="45">
        <v>767650</v>
      </c>
      <c r="Q1800" s="45">
        <v>445977</v>
      </c>
      <c r="R1800" s="45">
        <v>37164.75</v>
      </c>
      <c r="S1800" s="45">
        <v>222988.5</v>
      </c>
      <c r="T1800" s="45">
        <v>294130</v>
      </c>
      <c r="U1800" s="46">
        <v>544661.5</v>
      </c>
      <c r="V1800" s="38">
        <v>233340.62415830983</v>
      </c>
      <c r="W1800" s="46">
        <v>233340.62415830983</v>
      </c>
      <c r="X1800" s="38"/>
      <c r="Y1800" s="38">
        <f t="shared" si="28"/>
        <v>270584.57651921344</v>
      </c>
      <c r="Z1800" s="38">
        <v>270584.57651921344</v>
      </c>
      <c r="AA1800" s="38">
        <v>0</v>
      </c>
      <c r="AB1800" s="38">
        <v>270584.57651921344</v>
      </c>
      <c r="AC1800" s="38" t="s">
        <v>6123</v>
      </c>
      <c r="AD1800" s="59">
        <v>0.91994892231058867</v>
      </c>
      <c r="AE1800" s="59">
        <v>0.35248430472117948</v>
      </c>
      <c r="AF1800" s="59">
        <v>0.49679402072519069</v>
      </c>
    </row>
    <row r="1801" spans="1:32" x14ac:dyDescent="0.2">
      <c r="A1801" s="60" t="s">
        <v>6111</v>
      </c>
      <c r="B1801" s="44" t="s">
        <v>6115</v>
      </c>
      <c r="C1801" s="44"/>
      <c r="D1801" s="39">
        <v>1786</v>
      </c>
      <c r="E1801" s="44" t="s">
        <v>1736</v>
      </c>
      <c r="F1801" s="44" t="s">
        <v>1737</v>
      </c>
      <c r="G1801" s="39" t="s">
        <v>6115</v>
      </c>
      <c r="H1801" s="64">
        <v>40451</v>
      </c>
      <c r="I1801" s="44" t="s">
        <v>6131</v>
      </c>
      <c r="J1801" s="58">
        <v>78</v>
      </c>
      <c r="K1801" s="44" t="s">
        <v>6111</v>
      </c>
      <c r="L1801" s="39" t="s">
        <v>6116</v>
      </c>
      <c r="M1801" s="67">
        <v>0</v>
      </c>
      <c r="N1801" s="67">
        <v>0</v>
      </c>
      <c r="O1801" s="46">
        <v>369779</v>
      </c>
      <c r="P1801" s="45">
        <v>369779</v>
      </c>
      <c r="Q1801" s="45">
        <v>378073</v>
      </c>
      <c r="R1801" s="45">
        <v>31506.083333333332</v>
      </c>
      <c r="S1801" s="45">
        <v>189036.5</v>
      </c>
      <c r="T1801" s="45">
        <v>157066</v>
      </c>
      <c r="U1801" s="46">
        <v>180742.5</v>
      </c>
      <c r="V1801" s="38">
        <v>77432.621475785083</v>
      </c>
      <c r="W1801" s="46">
        <v>77432.621475785083</v>
      </c>
      <c r="X1801" s="38"/>
      <c r="Y1801" s="38">
        <f t="shared" si="28"/>
        <v>89791.793290922767</v>
      </c>
      <c r="Z1801" s="38">
        <v>89791.793290922767</v>
      </c>
      <c r="AA1801" s="38">
        <v>0</v>
      </c>
      <c r="AB1801" s="38">
        <v>89791.793290922767</v>
      </c>
      <c r="AC1801" s="38" t="s">
        <v>6123</v>
      </c>
      <c r="AD1801" s="59">
        <v>0.5716819253748282</v>
      </c>
      <c r="AE1801" s="59">
        <v>0.24282556145947382</v>
      </c>
      <c r="AF1801" s="59">
        <v>0.49679402072519063</v>
      </c>
    </row>
    <row r="1802" spans="1:32" x14ac:dyDescent="0.2">
      <c r="A1802" s="60" t="s">
        <v>6111</v>
      </c>
      <c r="B1802" s="44" t="s">
        <v>6115</v>
      </c>
      <c r="C1802" s="44"/>
      <c r="D1802" s="39">
        <v>1787</v>
      </c>
      <c r="E1802" s="44" t="s">
        <v>2226</v>
      </c>
      <c r="F1802" s="44" t="s">
        <v>2227</v>
      </c>
      <c r="G1802" s="39" t="s">
        <v>6115</v>
      </c>
      <c r="H1802" s="64">
        <v>40451</v>
      </c>
      <c r="I1802" s="44" t="s">
        <v>6131</v>
      </c>
      <c r="J1802" s="58">
        <v>78</v>
      </c>
      <c r="K1802" s="44" t="s">
        <v>6111</v>
      </c>
      <c r="L1802" s="39" t="s">
        <v>6116</v>
      </c>
      <c r="M1802" s="67">
        <v>0</v>
      </c>
      <c r="N1802" s="67">
        <v>0</v>
      </c>
      <c r="O1802" s="46">
        <v>323146</v>
      </c>
      <c r="P1802" s="45">
        <v>323146</v>
      </c>
      <c r="Q1802" s="45">
        <v>352989</v>
      </c>
      <c r="R1802" s="45">
        <v>29415.75</v>
      </c>
      <c r="S1802" s="45">
        <v>176494.5</v>
      </c>
      <c r="T1802" s="45">
        <v>163187</v>
      </c>
      <c r="U1802" s="46">
        <v>146651.5</v>
      </c>
      <c r="V1802" s="38">
        <v>62827.559032082085</v>
      </c>
      <c r="W1802" s="46">
        <v>62827.559032082085</v>
      </c>
      <c r="X1802" s="38"/>
      <c r="Y1802" s="38">
        <f t="shared" si="28"/>
        <v>72855.588330380298</v>
      </c>
      <c r="Z1802" s="38">
        <v>72855.588330380298</v>
      </c>
      <c r="AA1802" s="38">
        <v>0</v>
      </c>
      <c r="AB1802" s="38">
        <v>72855.588330380298</v>
      </c>
      <c r="AC1802" s="38" t="s">
        <v>6123</v>
      </c>
      <c r="AD1802" s="59">
        <v>0.44645460931557229</v>
      </c>
      <c r="AE1802" s="59">
        <v>0.22545718755726607</v>
      </c>
      <c r="AF1802" s="59">
        <v>0.49679402072519069</v>
      </c>
    </row>
    <row r="1803" spans="1:32" x14ac:dyDescent="0.2">
      <c r="A1803" s="60" t="s">
        <v>6111</v>
      </c>
      <c r="B1803" s="44" t="s">
        <v>6115</v>
      </c>
      <c r="C1803" s="44"/>
      <c r="D1803" s="39">
        <v>1788</v>
      </c>
      <c r="E1803" s="44" t="s">
        <v>2778</v>
      </c>
      <c r="F1803" s="44" t="s">
        <v>2779</v>
      </c>
      <c r="G1803" s="39" t="s">
        <v>6115</v>
      </c>
      <c r="H1803" s="64">
        <v>40451</v>
      </c>
      <c r="I1803" s="44" t="s">
        <v>6131</v>
      </c>
      <c r="J1803" s="58">
        <v>78</v>
      </c>
      <c r="K1803" s="44" t="s">
        <v>6111</v>
      </c>
      <c r="L1803" s="39" t="s">
        <v>6116</v>
      </c>
      <c r="M1803" s="67">
        <v>0</v>
      </c>
      <c r="N1803" s="67">
        <v>0</v>
      </c>
      <c r="O1803" s="46">
        <v>202830</v>
      </c>
      <c r="P1803" s="45">
        <v>202830</v>
      </c>
      <c r="Q1803" s="45">
        <v>343751</v>
      </c>
      <c r="R1803" s="45">
        <v>28645.916666666668</v>
      </c>
      <c r="S1803" s="45">
        <v>171875.5</v>
      </c>
      <c r="T1803" s="45">
        <v>139537</v>
      </c>
      <c r="U1803" s="46">
        <v>30954.5</v>
      </c>
      <c r="V1803" s="38">
        <v>13261.341861887433</v>
      </c>
      <c r="W1803" s="46">
        <v>13261.341861887433</v>
      </c>
      <c r="X1803" s="38"/>
      <c r="Y1803" s="38">
        <f t="shared" si="28"/>
        <v>15378.010514537915</v>
      </c>
      <c r="Z1803" s="38">
        <v>15378.010514537915</v>
      </c>
      <c r="AA1803" s="38">
        <v>0</v>
      </c>
      <c r="AB1803" s="38">
        <v>15378.010514537915</v>
      </c>
      <c r="AC1803" s="38" t="s">
        <v>6123</v>
      </c>
      <c r="AD1803" s="59">
        <v>0.11020740387522962</v>
      </c>
      <c r="AE1803" s="59">
        <v>7.5817238645850785E-2</v>
      </c>
      <c r="AF1803" s="59">
        <v>0.49679402072519069</v>
      </c>
    </row>
    <row r="1804" spans="1:32" x14ac:dyDescent="0.2">
      <c r="A1804" s="60" t="s">
        <v>6111</v>
      </c>
      <c r="B1804" s="44" t="s">
        <v>6115</v>
      </c>
      <c r="C1804" s="44"/>
      <c r="D1804" s="39">
        <v>1789</v>
      </c>
      <c r="E1804" s="44" t="s">
        <v>3089</v>
      </c>
      <c r="F1804" s="44" t="s">
        <v>3090</v>
      </c>
      <c r="G1804" s="39" t="s">
        <v>6115</v>
      </c>
      <c r="H1804" s="64">
        <v>40451</v>
      </c>
      <c r="I1804" s="44" t="s">
        <v>6131</v>
      </c>
      <c r="J1804" s="58">
        <v>78</v>
      </c>
      <c r="K1804" s="44" t="s">
        <v>6111</v>
      </c>
      <c r="L1804" s="39" t="s">
        <v>6116</v>
      </c>
      <c r="M1804" s="67">
        <v>0</v>
      </c>
      <c r="N1804" s="67">
        <v>0</v>
      </c>
      <c r="O1804" s="46">
        <v>539360</v>
      </c>
      <c r="P1804" s="45">
        <v>539360</v>
      </c>
      <c r="Q1804" s="45">
        <v>314073</v>
      </c>
      <c r="R1804" s="45">
        <v>26172.75</v>
      </c>
      <c r="S1804" s="45">
        <v>157036.5</v>
      </c>
      <c r="T1804" s="45">
        <v>166085</v>
      </c>
      <c r="U1804" s="46">
        <v>382323.5</v>
      </c>
      <c r="V1804" s="38">
        <v>163792.74856105962</v>
      </c>
      <c r="W1804" s="46">
        <v>163792.74856105962</v>
      </c>
      <c r="X1804" s="38"/>
      <c r="Y1804" s="38">
        <f t="shared" si="28"/>
        <v>189936.02878272743</v>
      </c>
      <c r="Z1804" s="38">
        <v>166085</v>
      </c>
      <c r="AA1804" s="38">
        <v>0</v>
      </c>
      <c r="AB1804" s="38">
        <v>166085</v>
      </c>
      <c r="AC1804" s="38" t="s">
        <v>6123</v>
      </c>
      <c r="AD1804" s="59">
        <v>1</v>
      </c>
      <c r="AE1804" s="59">
        <v>0.30792976861465443</v>
      </c>
      <c r="AF1804" s="59">
        <v>0.43440960338561452</v>
      </c>
    </row>
    <row r="1805" spans="1:32" x14ac:dyDescent="0.2">
      <c r="A1805" s="60" t="s">
        <v>6111</v>
      </c>
      <c r="B1805" s="44" t="s">
        <v>6115</v>
      </c>
      <c r="C1805" s="44"/>
      <c r="D1805" s="39">
        <v>1790</v>
      </c>
      <c r="E1805" s="44" t="s">
        <v>3150</v>
      </c>
      <c r="F1805" s="44" t="s">
        <v>3151</v>
      </c>
      <c r="G1805" s="39" t="s">
        <v>6115</v>
      </c>
      <c r="H1805" s="64">
        <v>40543</v>
      </c>
      <c r="I1805" s="44" t="s">
        <v>6131</v>
      </c>
      <c r="J1805" s="58">
        <v>78</v>
      </c>
      <c r="K1805" s="44" t="s">
        <v>6111</v>
      </c>
      <c r="L1805" s="39" t="s">
        <v>6116</v>
      </c>
      <c r="M1805" s="67">
        <v>0</v>
      </c>
      <c r="N1805" s="67">
        <v>0</v>
      </c>
      <c r="O1805" s="46">
        <v>1300892</v>
      </c>
      <c r="P1805" s="45">
        <v>1300892</v>
      </c>
      <c r="Q1805" s="45">
        <v>310119</v>
      </c>
      <c r="R1805" s="45">
        <v>25843.25</v>
      </c>
      <c r="S1805" s="45">
        <v>155059.5</v>
      </c>
      <c r="T1805" s="45">
        <v>96763</v>
      </c>
      <c r="U1805" s="46">
        <v>1145832.5</v>
      </c>
      <c r="V1805" s="38">
        <v>490890.71052548516</v>
      </c>
      <c r="W1805" s="46">
        <v>96763</v>
      </c>
      <c r="X1805" s="38"/>
      <c r="Y1805" s="38">
        <f t="shared" si="28"/>
        <v>569242.73475259694</v>
      </c>
      <c r="Z1805" s="38">
        <v>96763</v>
      </c>
      <c r="AA1805" s="38">
        <v>0</v>
      </c>
      <c r="AB1805" s="38">
        <v>96763</v>
      </c>
      <c r="AC1805" s="38" t="s">
        <v>6123</v>
      </c>
      <c r="AD1805" s="59">
        <v>1</v>
      </c>
      <c r="AE1805" s="59">
        <v>7.4382039400657393E-2</v>
      </c>
      <c r="AF1805" s="59">
        <v>8.4447770507469461E-2</v>
      </c>
    </row>
    <row r="1806" spans="1:32" x14ac:dyDescent="0.2">
      <c r="A1806" s="60" t="s">
        <v>6111</v>
      </c>
      <c r="B1806" s="44" t="s">
        <v>6115</v>
      </c>
      <c r="C1806" s="44"/>
      <c r="D1806" s="39">
        <v>1791</v>
      </c>
      <c r="E1806" s="44" t="s">
        <v>3269</v>
      </c>
      <c r="F1806" s="44" t="s">
        <v>3270</v>
      </c>
      <c r="G1806" s="39" t="s">
        <v>6115</v>
      </c>
      <c r="H1806" s="64">
        <v>40543</v>
      </c>
      <c r="I1806" s="44" t="s">
        <v>6129</v>
      </c>
      <c r="J1806" s="58">
        <v>78</v>
      </c>
      <c r="K1806" s="44" t="s">
        <v>6111</v>
      </c>
      <c r="L1806" s="39" t="s">
        <v>6116</v>
      </c>
      <c r="M1806" s="67">
        <v>0</v>
      </c>
      <c r="N1806" s="67">
        <v>0</v>
      </c>
      <c r="O1806" s="46">
        <v>394617</v>
      </c>
      <c r="P1806" s="45">
        <v>394617</v>
      </c>
      <c r="Q1806" s="45">
        <v>352173</v>
      </c>
      <c r="R1806" s="45">
        <v>29347.75</v>
      </c>
      <c r="S1806" s="45">
        <v>176086.5</v>
      </c>
      <c r="T1806" s="45">
        <v>158250</v>
      </c>
      <c r="U1806" s="46">
        <v>218530.5</v>
      </c>
      <c r="V1806" s="38">
        <v>93621.530560958548</v>
      </c>
      <c r="W1806" s="46">
        <v>93621.530560958548</v>
      </c>
      <c r="X1806" s="38"/>
      <c r="Y1806" s="38">
        <f t="shared" si="28"/>
        <v>108564.64574608627</v>
      </c>
      <c r="Z1806" s="38">
        <v>108564.64574608627</v>
      </c>
      <c r="AA1806" s="38">
        <v>0</v>
      </c>
      <c r="AB1806" s="38">
        <v>108564.64574608627</v>
      </c>
      <c r="AC1806" s="38" t="s">
        <v>6123</v>
      </c>
      <c r="AD1806" s="59">
        <v>0.68603251656294639</v>
      </c>
      <c r="AE1806" s="59">
        <v>0.27511396048848952</v>
      </c>
      <c r="AF1806" s="59">
        <v>0.49679402072519063</v>
      </c>
    </row>
    <row r="1807" spans="1:32" x14ac:dyDescent="0.2">
      <c r="A1807" s="60" t="s">
        <v>6111</v>
      </c>
      <c r="B1807" s="44" t="s">
        <v>6115</v>
      </c>
      <c r="C1807" s="44"/>
      <c r="D1807" s="39">
        <v>1792</v>
      </c>
      <c r="E1807" s="44" t="s">
        <v>3682</v>
      </c>
      <c r="F1807" s="44" t="s">
        <v>3683</v>
      </c>
      <c r="G1807" s="39" t="s">
        <v>6115</v>
      </c>
      <c r="H1807" s="64">
        <v>40633</v>
      </c>
      <c r="I1807" s="44" t="s">
        <v>6130</v>
      </c>
      <c r="J1807" s="58">
        <v>78</v>
      </c>
      <c r="K1807" s="44" t="s">
        <v>6111</v>
      </c>
      <c r="L1807" s="39" t="s">
        <v>6116</v>
      </c>
      <c r="M1807" s="67">
        <v>0</v>
      </c>
      <c r="N1807" s="67">
        <v>0</v>
      </c>
      <c r="O1807" s="46">
        <v>661935</v>
      </c>
      <c r="P1807" s="45">
        <v>661935</v>
      </c>
      <c r="Q1807" s="45">
        <v>306884</v>
      </c>
      <c r="R1807" s="45">
        <v>25573.666666666668</v>
      </c>
      <c r="S1807" s="45">
        <v>153442</v>
      </c>
      <c r="T1807" s="45">
        <v>101179</v>
      </c>
      <c r="U1807" s="46">
        <v>508493</v>
      </c>
      <c r="V1807" s="38">
        <v>217845.53158270125</v>
      </c>
      <c r="W1807" s="46">
        <v>101179</v>
      </c>
      <c r="X1807" s="38"/>
      <c r="Y1807" s="38">
        <f t="shared" si="28"/>
        <v>252616.28198061435</v>
      </c>
      <c r="Z1807" s="38">
        <v>101179</v>
      </c>
      <c r="AA1807" s="38">
        <v>0</v>
      </c>
      <c r="AB1807" s="38">
        <v>101179</v>
      </c>
      <c r="AC1807" s="38" t="s">
        <v>6123</v>
      </c>
      <c r="AD1807" s="59">
        <v>1</v>
      </c>
      <c r="AE1807" s="59">
        <v>0.15285337684213707</v>
      </c>
      <c r="AF1807" s="59">
        <v>0.19897815702477714</v>
      </c>
    </row>
    <row r="1808" spans="1:32" x14ac:dyDescent="0.2">
      <c r="A1808" s="60" t="s">
        <v>6111</v>
      </c>
      <c r="B1808" s="44" t="s">
        <v>6115</v>
      </c>
      <c r="C1808" s="44"/>
      <c r="D1808" s="39">
        <v>1793</v>
      </c>
      <c r="E1808" s="44" t="s">
        <v>4208</v>
      </c>
      <c r="F1808" s="44" t="s">
        <v>4209</v>
      </c>
      <c r="G1808" s="39" t="s">
        <v>6115</v>
      </c>
      <c r="H1808" s="64">
        <v>40359</v>
      </c>
      <c r="I1808" s="44" t="s">
        <v>6131</v>
      </c>
      <c r="J1808" s="58">
        <v>78</v>
      </c>
      <c r="K1808" s="44" t="s">
        <v>6111</v>
      </c>
      <c r="L1808" s="39" t="s">
        <v>6116</v>
      </c>
      <c r="M1808" s="67">
        <v>0</v>
      </c>
      <c r="N1808" s="67">
        <v>0</v>
      </c>
      <c r="O1808" s="46">
        <v>1833566</v>
      </c>
      <c r="P1808" s="45">
        <v>1833566</v>
      </c>
      <c r="Q1808" s="45">
        <v>24940</v>
      </c>
      <c r="R1808" s="45">
        <v>2078.3333333333335</v>
      </c>
      <c r="S1808" s="45">
        <v>100000</v>
      </c>
      <c r="T1808" s="45">
        <v>18351</v>
      </c>
      <c r="U1808" s="46">
        <v>1733566</v>
      </c>
      <c r="V1808" s="38">
        <v>742683.98346427013</v>
      </c>
      <c r="W1808" s="46">
        <v>18351</v>
      </c>
      <c r="X1808" s="38"/>
      <c r="Y1808" s="38">
        <f t="shared" si="28"/>
        <v>861225.22333248588</v>
      </c>
      <c r="Z1808" s="38">
        <v>18351</v>
      </c>
      <c r="AA1808" s="38">
        <v>0</v>
      </c>
      <c r="AB1808" s="38">
        <v>18351</v>
      </c>
      <c r="AC1808" s="38" t="s">
        <v>6123</v>
      </c>
      <c r="AD1808" s="59">
        <v>1</v>
      </c>
      <c r="AE1808" s="59">
        <v>1.0008366210979043E-2</v>
      </c>
      <c r="AF1808" s="59">
        <v>1.0585694458705351E-2</v>
      </c>
    </row>
    <row r="1809" spans="1:32" x14ac:dyDescent="0.2">
      <c r="A1809" s="60" t="s">
        <v>6111</v>
      </c>
      <c r="B1809" s="44" t="s">
        <v>6115</v>
      </c>
      <c r="C1809" s="44"/>
      <c r="D1809" s="39">
        <v>1794</v>
      </c>
      <c r="E1809" s="44" t="s">
        <v>4325</v>
      </c>
      <c r="F1809" s="44" t="s">
        <v>4326</v>
      </c>
      <c r="G1809" s="39" t="s">
        <v>6115</v>
      </c>
      <c r="H1809" s="64">
        <v>40451</v>
      </c>
      <c r="I1809" s="44" t="s">
        <v>6141</v>
      </c>
      <c r="J1809" s="58">
        <v>78</v>
      </c>
      <c r="K1809" s="44" t="s">
        <v>6111</v>
      </c>
      <c r="L1809" s="39" t="s">
        <v>6116</v>
      </c>
      <c r="M1809" s="67">
        <v>0</v>
      </c>
      <c r="N1809" s="67">
        <v>0</v>
      </c>
      <c r="O1809" s="46">
        <v>121015</v>
      </c>
      <c r="P1809" s="45">
        <v>121015</v>
      </c>
      <c r="Q1809" s="45">
        <v>301604</v>
      </c>
      <c r="R1809" s="45">
        <v>25133.666666666668</v>
      </c>
      <c r="S1809" s="45">
        <v>150802</v>
      </c>
      <c r="T1809" s="45">
        <v>184917</v>
      </c>
      <c r="U1809" s="46">
        <v>0</v>
      </c>
      <c r="V1809" s="38">
        <v>0</v>
      </c>
      <c r="W1809" s="46">
        <v>0</v>
      </c>
      <c r="X1809" s="38"/>
      <c r="Y1809" s="38">
        <f t="shared" si="28"/>
        <v>0</v>
      </c>
      <c r="Z1809" s="38">
        <v>0</v>
      </c>
      <c r="AA1809" s="38">
        <v>0</v>
      </c>
      <c r="AB1809" s="38">
        <v>0</v>
      </c>
      <c r="AC1809" s="38" t="s">
        <v>6116</v>
      </c>
      <c r="AD1809" s="59">
        <v>0</v>
      </c>
      <c r="AE1809" s="59">
        <v>0</v>
      </c>
      <c r="AF1809" s="59" t="s">
        <v>6138</v>
      </c>
    </row>
    <row r="1810" spans="1:32" x14ac:dyDescent="0.2">
      <c r="A1810" s="60" t="s">
        <v>6111</v>
      </c>
      <c r="B1810" s="44" t="s">
        <v>6115</v>
      </c>
      <c r="C1810" s="44"/>
      <c r="D1810" s="39">
        <v>1795</v>
      </c>
      <c r="E1810" s="44" t="s">
        <v>5508</v>
      </c>
      <c r="F1810" s="44" t="s">
        <v>5509</v>
      </c>
      <c r="G1810" s="39" t="s">
        <v>6115</v>
      </c>
      <c r="H1810" s="64">
        <v>40359</v>
      </c>
      <c r="I1810" s="44" t="s">
        <v>6129</v>
      </c>
      <c r="J1810" s="58">
        <v>78</v>
      </c>
      <c r="K1810" s="44" t="s">
        <v>6111</v>
      </c>
      <c r="L1810" s="39" t="s">
        <v>6123</v>
      </c>
      <c r="M1810" s="67">
        <v>121613</v>
      </c>
      <c r="N1810" s="67">
        <v>121613</v>
      </c>
      <c r="O1810" s="46">
        <v>363255</v>
      </c>
      <c r="P1810" s="45">
        <v>241642</v>
      </c>
      <c r="Q1810" s="45">
        <v>251321</v>
      </c>
      <c r="R1810" s="45">
        <v>20943.416666666668</v>
      </c>
      <c r="S1810" s="45">
        <v>125660.5</v>
      </c>
      <c r="T1810" s="45">
        <v>207772</v>
      </c>
      <c r="U1810" s="46">
        <v>115981.5</v>
      </c>
      <c r="V1810" s="38">
        <v>49688.100959618059</v>
      </c>
      <c r="W1810" s="46">
        <v>49688.100959618059</v>
      </c>
      <c r="X1810" s="38"/>
      <c r="Y1810" s="38">
        <f t="shared" si="28"/>
        <v>57618.915714738701</v>
      </c>
      <c r="Z1810" s="38">
        <v>57618.915714738701</v>
      </c>
      <c r="AA1810" s="38">
        <v>0</v>
      </c>
      <c r="AB1810" s="38">
        <v>57618.915714738701</v>
      </c>
      <c r="AC1810" s="38" t="s">
        <v>6123</v>
      </c>
      <c r="AD1810" s="59">
        <v>0.27731800105278237</v>
      </c>
      <c r="AE1810" s="59">
        <v>0.23844743759254891</v>
      </c>
      <c r="AF1810" s="59">
        <v>0.49679402072519069</v>
      </c>
    </row>
    <row r="1811" spans="1:32" x14ac:dyDescent="0.2">
      <c r="A1811" s="60" t="s">
        <v>6111</v>
      </c>
      <c r="B1811" s="44" t="s">
        <v>6115</v>
      </c>
      <c r="C1811" s="44"/>
      <c r="D1811" s="39">
        <v>1796</v>
      </c>
      <c r="E1811" s="44" t="s">
        <v>5916</v>
      </c>
      <c r="F1811" s="44" t="s">
        <v>5917</v>
      </c>
      <c r="G1811" s="39" t="s">
        <v>6115</v>
      </c>
      <c r="H1811" s="64">
        <v>40633</v>
      </c>
      <c r="I1811" s="44" t="s">
        <v>6131</v>
      </c>
      <c r="J1811" s="58">
        <v>78</v>
      </c>
      <c r="K1811" s="44" t="s">
        <v>6111</v>
      </c>
      <c r="L1811" s="39" t="s">
        <v>6116</v>
      </c>
      <c r="M1811" s="67">
        <v>0</v>
      </c>
      <c r="N1811" s="67">
        <v>0</v>
      </c>
      <c r="O1811" s="46">
        <v>220411</v>
      </c>
      <c r="P1811" s="45">
        <v>220411</v>
      </c>
      <c r="Q1811" s="45">
        <v>413113</v>
      </c>
      <c r="R1811" s="45">
        <v>34426.083333333336</v>
      </c>
      <c r="S1811" s="45">
        <v>206556.5</v>
      </c>
      <c r="T1811" s="45">
        <v>196214</v>
      </c>
      <c r="U1811" s="46">
        <v>13854.5</v>
      </c>
      <c r="V1811" s="38">
        <v>5935.462075805438</v>
      </c>
      <c r="W1811" s="46">
        <v>5935.462075805438</v>
      </c>
      <c r="X1811" s="38"/>
      <c r="Y1811" s="38">
        <f t="shared" si="28"/>
        <v>6882.8327601371539</v>
      </c>
      <c r="Z1811" s="38">
        <v>6882.8327601371539</v>
      </c>
      <c r="AA1811" s="38">
        <v>0</v>
      </c>
      <c r="AB1811" s="38">
        <v>6882.8327601371539</v>
      </c>
      <c r="AC1811" s="38" t="s">
        <v>6123</v>
      </c>
      <c r="AD1811" s="59">
        <v>3.5078194013358648E-2</v>
      </c>
      <c r="AE1811" s="59">
        <v>3.1227265246004755E-2</v>
      </c>
      <c r="AF1811" s="59">
        <v>0.49679402072519063</v>
      </c>
    </row>
    <row r="1812" spans="1:32" x14ac:dyDescent="0.2">
      <c r="A1812" s="60" t="s">
        <v>6111</v>
      </c>
      <c r="B1812" s="44" t="s">
        <v>6115</v>
      </c>
      <c r="C1812" s="44"/>
      <c r="D1812" s="39">
        <v>1797</v>
      </c>
      <c r="E1812" s="44" t="s">
        <v>1243</v>
      </c>
      <c r="F1812" s="44" t="s">
        <v>1244</v>
      </c>
      <c r="G1812" s="39" t="s">
        <v>6115</v>
      </c>
      <c r="H1812" s="64">
        <v>40451</v>
      </c>
      <c r="I1812" s="44" t="s">
        <v>6129</v>
      </c>
      <c r="J1812" s="58">
        <v>77</v>
      </c>
      <c r="K1812" s="44" t="s">
        <v>6111</v>
      </c>
      <c r="L1812" s="39" t="s">
        <v>6116</v>
      </c>
      <c r="M1812" s="67">
        <v>0</v>
      </c>
      <c r="N1812" s="67">
        <v>0</v>
      </c>
      <c r="O1812" s="46">
        <v>581887</v>
      </c>
      <c r="P1812" s="45">
        <v>581887</v>
      </c>
      <c r="Q1812" s="45">
        <v>322600</v>
      </c>
      <c r="R1812" s="45">
        <v>26883.333333333332</v>
      </c>
      <c r="S1812" s="45">
        <v>161300</v>
      </c>
      <c r="T1812" s="45">
        <v>178863</v>
      </c>
      <c r="U1812" s="46">
        <v>420587</v>
      </c>
      <c r="V1812" s="38">
        <v>180185.36851396886</v>
      </c>
      <c r="W1812" s="46">
        <v>178863</v>
      </c>
      <c r="X1812" s="38"/>
      <c r="Y1812" s="38">
        <f t="shared" si="28"/>
        <v>208945.10679474575</v>
      </c>
      <c r="Z1812" s="38">
        <v>178863</v>
      </c>
      <c r="AA1812" s="38">
        <v>0</v>
      </c>
      <c r="AB1812" s="38">
        <v>178863</v>
      </c>
      <c r="AC1812" s="38" t="s">
        <v>6123</v>
      </c>
      <c r="AD1812" s="59">
        <v>1</v>
      </c>
      <c r="AE1812" s="59">
        <v>0.30738442343616545</v>
      </c>
      <c r="AF1812" s="59">
        <v>0.42526992037319272</v>
      </c>
    </row>
    <row r="1813" spans="1:32" x14ac:dyDescent="0.2">
      <c r="A1813" s="60" t="s">
        <v>6111</v>
      </c>
      <c r="B1813" s="44" t="s">
        <v>6115</v>
      </c>
      <c r="C1813" s="44"/>
      <c r="D1813" s="39">
        <v>1798</v>
      </c>
      <c r="E1813" s="44" t="s">
        <v>1256</v>
      </c>
      <c r="F1813" s="44" t="s">
        <v>1257</v>
      </c>
      <c r="G1813" s="39" t="s">
        <v>6115</v>
      </c>
      <c r="H1813" s="64">
        <v>40451</v>
      </c>
      <c r="I1813" s="44" t="s">
        <v>6131</v>
      </c>
      <c r="J1813" s="58">
        <v>77</v>
      </c>
      <c r="K1813" s="44" t="s">
        <v>6111</v>
      </c>
      <c r="L1813" s="39" t="s">
        <v>6116</v>
      </c>
      <c r="M1813" s="67">
        <v>0</v>
      </c>
      <c r="N1813" s="67">
        <v>0</v>
      </c>
      <c r="O1813" s="46">
        <v>89515</v>
      </c>
      <c r="P1813" s="45">
        <v>89515</v>
      </c>
      <c r="Q1813" s="45">
        <v>308406</v>
      </c>
      <c r="R1813" s="45">
        <v>25700.5</v>
      </c>
      <c r="S1813" s="45">
        <v>154203</v>
      </c>
      <c r="T1813" s="45">
        <v>265779</v>
      </c>
      <c r="U1813" s="46">
        <v>0</v>
      </c>
      <c r="V1813" s="38">
        <v>0</v>
      </c>
      <c r="W1813" s="46">
        <v>0</v>
      </c>
      <c r="X1813" s="38"/>
      <c r="Y1813" s="38">
        <f t="shared" si="28"/>
        <v>0</v>
      </c>
      <c r="Z1813" s="38">
        <v>0</v>
      </c>
      <c r="AA1813" s="38">
        <v>0</v>
      </c>
      <c r="AB1813" s="38">
        <v>0</v>
      </c>
      <c r="AC1813" s="38" t="s">
        <v>6116</v>
      </c>
      <c r="AD1813" s="59">
        <v>0</v>
      </c>
      <c r="AE1813" s="59">
        <v>0</v>
      </c>
      <c r="AF1813" s="59" t="s">
        <v>6138</v>
      </c>
    </row>
    <row r="1814" spans="1:32" x14ac:dyDescent="0.2">
      <c r="A1814" s="60" t="s">
        <v>6111</v>
      </c>
      <c r="B1814" s="44" t="s">
        <v>6115</v>
      </c>
      <c r="C1814" s="44"/>
      <c r="D1814" s="39">
        <v>1799</v>
      </c>
      <c r="E1814" s="44" t="s">
        <v>1519</v>
      </c>
      <c r="F1814" s="44" t="s">
        <v>1520</v>
      </c>
      <c r="G1814" s="39" t="s">
        <v>6115</v>
      </c>
      <c r="H1814" s="64">
        <v>40633</v>
      </c>
      <c r="I1814" s="44" t="s">
        <v>6130</v>
      </c>
      <c r="J1814" s="58">
        <v>77</v>
      </c>
      <c r="K1814" s="44" t="s">
        <v>6111</v>
      </c>
      <c r="L1814" s="39" t="s">
        <v>6116</v>
      </c>
      <c r="M1814" s="67">
        <v>0</v>
      </c>
      <c r="N1814" s="67">
        <v>0</v>
      </c>
      <c r="O1814" s="46">
        <v>338356</v>
      </c>
      <c r="P1814" s="45">
        <v>338356</v>
      </c>
      <c r="Q1814" s="45">
        <v>369725</v>
      </c>
      <c r="R1814" s="45">
        <v>30810.416666666668</v>
      </c>
      <c r="S1814" s="45">
        <v>184862.5</v>
      </c>
      <c r="T1814" s="45">
        <v>203303</v>
      </c>
      <c r="U1814" s="46">
        <v>153493.5</v>
      </c>
      <c r="V1814" s="38">
        <v>65758.767774560038</v>
      </c>
      <c r="W1814" s="46">
        <v>65758.767774560038</v>
      </c>
      <c r="X1814" s="38"/>
      <c r="Y1814" s="38">
        <f t="shared" si="28"/>
        <v>76254.653020182057</v>
      </c>
      <c r="Z1814" s="38">
        <v>76254.653020182057</v>
      </c>
      <c r="AA1814" s="38">
        <v>0</v>
      </c>
      <c r="AB1814" s="38">
        <v>76254.653020182057</v>
      </c>
      <c r="AC1814" s="38" t="s">
        <v>6123</v>
      </c>
      <c r="AD1814" s="59">
        <v>0.37507883808985631</v>
      </c>
      <c r="AE1814" s="59">
        <v>0.22536811234375054</v>
      </c>
      <c r="AF1814" s="59">
        <v>0.49679402072519069</v>
      </c>
    </row>
    <row r="1815" spans="1:32" x14ac:dyDescent="0.2">
      <c r="A1815" s="60" t="s">
        <v>6111</v>
      </c>
      <c r="B1815" s="44" t="s">
        <v>6115</v>
      </c>
      <c r="C1815" s="44"/>
      <c r="D1815" s="39">
        <v>1800</v>
      </c>
      <c r="E1815" s="44" t="s">
        <v>2353</v>
      </c>
      <c r="F1815" s="44" t="s">
        <v>2354</v>
      </c>
      <c r="G1815" s="39" t="s">
        <v>6115</v>
      </c>
      <c r="H1815" s="64">
        <v>40359</v>
      </c>
      <c r="I1815" s="44" t="s">
        <v>6129</v>
      </c>
      <c r="J1815" s="58">
        <v>77</v>
      </c>
      <c r="K1815" s="44" t="s">
        <v>6111</v>
      </c>
      <c r="L1815" s="39" t="s">
        <v>6116</v>
      </c>
      <c r="M1815" s="67">
        <v>0</v>
      </c>
      <c r="N1815" s="67">
        <v>0</v>
      </c>
      <c r="O1815" s="46">
        <v>683649</v>
      </c>
      <c r="P1815" s="45">
        <v>683649</v>
      </c>
      <c r="Q1815" s="45">
        <v>552992</v>
      </c>
      <c r="R1815" s="45">
        <v>46082.666666666664</v>
      </c>
      <c r="S1815" s="45">
        <v>276496</v>
      </c>
      <c r="T1815" s="45">
        <v>216601</v>
      </c>
      <c r="U1815" s="46">
        <v>407153</v>
      </c>
      <c r="V1815" s="38">
        <v>174430.05453465745</v>
      </c>
      <c r="W1815" s="46">
        <v>174430.05453465745</v>
      </c>
      <c r="X1815" s="38"/>
      <c r="Y1815" s="38">
        <f t="shared" si="28"/>
        <v>202271.17592032356</v>
      </c>
      <c r="Z1815" s="38">
        <v>202271.17592032356</v>
      </c>
      <c r="AA1815" s="38">
        <v>0</v>
      </c>
      <c r="AB1815" s="38">
        <v>202271.17592032356</v>
      </c>
      <c r="AC1815" s="38" t="s">
        <v>6123</v>
      </c>
      <c r="AD1815" s="59">
        <v>0.93384229952919684</v>
      </c>
      <c r="AE1815" s="59">
        <v>0.29586992143676588</v>
      </c>
      <c r="AF1815" s="59">
        <v>0.49679402072519069</v>
      </c>
    </row>
    <row r="1816" spans="1:32" x14ac:dyDescent="0.2">
      <c r="A1816" s="60" t="s">
        <v>6111</v>
      </c>
      <c r="B1816" s="44" t="s">
        <v>6115</v>
      </c>
      <c r="C1816" s="44"/>
      <c r="D1816" s="39">
        <v>1801</v>
      </c>
      <c r="E1816" s="44" t="s">
        <v>214</v>
      </c>
      <c r="F1816" s="44" t="s">
        <v>215</v>
      </c>
      <c r="G1816" s="39" t="s">
        <v>6115</v>
      </c>
      <c r="H1816" s="64">
        <v>40633</v>
      </c>
      <c r="I1816" s="44" t="s">
        <v>6131</v>
      </c>
      <c r="J1816" s="58">
        <v>76</v>
      </c>
      <c r="K1816" s="44" t="s">
        <v>6111</v>
      </c>
      <c r="L1816" s="39" t="s">
        <v>6116</v>
      </c>
      <c r="M1816" s="67">
        <v>0</v>
      </c>
      <c r="N1816" s="67">
        <v>0</v>
      </c>
      <c r="O1816" s="46">
        <v>919472</v>
      </c>
      <c r="P1816" s="45">
        <v>919472</v>
      </c>
      <c r="Q1816" s="45">
        <v>330719</v>
      </c>
      <c r="R1816" s="45">
        <v>27559.916666666668</v>
      </c>
      <c r="S1816" s="45">
        <v>165359.5</v>
      </c>
      <c r="T1816" s="45">
        <v>196664</v>
      </c>
      <c r="U1816" s="46">
        <v>754112.5</v>
      </c>
      <c r="V1816" s="38">
        <v>323072.3696012724</v>
      </c>
      <c r="W1816" s="46">
        <v>196664</v>
      </c>
      <c r="X1816" s="38"/>
      <c r="Y1816" s="38">
        <f t="shared" si="28"/>
        <v>374638.58095412533</v>
      </c>
      <c r="Z1816" s="38">
        <v>196664</v>
      </c>
      <c r="AA1816" s="38">
        <v>0</v>
      </c>
      <c r="AB1816" s="38">
        <v>196664</v>
      </c>
      <c r="AC1816" s="38" t="s">
        <v>6123</v>
      </c>
      <c r="AD1816" s="59">
        <v>1</v>
      </c>
      <c r="AE1816" s="59">
        <v>0.21388797048741018</v>
      </c>
      <c r="AF1816" s="59">
        <v>0.260788675429727</v>
      </c>
    </row>
    <row r="1817" spans="1:32" x14ac:dyDescent="0.2">
      <c r="A1817" s="60" t="s">
        <v>6111</v>
      </c>
      <c r="B1817" s="44" t="s">
        <v>6115</v>
      </c>
      <c r="C1817" s="44"/>
      <c r="D1817" s="39">
        <v>1802</v>
      </c>
      <c r="E1817" s="44" t="s">
        <v>771</v>
      </c>
      <c r="F1817" s="44" t="s">
        <v>772</v>
      </c>
      <c r="G1817" s="39" t="s">
        <v>6115</v>
      </c>
      <c r="H1817" s="64">
        <v>40359</v>
      </c>
      <c r="I1817" s="44" t="s">
        <v>6129</v>
      </c>
      <c r="J1817" s="58">
        <v>76</v>
      </c>
      <c r="K1817" s="44" t="s">
        <v>6111</v>
      </c>
      <c r="L1817" s="39" t="s">
        <v>6116</v>
      </c>
      <c r="M1817" s="67">
        <v>0</v>
      </c>
      <c r="N1817" s="67">
        <v>0</v>
      </c>
      <c r="O1817" s="46">
        <v>389602</v>
      </c>
      <c r="P1817" s="45">
        <v>389602</v>
      </c>
      <c r="Q1817" s="45">
        <v>521668</v>
      </c>
      <c r="R1817" s="45">
        <v>43472.333333333336</v>
      </c>
      <c r="S1817" s="45">
        <v>260834</v>
      </c>
      <c r="T1817" s="45">
        <v>201337</v>
      </c>
      <c r="U1817" s="46">
        <v>128768</v>
      </c>
      <c r="V1817" s="38">
        <v>55166.016859310308</v>
      </c>
      <c r="W1817" s="46">
        <v>55166.016859310308</v>
      </c>
      <c r="X1817" s="38"/>
      <c r="Y1817" s="38">
        <f t="shared" si="28"/>
        <v>63971.172460741349</v>
      </c>
      <c r="Z1817" s="38">
        <v>63971.172460741349</v>
      </c>
      <c r="AA1817" s="38">
        <v>0</v>
      </c>
      <c r="AB1817" s="38">
        <v>63971.172460741349</v>
      </c>
      <c r="AC1817" s="38" t="s">
        <v>6123</v>
      </c>
      <c r="AD1817" s="59">
        <v>0.31773182505322595</v>
      </c>
      <c r="AE1817" s="59">
        <v>0.16419621167432752</v>
      </c>
      <c r="AF1817" s="59">
        <v>0.49679402072519063</v>
      </c>
    </row>
    <row r="1818" spans="1:32" x14ac:dyDescent="0.2">
      <c r="A1818" s="60" t="s">
        <v>6111</v>
      </c>
      <c r="B1818" s="44" t="s">
        <v>6115</v>
      </c>
      <c r="C1818" s="44"/>
      <c r="D1818" s="39">
        <v>1803</v>
      </c>
      <c r="E1818" s="44" t="s">
        <v>1411</v>
      </c>
      <c r="F1818" s="44" t="s">
        <v>1412</v>
      </c>
      <c r="G1818" s="39" t="s">
        <v>6115</v>
      </c>
      <c r="H1818" s="64">
        <v>40359</v>
      </c>
      <c r="I1818" s="44" t="s">
        <v>6129</v>
      </c>
      <c r="J1818" s="58">
        <v>76</v>
      </c>
      <c r="K1818" s="44" t="s">
        <v>6111</v>
      </c>
      <c r="L1818" s="39" t="s">
        <v>6116</v>
      </c>
      <c r="M1818" s="67">
        <v>0</v>
      </c>
      <c r="N1818" s="67">
        <v>0</v>
      </c>
      <c r="O1818" s="46">
        <v>361313</v>
      </c>
      <c r="P1818" s="45">
        <v>361313</v>
      </c>
      <c r="Q1818" s="45">
        <v>303041</v>
      </c>
      <c r="R1818" s="45">
        <v>25253.416666666668</v>
      </c>
      <c r="S1818" s="45">
        <v>151520.5</v>
      </c>
      <c r="T1818" s="45">
        <v>117267</v>
      </c>
      <c r="U1818" s="46">
        <v>209792.5</v>
      </c>
      <c r="V1818" s="38">
        <v>89878.048831672917</v>
      </c>
      <c r="W1818" s="46">
        <v>89878.048831672917</v>
      </c>
      <c r="X1818" s="38"/>
      <c r="Y1818" s="38">
        <f t="shared" si="28"/>
        <v>104223.65959298957</v>
      </c>
      <c r="Z1818" s="38">
        <v>104223.65959298957</v>
      </c>
      <c r="AA1818" s="38">
        <v>0</v>
      </c>
      <c r="AB1818" s="38">
        <v>104223.65959298957</v>
      </c>
      <c r="AC1818" s="38" t="s">
        <v>6123</v>
      </c>
      <c r="AD1818" s="59">
        <v>0.88877228540842323</v>
      </c>
      <c r="AE1818" s="59">
        <v>0.2884580947626838</v>
      </c>
      <c r="AF1818" s="59">
        <v>0.49679402072519069</v>
      </c>
    </row>
    <row r="1819" spans="1:32" x14ac:dyDescent="0.2">
      <c r="A1819" s="60" t="s">
        <v>6111</v>
      </c>
      <c r="B1819" s="44" t="s">
        <v>6115</v>
      </c>
      <c r="C1819" s="44"/>
      <c r="D1819" s="39">
        <v>1804</v>
      </c>
      <c r="E1819" s="44" t="s">
        <v>1748</v>
      </c>
      <c r="F1819" s="44" t="s">
        <v>1749</v>
      </c>
      <c r="G1819" s="39" t="s">
        <v>6115</v>
      </c>
      <c r="H1819" s="64">
        <v>40543</v>
      </c>
      <c r="I1819" s="44" t="s">
        <v>6141</v>
      </c>
      <c r="J1819" s="58">
        <v>76</v>
      </c>
      <c r="K1819" s="44" t="s">
        <v>6111</v>
      </c>
      <c r="L1819" s="39" t="s">
        <v>6116</v>
      </c>
      <c r="M1819" s="67">
        <v>0</v>
      </c>
      <c r="N1819" s="67">
        <v>0</v>
      </c>
      <c r="O1819" s="46">
        <v>517396</v>
      </c>
      <c r="P1819" s="45">
        <v>517396</v>
      </c>
      <c r="Q1819" s="45">
        <v>311333</v>
      </c>
      <c r="R1819" s="45">
        <v>25944.416666666668</v>
      </c>
      <c r="S1819" s="45">
        <v>155666.5</v>
      </c>
      <c r="T1819" s="45">
        <v>111009</v>
      </c>
      <c r="U1819" s="46">
        <v>361729.5</v>
      </c>
      <c r="V1819" s="38">
        <v>154969.99018009045</v>
      </c>
      <c r="W1819" s="46">
        <v>111009</v>
      </c>
      <c r="X1819" s="38"/>
      <c r="Y1819" s="38">
        <f t="shared" si="28"/>
        <v>179705.05271991284</v>
      </c>
      <c r="Z1819" s="38">
        <v>111009</v>
      </c>
      <c r="AA1819" s="38">
        <v>0</v>
      </c>
      <c r="AB1819" s="38">
        <v>111009</v>
      </c>
      <c r="AC1819" s="38" t="s">
        <v>6123</v>
      </c>
      <c r="AD1819" s="59">
        <v>1</v>
      </c>
      <c r="AE1819" s="59">
        <v>0.21455326287795035</v>
      </c>
      <c r="AF1819" s="59">
        <v>0.30688401139525529</v>
      </c>
    </row>
    <row r="1820" spans="1:32" x14ac:dyDescent="0.2">
      <c r="A1820" s="60" t="s">
        <v>6111</v>
      </c>
      <c r="B1820" s="44" t="s">
        <v>6115</v>
      </c>
      <c r="C1820" s="44"/>
      <c r="D1820" s="39">
        <v>1805</v>
      </c>
      <c r="E1820" s="44" t="s">
        <v>1994</v>
      </c>
      <c r="F1820" s="44" t="s">
        <v>1995</v>
      </c>
      <c r="G1820" s="39" t="s">
        <v>6115</v>
      </c>
      <c r="H1820" s="64">
        <v>40633</v>
      </c>
      <c r="I1820" s="44" t="s">
        <v>6132</v>
      </c>
      <c r="J1820" s="58">
        <v>76</v>
      </c>
      <c r="K1820" s="44" t="s">
        <v>6111</v>
      </c>
      <c r="L1820" s="39" t="s">
        <v>6116</v>
      </c>
      <c r="M1820" s="67">
        <v>0</v>
      </c>
      <c r="N1820" s="67">
        <v>0</v>
      </c>
      <c r="O1820" s="46">
        <v>130643</v>
      </c>
      <c r="P1820" s="45">
        <v>130643</v>
      </c>
      <c r="Q1820" s="45">
        <v>352279</v>
      </c>
      <c r="R1820" s="45">
        <v>29356.583333333332</v>
      </c>
      <c r="S1820" s="45">
        <v>176139.5</v>
      </c>
      <c r="T1820" s="45">
        <v>198811</v>
      </c>
      <c r="U1820" s="46">
        <v>0</v>
      </c>
      <c r="V1820" s="38">
        <v>0</v>
      </c>
      <c r="W1820" s="46">
        <v>0</v>
      </c>
      <c r="X1820" s="38"/>
      <c r="Y1820" s="38">
        <f t="shared" si="28"/>
        <v>0</v>
      </c>
      <c r="Z1820" s="38">
        <v>0</v>
      </c>
      <c r="AA1820" s="38">
        <v>0</v>
      </c>
      <c r="AB1820" s="38">
        <v>0</v>
      </c>
      <c r="AC1820" s="38" t="s">
        <v>6116</v>
      </c>
      <c r="AD1820" s="59">
        <v>0</v>
      </c>
      <c r="AE1820" s="59">
        <v>0</v>
      </c>
      <c r="AF1820" s="59" t="s">
        <v>6138</v>
      </c>
    </row>
    <row r="1821" spans="1:32" x14ac:dyDescent="0.2">
      <c r="A1821" s="60" t="s">
        <v>6111</v>
      </c>
      <c r="B1821" s="44" t="s">
        <v>6115</v>
      </c>
      <c r="C1821" s="44"/>
      <c r="D1821" s="39">
        <v>1806</v>
      </c>
      <c r="E1821" s="44" t="s">
        <v>2351</v>
      </c>
      <c r="F1821" s="44" t="s">
        <v>2352</v>
      </c>
      <c r="G1821" s="39" t="s">
        <v>6115</v>
      </c>
      <c r="H1821" s="64">
        <v>40543</v>
      </c>
      <c r="I1821" s="44" t="s">
        <v>6129</v>
      </c>
      <c r="J1821" s="58">
        <v>76</v>
      </c>
      <c r="K1821" s="44" t="s">
        <v>6111</v>
      </c>
      <c r="L1821" s="39" t="s">
        <v>6116</v>
      </c>
      <c r="M1821" s="67">
        <v>0</v>
      </c>
      <c r="N1821" s="67">
        <v>0</v>
      </c>
      <c r="O1821" s="46">
        <v>437604</v>
      </c>
      <c r="P1821" s="45">
        <v>437604</v>
      </c>
      <c r="Q1821" s="45">
        <v>560906</v>
      </c>
      <c r="R1821" s="45">
        <v>46742.166666666664</v>
      </c>
      <c r="S1821" s="45">
        <v>280453</v>
      </c>
      <c r="T1821" s="45">
        <v>273380</v>
      </c>
      <c r="U1821" s="46">
        <v>157151</v>
      </c>
      <c r="V1821" s="38">
        <v>67325.692062138682</v>
      </c>
      <c r="W1821" s="46">
        <v>67325.692062138682</v>
      </c>
      <c r="X1821" s="38"/>
      <c r="Y1821" s="38">
        <f t="shared" si="28"/>
        <v>78071.67715098444</v>
      </c>
      <c r="Z1821" s="38">
        <v>78071.67715098444</v>
      </c>
      <c r="AA1821" s="38">
        <v>0</v>
      </c>
      <c r="AB1821" s="38">
        <v>78071.67715098444</v>
      </c>
      <c r="AC1821" s="38" t="s">
        <v>6123</v>
      </c>
      <c r="AD1821" s="59">
        <v>0.2855793296912153</v>
      </c>
      <c r="AE1821" s="59">
        <v>0.17840713784833878</v>
      </c>
      <c r="AF1821" s="59">
        <v>0.49679402072519069</v>
      </c>
    </row>
    <row r="1822" spans="1:32" x14ac:dyDescent="0.2">
      <c r="A1822" s="60" t="s">
        <v>6111</v>
      </c>
      <c r="B1822" s="44" t="s">
        <v>6115</v>
      </c>
      <c r="C1822" s="44"/>
      <c r="D1822" s="39">
        <v>1807</v>
      </c>
      <c r="E1822" s="44" t="s">
        <v>2383</v>
      </c>
      <c r="F1822" s="44" t="s">
        <v>2384</v>
      </c>
      <c r="G1822" s="39" t="s">
        <v>6115</v>
      </c>
      <c r="H1822" s="64">
        <v>40359</v>
      </c>
      <c r="I1822" s="44" t="s">
        <v>6129</v>
      </c>
      <c r="J1822" s="58">
        <v>76</v>
      </c>
      <c r="K1822" s="44" t="s">
        <v>6111</v>
      </c>
      <c r="L1822" s="39" t="s">
        <v>6116</v>
      </c>
      <c r="M1822" s="67">
        <v>0</v>
      </c>
      <c r="N1822" s="67">
        <v>0</v>
      </c>
      <c r="O1822" s="46">
        <v>435861</v>
      </c>
      <c r="P1822" s="45">
        <v>435861</v>
      </c>
      <c r="Q1822" s="45">
        <v>560001</v>
      </c>
      <c r="R1822" s="45">
        <v>46666.75</v>
      </c>
      <c r="S1822" s="45">
        <v>280000.5</v>
      </c>
      <c r="T1822" s="45">
        <v>201321</v>
      </c>
      <c r="U1822" s="46">
        <v>155860.5</v>
      </c>
      <c r="V1822" s="38">
        <v>66772.823766001908</v>
      </c>
      <c r="W1822" s="46">
        <v>66772.823766001908</v>
      </c>
      <c r="X1822" s="38"/>
      <c r="Y1822" s="38">
        <f t="shared" si="28"/>
        <v>77430.564467238568</v>
      </c>
      <c r="Z1822" s="38">
        <v>77430.564467238568</v>
      </c>
      <c r="AA1822" s="38">
        <v>0</v>
      </c>
      <c r="AB1822" s="38">
        <v>77430.564467238568</v>
      </c>
      <c r="AC1822" s="38" t="s">
        <v>6123</v>
      </c>
      <c r="AD1822" s="59">
        <v>0.38461245705732916</v>
      </c>
      <c r="AE1822" s="59">
        <v>0.17764967378875046</v>
      </c>
      <c r="AF1822" s="59">
        <v>0.49679402072519058</v>
      </c>
    </row>
    <row r="1823" spans="1:32" x14ac:dyDescent="0.2">
      <c r="A1823" s="60" t="s">
        <v>6111</v>
      </c>
      <c r="B1823" s="44" t="s">
        <v>6115</v>
      </c>
      <c r="C1823" s="44"/>
      <c r="D1823" s="39">
        <v>1808</v>
      </c>
      <c r="E1823" s="44" t="s">
        <v>2538</v>
      </c>
      <c r="F1823" s="44" t="s">
        <v>2539</v>
      </c>
      <c r="G1823" s="39" t="s">
        <v>6115</v>
      </c>
      <c r="H1823" s="64">
        <v>40543</v>
      </c>
      <c r="I1823" s="44" t="s">
        <v>6131</v>
      </c>
      <c r="J1823" s="58">
        <v>76</v>
      </c>
      <c r="K1823" s="44" t="s">
        <v>6111</v>
      </c>
      <c r="L1823" s="39" t="s">
        <v>6116</v>
      </c>
      <c r="M1823" s="67">
        <v>0</v>
      </c>
      <c r="N1823" s="67">
        <v>0</v>
      </c>
      <c r="O1823" s="46">
        <v>239312</v>
      </c>
      <c r="P1823" s="45">
        <v>239312</v>
      </c>
      <c r="Q1823" s="45">
        <v>373848</v>
      </c>
      <c r="R1823" s="45">
        <v>31154</v>
      </c>
      <c r="S1823" s="45">
        <v>186924</v>
      </c>
      <c r="T1823" s="45">
        <v>206377</v>
      </c>
      <c r="U1823" s="46">
        <v>52388</v>
      </c>
      <c r="V1823" s="38">
        <v>22443.753814810731</v>
      </c>
      <c r="W1823" s="46">
        <v>22443.753814810731</v>
      </c>
      <c r="X1823" s="38"/>
      <c r="Y1823" s="38">
        <f t="shared" si="28"/>
        <v>26026.045157751287</v>
      </c>
      <c r="Z1823" s="38">
        <v>26026.045157751287</v>
      </c>
      <c r="AA1823" s="38">
        <v>0</v>
      </c>
      <c r="AB1823" s="38">
        <v>26026.045157751287</v>
      </c>
      <c r="AC1823" s="38" t="s">
        <v>6123</v>
      </c>
      <c r="AD1823" s="59">
        <v>0.12610923289780976</v>
      </c>
      <c r="AE1823" s="59">
        <v>0.10875361518750119</v>
      </c>
      <c r="AF1823" s="59">
        <v>0.49679402072519063</v>
      </c>
    </row>
    <row r="1824" spans="1:32" x14ac:dyDescent="0.2">
      <c r="A1824" s="60" t="s">
        <v>6111</v>
      </c>
      <c r="B1824" s="44" t="s">
        <v>6115</v>
      </c>
      <c r="C1824" s="44"/>
      <c r="D1824" s="39">
        <v>1809</v>
      </c>
      <c r="E1824" s="44" t="s">
        <v>2770</v>
      </c>
      <c r="F1824" s="44" t="s">
        <v>2771</v>
      </c>
      <c r="G1824" s="39" t="s">
        <v>6115</v>
      </c>
      <c r="H1824" s="64">
        <v>40359</v>
      </c>
      <c r="I1824" s="44" t="s">
        <v>6131</v>
      </c>
      <c r="J1824" s="58">
        <v>76</v>
      </c>
      <c r="K1824" s="44" t="s">
        <v>6111</v>
      </c>
      <c r="L1824" s="39" t="s">
        <v>6116</v>
      </c>
      <c r="M1824" s="67">
        <v>0</v>
      </c>
      <c r="N1824" s="67">
        <v>0</v>
      </c>
      <c r="O1824" s="46">
        <v>992221</v>
      </c>
      <c r="P1824" s="45">
        <v>992221</v>
      </c>
      <c r="Q1824" s="45">
        <v>351850</v>
      </c>
      <c r="R1824" s="45">
        <v>29320.833333333332</v>
      </c>
      <c r="S1824" s="45">
        <v>175925</v>
      </c>
      <c r="T1824" s="45">
        <v>112987</v>
      </c>
      <c r="U1824" s="46">
        <v>816296</v>
      </c>
      <c r="V1824" s="38">
        <v>349712.65297424491</v>
      </c>
      <c r="W1824" s="46">
        <v>112987</v>
      </c>
      <c r="X1824" s="38"/>
      <c r="Y1824" s="38">
        <f t="shared" si="28"/>
        <v>405530.97194189025</v>
      </c>
      <c r="Z1824" s="38">
        <v>112987</v>
      </c>
      <c r="AA1824" s="38">
        <v>0</v>
      </c>
      <c r="AB1824" s="38">
        <v>112987</v>
      </c>
      <c r="AC1824" s="38" t="s">
        <v>6123</v>
      </c>
      <c r="AD1824" s="59">
        <v>1</v>
      </c>
      <c r="AE1824" s="59">
        <v>0.11387281664064759</v>
      </c>
      <c r="AF1824" s="59">
        <v>0.13841425169301333</v>
      </c>
    </row>
    <row r="1825" spans="1:32" x14ac:dyDescent="0.2">
      <c r="A1825" s="60" t="s">
        <v>6111</v>
      </c>
      <c r="B1825" s="44" t="s">
        <v>6115</v>
      </c>
      <c r="C1825" s="44"/>
      <c r="D1825" s="39">
        <v>1810</v>
      </c>
      <c r="E1825" s="44" t="s">
        <v>2866</v>
      </c>
      <c r="F1825" s="44" t="s">
        <v>2867</v>
      </c>
      <c r="G1825" s="39" t="s">
        <v>6115</v>
      </c>
      <c r="H1825" s="64">
        <v>40633</v>
      </c>
      <c r="I1825" s="44" t="s">
        <v>6132</v>
      </c>
      <c r="J1825" s="58">
        <v>76</v>
      </c>
      <c r="K1825" s="44" t="s">
        <v>6111</v>
      </c>
      <c r="L1825" s="39" t="s">
        <v>6123</v>
      </c>
      <c r="M1825" s="67">
        <v>219363</v>
      </c>
      <c r="N1825" s="67">
        <v>0</v>
      </c>
      <c r="O1825" s="46">
        <v>696938</v>
      </c>
      <c r="P1825" s="45">
        <v>696938</v>
      </c>
      <c r="Q1825" s="45">
        <v>385605</v>
      </c>
      <c r="R1825" s="45">
        <v>32133.75</v>
      </c>
      <c r="S1825" s="45">
        <v>192802.5</v>
      </c>
      <c r="T1825" s="45">
        <v>135826</v>
      </c>
      <c r="U1825" s="46">
        <v>504135.5</v>
      </c>
      <c r="V1825" s="38">
        <v>215978.71747931809</v>
      </c>
      <c r="W1825" s="46">
        <v>135826</v>
      </c>
      <c r="X1825" s="38"/>
      <c r="Y1825" s="38">
        <f t="shared" si="28"/>
        <v>250451.50203530435</v>
      </c>
      <c r="Z1825" s="38">
        <v>135826</v>
      </c>
      <c r="AA1825" s="38">
        <v>0</v>
      </c>
      <c r="AB1825" s="38">
        <v>135826</v>
      </c>
      <c r="AC1825" s="38" t="s">
        <v>6123</v>
      </c>
      <c r="AD1825" s="59">
        <v>1</v>
      </c>
      <c r="AE1825" s="59">
        <v>0.19488964585085045</v>
      </c>
      <c r="AF1825" s="59">
        <v>0.26942359742569211</v>
      </c>
    </row>
    <row r="1826" spans="1:32" x14ac:dyDescent="0.2">
      <c r="A1826" s="60" t="s">
        <v>6111</v>
      </c>
      <c r="B1826" s="44" t="s">
        <v>6115</v>
      </c>
      <c r="C1826" s="44"/>
      <c r="D1826" s="39">
        <v>1811</v>
      </c>
      <c r="E1826" s="44" t="s">
        <v>3038</v>
      </c>
      <c r="F1826" s="44" t="s">
        <v>3039</v>
      </c>
      <c r="G1826" s="39" t="s">
        <v>6115</v>
      </c>
      <c r="H1826" s="64">
        <v>40359</v>
      </c>
      <c r="I1826" s="44" t="s">
        <v>6131</v>
      </c>
      <c r="J1826" s="58">
        <v>76</v>
      </c>
      <c r="K1826" s="44" t="s">
        <v>6111</v>
      </c>
      <c r="L1826" s="39" t="s">
        <v>6116</v>
      </c>
      <c r="M1826" s="67">
        <v>0</v>
      </c>
      <c r="N1826" s="67">
        <v>0</v>
      </c>
      <c r="O1826" s="46">
        <v>422599</v>
      </c>
      <c r="P1826" s="45">
        <v>422599</v>
      </c>
      <c r="Q1826" s="45">
        <v>350744</v>
      </c>
      <c r="R1826" s="45">
        <v>29228.666666666668</v>
      </c>
      <c r="S1826" s="45">
        <v>175372</v>
      </c>
      <c r="T1826" s="45">
        <v>201523</v>
      </c>
      <c r="U1826" s="46">
        <v>247227</v>
      </c>
      <c r="V1826" s="38">
        <v>105915.5135598651</v>
      </c>
      <c r="W1826" s="46">
        <v>105915.5135598651</v>
      </c>
      <c r="X1826" s="38"/>
      <c r="Y1826" s="38">
        <f t="shared" si="28"/>
        <v>122820.8953618267</v>
      </c>
      <c r="Z1826" s="38">
        <v>122820.8953618267</v>
      </c>
      <c r="AA1826" s="38">
        <v>0</v>
      </c>
      <c r="AB1826" s="38">
        <v>122820.8953618267</v>
      </c>
      <c r="AC1826" s="38" t="s">
        <v>6123</v>
      </c>
      <c r="AD1826" s="59">
        <v>0.60946341291974959</v>
      </c>
      <c r="AE1826" s="59">
        <v>0.29063224324200176</v>
      </c>
      <c r="AF1826" s="59">
        <v>0.49679402072519058</v>
      </c>
    </row>
    <row r="1827" spans="1:32" x14ac:dyDescent="0.2">
      <c r="A1827" s="60" t="s">
        <v>6111</v>
      </c>
      <c r="B1827" s="44" t="s">
        <v>6115</v>
      </c>
      <c r="C1827" s="44"/>
      <c r="D1827" s="39">
        <v>1812</v>
      </c>
      <c r="E1827" s="44" t="s">
        <v>3127</v>
      </c>
      <c r="F1827" s="44" t="s">
        <v>3128</v>
      </c>
      <c r="G1827" s="39" t="s">
        <v>6115</v>
      </c>
      <c r="H1827" s="64">
        <v>40451</v>
      </c>
      <c r="I1827" s="44" t="s">
        <v>6131</v>
      </c>
      <c r="J1827" s="58">
        <v>76</v>
      </c>
      <c r="K1827" s="44" t="s">
        <v>6111</v>
      </c>
      <c r="L1827" s="39" t="s">
        <v>6116</v>
      </c>
      <c r="M1827" s="67">
        <v>0</v>
      </c>
      <c r="N1827" s="67">
        <v>0</v>
      </c>
      <c r="O1827" s="46">
        <v>153900</v>
      </c>
      <c r="P1827" s="45">
        <v>153900</v>
      </c>
      <c r="Q1827" s="45">
        <v>307257</v>
      </c>
      <c r="R1827" s="45">
        <v>25604.75</v>
      </c>
      <c r="S1827" s="45">
        <v>153628.5</v>
      </c>
      <c r="T1827" s="45">
        <v>143557</v>
      </c>
      <c r="U1827" s="46">
        <v>271.5</v>
      </c>
      <c r="V1827" s="38">
        <v>116.31440712989833</v>
      </c>
      <c r="W1827" s="46">
        <v>116.31440712989833</v>
      </c>
      <c r="X1827" s="38"/>
      <c r="Y1827" s="38">
        <f t="shared" si="28"/>
        <v>134.87957662688925</v>
      </c>
      <c r="Z1827" s="38">
        <v>134.87957662688925</v>
      </c>
      <c r="AA1827" s="38">
        <v>0</v>
      </c>
      <c r="AB1827" s="38">
        <v>134.87957662688925</v>
      </c>
      <c r="AC1827" s="38" t="s">
        <v>6123</v>
      </c>
      <c r="AD1827" s="59">
        <v>9.3955416055566251E-4</v>
      </c>
      <c r="AE1827" s="59">
        <v>8.7641050439824072E-4</v>
      </c>
      <c r="AF1827" s="59">
        <v>0.49679402072519058</v>
      </c>
    </row>
    <row r="1828" spans="1:32" x14ac:dyDescent="0.2">
      <c r="A1828" s="60" t="s">
        <v>6111</v>
      </c>
      <c r="B1828" s="44" t="s">
        <v>6115</v>
      </c>
      <c r="C1828" s="44"/>
      <c r="D1828" s="39">
        <v>1813</v>
      </c>
      <c r="E1828" s="44" t="s">
        <v>3224</v>
      </c>
      <c r="F1828" s="44" t="s">
        <v>3225</v>
      </c>
      <c r="G1828" s="39" t="s">
        <v>6115</v>
      </c>
      <c r="H1828" s="64">
        <v>40359</v>
      </c>
      <c r="I1828" s="44" t="s">
        <v>6131</v>
      </c>
      <c r="J1828" s="58">
        <v>76</v>
      </c>
      <c r="K1828" s="44" t="s">
        <v>6111</v>
      </c>
      <c r="L1828" s="39" t="s">
        <v>6116</v>
      </c>
      <c r="M1828" s="67">
        <v>0</v>
      </c>
      <c r="N1828" s="67">
        <v>0</v>
      </c>
      <c r="O1828" s="46">
        <v>540907</v>
      </c>
      <c r="P1828" s="45">
        <v>540907</v>
      </c>
      <c r="Q1828" s="45">
        <v>319879</v>
      </c>
      <c r="R1828" s="45">
        <v>26656.583333333332</v>
      </c>
      <c r="S1828" s="45">
        <v>159939.5</v>
      </c>
      <c r="T1828" s="45">
        <v>156813</v>
      </c>
      <c r="U1828" s="46">
        <v>380967.5</v>
      </c>
      <c r="V1828" s="38">
        <v>163211.81914644397</v>
      </c>
      <c r="W1828" s="46">
        <v>156813</v>
      </c>
      <c r="X1828" s="38"/>
      <c r="Y1828" s="38">
        <f t="shared" si="28"/>
        <v>189262.37609062405</v>
      </c>
      <c r="Z1828" s="38">
        <v>156813</v>
      </c>
      <c r="AA1828" s="38">
        <v>0</v>
      </c>
      <c r="AB1828" s="38">
        <v>156813</v>
      </c>
      <c r="AC1828" s="38" t="s">
        <v>6123</v>
      </c>
      <c r="AD1828" s="59">
        <v>1</v>
      </c>
      <c r="AE1828" s="59">
        <v>0.28990750720549002</v>
      </c>
      <c r="AF1828" s="59">
        <v>0.4116177889190023</v>
      </c>
    </row>
    <row r="1829" spans="1:32" x14ac:dyDescent="0.2">
      <c r="A1829" s="60" t="s">
        <v>6111</v>
      </c>
      <c r="B1829" s="44" t="s">
        <v>6115</v>
      </c>
      <c r="C1829" s="44"/>
      <c r="D1829" s="39">
        <v>1814</v>
      </c>
      <c r="E1829" s="44" t="s">
        <v>3445</v>
      </c>
      <c r="F1829" s="44" t="s">
        <v>3446</v>
      </c>
      <c r="G1829" s="39" t="s">
        <v>6115</v>
      </c>
      <c r="H1829" s="64">
        <v>40543</v>
      </c>
      <c r="I1829" s="44" t="s">
        <v>6129</v>
      </c>
      <c r="J1829" s="58">
        <v>76</v>
      </c>
      <c r="K1829" s="44" t="s">
        <v>6111</v>
      </c>
      <c r="L1829" s="39" t="s">
        <v>6116</v>
      </c>
      <c r="M1829" s="67">
        <v>0</v>
      </c>
      <c r="N1829" s="67">
        <v>0</v>
      </c>
      <c r="O1829" s="46">
        <v>233773</v>
      </c>
      <c r="P1829" s="45">
        <v>233773</v>
      </c>
      <c r="Q1829" s="45">
        <v>327977</v>
      </c>
      <c r="R1829" s="45">
        <v>27331.416666666668</v>
      </c>
      <c r="S1829" s="45">
        <v>163988.5</v>
      </c>
      <c r="T1829" s="45">
        <v>272737</v>
      </c>
      <c r="U1829" s="46">
        <v>69784.5</v>
      </c>
      <c r="V1829" s="38">
        <v>29896.658358587072</v>
      </c>
      <c r="W1829" s="46">
        <v>29896.658358587072</v>
      </c>
      <c r="X1829" s="38"/>
      <c r="Y1829" s="38">
        <f t="shared" ref="Y1829:Y1892" si="29">V1829*(1+$X$14)</f>
        <v>34668.522339297066</v>
      </c>
      <c r="Z1829" s="38">
        <v>34668.522339297066</v>
      </c>
      <c r="AA1829" s="38">
        <v>0</v>
      </c>
      <c r="AB1829" s="38">
        <v>34668.522339297066</v>
      </c>
      <c r="AC1829" s="38" t="s">
        <v>6123</v>
      </c>
      <c r="AD1829" s="59">
        <v>0.1271133815334812</v>
      </c>
      <c r="AE1829" s="59">
        <v>0.14829994199200536</v>
      </c>
      <c r="AF1829" s="59">
        <v>0.49679402072519063</v>
      </c>
    </row>
    <row r="1830" spans="1:32" x14ac:dyDescent="0.2">
      <c r="A1830" s="60" t="s">
        <v>6111</v>
      </c>
      <c r="B1830" s="44" t="s">
        <v>6115</v>
      </c>
      <c r="C1830" s="44"/>
      <c r="D1830" s="39">
        <v>1815</v>
      </c>
      <c r="E1830" s="44" t="s">
        <v>3902</v>
      </c>
      <c r="F1830" s="44" t="s">
        <v>3903</v>
      </c>
      <c r="G1830" s="39" t="s">
        <v>6115</v>
      </c>
      <c r="H1830" s="64">
        <v>40359</v>
      </c>
      <c r="I1830" s="44" t="s">
        <v>6130</v>
      </c>
      <c r="J1830" s="58">
        <v>76</v>
      </c>
      <c r="K1830" s="44" t="s">
        <v>6111</v>
      </c>
      <c r="L1830" s="39" t="s">
        <v>6116</v>
      </c>
      <c r="M1830" s="67">
        <v>0</v>
      </c>
      <c r="N1830" s="67">
        <v>0</v>
      </c>
      <c r="O1830" s="46">
        <v>48216</v>
      </c>
      <c r="P1830" s="45">
        <v>48216</v>
      </c>
      <c r="Q1830" s="45">
        <v>430280</v>
      </c>
      <c r="R1830" s="45">
        <v>35856.666666666664</v>
      </c>
      <c r="S1830" s="45">
        <v>215140</v>
      </c>
      <c r="T1830" s="45">
        <v>223666</v>
      </c>
      <c r="U1830" s="46">
        <v>0</v>
      </c>
      <c r="V1830" s="38">
        <v>0</v>
      </c>
      <c r="W1830" s="46">
        <v>0</v>
      </c>
      <c r="X1830" s="38"/>
      <c r="Y1830" s="38">
        <f t="shared" si="29"/>
        <v>0</v>
      </c>
      <c r="Z1830" s="38">
        <v>0</v>
      </c>
      <c r="AA1830" s="38">
        <v>0</v>
      </c>
      <c r="AB1830" s="38">
        <v>0</v>
      </c>
      <c r="AC1830" s="38" t="s">
        <v>6116</v>
      </c>
      <c r="AD1830" s="59">
        <v>0</v>
      </c>
      <c r="AE1830" s="59">
        <v>0</v>
      </c>
      <c r="AF1830" s="59" t="s">
        <v>6138</v>
      </c>
    </row>
    <row r="1831" spans="1:32" x14ac:dyDescent="0.2">
      <c r="A1831" s="60" t="s">
        <v>6111</v>
      </c>
      <c r="B1831" s="44" t="s">
        <v>6115</v>
      </c>
      <c r="C1831" s="44"/>
      <c r="D1831" s="39">
        <v>1816</v>
      </c>
      <c r="E1831" s="44" t="s">
        <v>3989</v>
      </c>
      <c r="F1831" s="44" t="s">
        <v>3990</v>
      </c>
      <c r="G1831" s="39" t="s">
        <v>6115</v>
      </c>
      <c r="H1831" s="64">
        <v>40633</v>
      </c>
      <c r="I1831" s="44" t="s">
        <v>6132</v>
      </c>
      <c r="J1831" s="58">
        <v>76</v>
      </c>
      <c r="K1831" s="44" t="s">
        <v>6111</v>
      </c>
      <c r="L1831" s="39" t="s">
        <v>6116</v>
      </c>
      <c r="M1831" s="67">
        <v>0</v>
      </c>
      <c r="N1831" s="67">
        <v>0</v>
      </c>
      <c r="O1831" s="46">
        <v>686050</v>
      </c>
      <c r="P1831" s="45">
        <v>686050</v>
      </c>
      <c r="Q1831" s="45">
        <v>720421</v>
      </c>
      <c r="R1831" s="45">
        <v>60035.083333333336</v>
      </c>
      <c r="S1831" s="45">
        <v>360210.5</v>
      </c>
      <c r="T1831" s="45">
        <v>233313</v>
      </c>
      <c r="U1831" s="46">
        <v>325839.5</v>
      </c>
      <c r="V1831" s="38">
        <v>139594.21090976981</v>
      </c>
      <c r="W1831" s="46">
        <v>139594.21090976981</v>
      </c>
      <c r="X1831" s="38"/>
      <c r="Y1831" s="38">
        <f t="shared" si="29"/>
        <v>161875.11531608575</v>
      </c>
      <c r="Z1831" s="38">
        <v>161875.11531608575</v>
      </c>
      <c r="AA1831" s="38">
        <v>0</v>
      </c>
      <c r="AB1831" s="38">
        <v>161875.11531608575</v>
      </c>
      <c r="AC1831" s="38" t="s">
        <v>6123</v>
      </c>
      <c r="AD1831" s="59">
        <v>0.69381095488072142</v>
      </c>
      <c r="AE1831" s="59">
        <v>0.23595235816060892</v>
      </c>
      <c r="AF1831" s="59">
        <v>0.49679402072519063</v>
      </c>
    </row>
    <row r="1832" spans="1:32" x14ac:dyDescent="0.2">
      <c r="A1832" s="60" t="s">
        <v>6111</v>
      </c>
      <c r="B1832" s="44" t="s">
        <v>6115</v>
      </c>
      <c r="C1832" s="44"/>
      <c r="D1832" s="39">
        <v>1817</v>
      </c>
      <c r="E1832" s="44" t="s">
        <v>4586</v>
      </c>
      <c r="F1832" s="44" t="s">
        <v>4587</v>
      </c>
      <c r="G1832" s="39" t="s">
        <v>6115</v>
      </c>
      <c r="H1832" s="64">
        <v>40451</v>
      </c>
      <c r="I1832" s="44" t="s">
        <v>6129</v>
      </c>
      <c r="J1832" s="58">
        <v>76</v>
      </c>
      <c r="K1832" s="44" t="s">
        <v>6111</v>
      </c>
      <c r="L1832" s="39" t="s">
        <v>6116</v>
      </c>
      <c r="M1832" s="67">
        <v>0</v>
      </c>
      <c r="N1832" s="67">
        <v>0</v>
      </c>
      <c r="O1832" s="46">
        <v>308143</v>
      </c>
      <c r="P1832" s="45">
        <v>308143</v>
      </c>
      <c r="Q1832" s="45">
        <v>539123</v>
      </c>
      <c r="R1832" s="45">
        <v>44926.916666666664</v>
      </c>
      <c r="S1832" s="45">
        <v>269561.5</v>
      </c>
      <c r="T1832" s="45">
        <v>192572</v>
      </c>
      <c r="U1832" s="46">
        <v>38581.5</v>
      </c>
      <c r="V1832" s="38">
        <v>16528.855612089032</v>
      </c>
      <c r="W1832" s="46">
        <v>16528.855612089032</v>
      </c>
      <c r="X1832" s="38"/>
      <c r="Y1832" s="38">
        <f t="shared" si="29"/>
        <v>19167.058510608942</v>
      </c>
      <c r="Z1832" s="38">
        <v>19167.058510608942</v>
      </c>
      <c r="AA1832" s="38">
        <v>0</v>
      </c>
      <c r="AB1832" s="38">
        <v>19167.058510608942</v>
      </c>
      <c r="AC1832" s="38" t="s">
        <v>6123</v>
      </c>
      <c r="AD1832" s="59">
        <v>9.9531907601359187E-2</v>
      </c>
      <c r="AE1832" s="59">
        <v>6.2201830028944166E-2</v>
      </c>
      <c r="AF1832" s="59">
        <v>0.49679402072519063</v>
      </c>
    </row>
    <row r="1833" spans="1:32" x14ac:dyDescent="0.2">
      <c r="A1833" s="60" t="s">
        <v>6111</v>
      </c>
      <c r="B1833" s="44" t="s">
        <v>6115</v>
      </c>
      <c r="C1833" s="44"/>
      <c r="D1833" s="39">
        <v>1818</v>
      </c>
      <c r="E1833" s="44" t="s">
        <v>5468</v>
      </c>
      <c r="F1833" s="44" t="s">
        <v>5469</v>
      </c>
      <c r="G1833" s="39" t="s">
        <v>6115</v>
      </c>
      <c r="H1833" s="64">
        <v>40543</v>
      </c>
      <c r="I1833" s="44" t="s">
        <v>6130</v>
      </c>
      <c r="J1833" s="58">
        <v>76</v>
      </c>
      <c r="K1833" s="44" t="s">
        <v>6111</v>
      </c>
      <c r="L1833" s="39" t="s">
        <v>6123</v>
      </c>
      <c r="M1833" s="67">
        <v>286695</v>
      </c>
      <c r="N1833" s="67">
        <v>18816</v>
      </c>
      <c r="O1833" s="46">
        <v>544309</v>
      </c>
      <c r="P1833" s="45">
        <v>525493</v>
      </c>
      <c r="Q1833" s="45">
        <v>346095</v>
      </c>
      <c r="R1833" s="45">
        <v>28841.25</v>
      </c>
      <c r="S1833" s="45">
        <v>173047.5</v>
      </c>
      <c r="T1833" s="45">
        <v>71993</v>
      </c>
      <c r="U1833" s="46">
        <v>352445.5</v>
      </c>
      <c r="V1833" s="38">
        <v>150992.59439447729</v>
      </c>
      <c r="W1833" s="46">
        <v>71993</v>
      </c>
      <c r="X1833" s="38"/>
      <c r="Y1833" s="38">
        <f t="shared" si="29"/>
        <v>175092.81703150019</v>
      </c>
      <c r="Z1833" s="38">
        <v>71993</v>
      </c>
      <c r="AA1833" s="38">
        <v>0</v>
      </c>
      <c r="AB1833" s="38">
        <v>71993</v>
      </c>
      <c r="AC1833" s="38" t="s">
        <v>6123</v>
      </c>
      <c r="AD1833" s="59">
        <v>1</v>
      </c>
      <c r="AE1833" s="59">
        <v>0.13700087346548859</v>
      </c>
      <c r="AF1833" s="59">
        <v>0.20426704270589355</v>
      </c>
    </row>
    <row r="1834" spans="1:32" x14ac:dyDescent="0.2">
      <c r="A1834" s="60" t="s">
        <v>6111</v>
      </c>
      <c r="B1834" s="44" t="s">
        <v>6115</v>
      </c>
      <c r="C1834" s="44"/>
      <c r="D1834" s="39">
        <v>1819</v>
      </c>
      <c r="E1834" s="44" t="s">
        <v>5536</v>
      </c>
      <c r="F1834" s="44" t="s">
        <v>5537</v>
      </c>
      <c r="G1834" s="39" t="s">
        <v>6115</v>
      </c>
      <c r="H1834" s="64">
        <v>40633</v>
      </c>
      <c r="I1834" s="44" t="s">
        <v>6130</v>
      </c>
      <c r="J1834" s="58">
        <v>76</v>
      </c>
      <c r="K1834" s="44" t="s">
        <v>6111</v>
      </c>
      <c r="L1834" s="39" t="s">
        <v>6116</v>
      </c>
      <c r="M1834" s="67">
        <v>0</v>
      </c>
      <c r="N1834" s="67">
        <v>0</v>
      </c>
      <c r="O1834" s="46">
        <v>327980</v>
      </c>
      <c r="P1834" s="45">
        <v>327980</v>
      </c>
      <c r="Q1834" s="45">
        <v>307014</v>
      </c>
      <c r="R1834" s="45">
        <v>25584.5</v>
      </c>
      <c r="S1834" s="45">
        <v>153507</v>
      </c>
      <c r="T1834" s="45">
        <v>217693</v>
      </c>
      <c r="U1834" s="46">
        <v>174473</v>
      </c>
      <c r="V1834" s="38">
        <v>74746.679761232968</v>
      </c>
      <c r="W1834" s="46">
        <v>74746.679761232968</v>
      </c>
      <c r="X1834" s="38"/>
      <c r="Y1834" s="38">
        <f t="shared" si="29"/>
        <v>86677.143177986189</v>
      </c>
      <c r="Z1834" s="38">
        <v>86677.143177986189</v>
      </c>
      <c r="AA1834" s="38">
        <v>0</v>
      </c>
      <c r="AB1834" s="38">
        <v>86677.143177986189</v>
      </c>
      <c r="AC1834" s="38" t="s">
        <v>6123</v>
      </c>
      <c r="AD1834" s="59">
        <v>0.39816228899407052</v>
      </c>
      <c r="AE1834" s="59">
        <v>0.26427569723149641</v>
      </c>
      <c r="AF1834" s="59">
        <v>0.49679402072519063</v>
      </c>
    </row>
    <row r="1835" spans="1:32" x14ac:dyDescent="0.2">
      <c r="A1835" s="60" t="s">
        <v>6111</v>
      </c>
      <c r="B1835" s="44" t="s">
        <v>6115</v>
      </c>
      <c r="C1835" s="44"/>
      <c r="D1835" s="39">
        <v>1820</v>
      </c>
      <c r="E1835" s="44" t="s">
        <v>5776</v>
      </c>
      <c r="F1835" s="44" t="s">
        <v>5777</v>
      </c>
      <c r="G1835" s="39" t="s">
        <v>6115</v>
      </c>
      <c r="H1835" s="64">
        <v>40633</v>
      </c>
      <c r="I1835" s="44" t="s">
        <v>6132</v>
      </c>
      <c r="J1835" s="58">
        <v>76</v>
      </c>
      <c r="K1835" s="44" t="s">
        <v>6111</v>
      </c>
      <c r="L1835" s="39" t="s">
        <v>6116</v>
      </c>
      <c r="M1835" s="67">
        <v>0</v>
      </c>
      <c r="N1835" s="67">
        <v>0</v>
      </c>
      <c r="O1835" s="46">
        <v>694789</v>
      </c>
      <c r="P1835" s="45">
        <v>694789</v>
      </c>
      <c r="Q1835" s="45">
        <v>318648</v>
      </c>
      <c r="R1835" s="45">
        <v>26554</v>
      </c>
      <c r="S1835" s="45">
        <v>159324</v>
      </c>
      <c r="T1835" s="45">
        <v>72107</v>
      </c>
      <c r="U1835" s="46">
        <v>535465</v>
      </c>
      <c r="V1835" s="38">
        <v>229400.71459967224</v>
      </c>
      <c r="W1835" s="46">
        <v>72107</v>
      </c>
      <c r="X1835" s="38"/>
      <c r="Y1835" s="38">
        <f t="shared" si="29"/>
        <v>266015.81030761421</v>
      </c>
      <c r="Z1835" s="38">
        <v>72107</v>
      </c>
      <c r="AA1835" s="38">
        <v>0</v>
      </c>
      <c r="AB1835" s="38">
        <v>72107</v>
      </c>
      <c r="AC1835" s="38" t="s">
        <v>6123</v>
      </c>
      <c r="AD1835" s="59">
        <v>1</v>
      </c>
      <c r="AE1835" s="59">
        <v>0.10378258723151922</v>
      </c>
      <c r="AF1835" s="59">
        <v>0.13466239623504805</v>
      </c>
    </row>
    <row r="1836" spans="1:32" x14ac:dyDescent="0.2">
      <c r="A1836" s="60" t="s">
        <v>6111</v>
      </c>
      <c r="B1836" s="44" t="s">
        <v>6115</v>
      </c>
      <c r="C1836" s="44"/>
      <c r="D1836" s="39">
        <v>1821</v>
      </c>
      <c r="E1836" s="44" t="s">
        <v>588</v>
      </c>
      <c r="F1836" s="44" t="s">
        <v>589</v>
      </c>
      <c r="G1836" s="39" t="s">
        <v>6115</v>
      </c>
      <c r="H1836" s="64">
        <v>40633</v>
      </c>
      <c r="I1836" s="44" t="s">
        <v>6130</v>
      </c>
      <c r="J1836" s="58">
        <v>75</v>
      </c>
      <c r="K1836" s="44" t="s">
        <v>6111</v>
      </c>
      <c r="L1836" s="39" t="s">
        <v>6116</v>
      </c>
      <c r="M1836" s="67">
        <v>0</v>
      </c>
      <c r="N1836" s="67">
        <v>0</v>
      </c>
      <c r="O1836" s="46">
        <v>1267963</v>
      </c>
      <c r="P1836" s="45">
        <v>1267963</v>
      </c>
      <c r="Q1836" s="45">
        <v>568698</v>
      </c>
      <c r="R1836" s="45">
        <v>47391.5</v>
      </c>
      <c r="S1836" s="45">
        <v>284349</v>
      </c>
      <c r="T1836" s="45">
        <v>225204</v>
      </c>
      <c r="U1836" s="46">
        <v>983614</v>
      </c>
      <c r="V1836" s="38">
        <v>421394.03040393302</v>
      </c>
      <c r="W1836" s="46">
        <v>225204</v>
      </c>
      <c r="X1836" s="38"/>
      <c r="Y1836" s="38">
        <f t="shared" si="29"/>
        <v>488653.55390158767</v>
      </c>
      <c r="Z1836" s="38">
        <v>225204</v>
      </c>
      <c r="AA1836" s="38">
        <v>0</v>
      </c>
      <c r="AB1836" s="38">
        <v>225204</v>
      </c>
      <c r="AC1836" s="38" t="s">
        <v>6123</v>
      </c>
      <c r="AD1836" s="59">
        <v>1</v>
      </c>
      <c r="AE1836" s="59">
        <v>0.1776108608847419</v>
      </c>
      <c r="AF1836" s="59">
        <v>0.22895566756878205</v>
      </c>
    </row>
    <row r="1837" spans="1:32" x14ac:dyDescent="0.2">
      <c r="A1837" s="60" t="s">
        <v>6111</v>
      </c>
      <c r="B1837" s="44" t="s">
        <v>6115</v>
      </c>
      <c r="C1837" s="44"/>
      <c r="D1837" s="39">
        <v>1822</v>
      </c>
      <c r="E1837" s="44" t="s">
        <v>702</v>
      </c>
      <c r="F1837" s="44" t="s">
        <v>703</v>
      </c>
      <c r="G1837" s="39" t="s">
        <v>6115</v>
      </c>
      <c r="H1837" s="64">
        <v>40543</v>
      </c>
      <c r="I1837" s="44" t="s">
        <v>6129</v>
      </c>
      <c r="J1837" s="58">
        <v>75</v>
      </c>
      <c r="K1837" s="44" t="s">
        <v>6111</v>
      </c>
      <c r="L1837" s="39" t="s">
        <v>6116</v>
      </c>
      <c r="M1837" s="67">
        <v>0</v>
      </c>
      <c r="N1837" s="67">
        <v>0</v>
      </c>
      <c r="O1837" s="46">
        <v>623084</v>
      </c>
      <c r="P1837" s="45">
        <v>623084</v>
      </c>
      <c r="Q1837" s="45">
        <v>369288</v>
      </c>
      <c r="R1837" s="45">
        <v>30774</v>
      </c>
      <c r="S1837" s="45">
        <v>184644</v>
      </c>
      <c r="T1837" s="45">
        <v>164835</v>
      </c>
      <c r="U1837" s="46">
        <v>438440</v>
      </c>
      <c r="V1837" s="38">
        <v>187833.84405905203</v>
      </c>
      <c r="W1837" s="46">
        <v>164835</v>
      </c>
      <c r="X1837" s="38"/>
      <c r="Y1837" s="38">
        <f t="shared" si="29"/>
        <v>217814.37044675261</v>
      </c>
      <c r="Z1837" s="38">
        <v>164835</v>
      </c>
      <c r="AA1837" s="38">
        <v>0</v>
      </c>
      <c r="AB1837" s="38">
        <v>164835</v>
      </c>
      <c r="AC1837" s="38" t="s">
        <v>6123</v>
      </c>
      <c r="AD1837" s="59">
        <v>1</v>
      </c>
      <c r="AE1837" s="59">
        <v>0.26454699526869574</v>
      </c>
      <c r="AF1837" s="59">
        <v>0.37595794179363196</v>
      </c>
    </row>
    <row r="1838" spans="1:32" x14ac:dyDescent="0.2">
      <c r="A1838" s="60" t="s">
        <v>6111</v>
      </c>
      <c r="B1838" s="44" t="s">
        <v>6115</v>
      </c>
      <c r="C1838" s="44"/>
      <c r="D1838" s="39">
        <v>1823</v>
      </c>
      <c r="E1838" s="44" t="s">
        <v>1184</v>
      </c>
      <c r="F1838" s="44" t="s">
        <v>1185</v>
      </c>
      <c r="G1838" s="39" t="s">
        <v>6115</v>
      </c>
      <c r="H1838" s="64">
        <v>40451</v>
      </c>
      <c r="I1838" s="44" t="s">
        <v>6129</v>
      </c>
      <c r="J1838" s="58">
        <v>75</v>
      </c>
      <c r="K1838" s="44" t="s">
        <v>6111</v>
      </c>
      <c r="L1838" s="39" t="s">
        <v>6116</v>
      </c>
      <c r="M1838" s="67">
        <v>0</v>
      </c>
      <c r="N1838" s="67">
        <v>0</v>
      </c>
      <c r="O1838" s="46">
        <v>473655</v>
      </c>
      <c r="P1838" s="45">
        <v>473655</v>
      </c>
      <c r="Q1838" s="45">
        <v>430845</v>
      </c>
      <c r="R1838" s="45">
        <v>35903.75</v>
      </c>
      <c r="S1838" s="45">
        <v>215422.5</v>
      </c>
      <c r="T1838" s="45">
        <v>295854</v>
      </c>
      <c r="U1838" s="46">
        <v>258232.5</v>
      </c>
      <c r="V1838" s="38">
        <v>110630.42408534612</v>
      </c>
      <c r="W1838" s="46">
        <v>110630.42408534612</v>
      </c>
      <c r="X1838" s="38"/>
      <c r="Y1838" s="38">
        <f t="shared" si="29"/>
        <v>128288.3619569178</v>
      </c>
      <c r="Z1838" s="38">
        <v>128288.3619569178</v>
      </c>
      <c r="AA1838" s="38">
        <v>0</v>
      </c>
      <c r="AB1838" s="38">
        <v>128288.3619569178</v>
      </c>
      <c r="AC1838" s="38" t="s">
        <v>6123</v>
      </c>
      <c r="AD1838" s="59">
        <v>0.43362050861883833</v>
      </c>
      <c r="AE1838" s="59">
        <v>0.27084768862762515</v>
      </c>
      <c r="AF1838" s="59">
        <v>0.49679402072519069</v>
      </c>
    </row>
    <row r="1839" spans="1:32" x14ac:dyDescent="0.2">
      <c r="A1839" s="60" t="s">
        <v>6111</v>
      </c>
      <c r="B1839" s="44" t="s">
        <v>6115</v>
      </c>
      <c r="C1839" s="44"/>
      <c r="D1839" s="39">
        <v>1824</v>
      </c>
      <c r="E1839" s="44" t="s">
        <v>1578</v>
      </c>
      <c r="F1839" s="44" t="s">
        <v>1579</v>
      </c>
      <c r="G1839" s="39" t="s">
        <v>6115</v>
      </c>
      <c r="H1839" s="64">
        <v>40359</v>
      </c>
      <c r="I1839" s="44" t="s">
        <v>6129</v>
      </c>
      <c r="J1839" s="58">
        <v>75</v>
      </c>
      <c r="K1839" s="44" t="s">
        <v>6111</v>
      </c>
      <c r="L1839" s="39" t="s">
        <v>6116</v>
      </c>
      <c r="M1839" s="67">
        <v>0</v>
      </c>
      <c r="N1839" s="67">
        <v>0</v>
      </c>
      <c r="O1839" s="46">
        <v>377164</v>
      </c>
      <c r="P1839" s="45">
        <v>377164</v>
      </c>
      <c r="Q1839" s="45">
        <v>357580</v>
      </c>
      <c r="R1839" s="45">
        <v>29798.333333333332</v>
      </c>
      <c r="S1839" s="45">
        <v>178790</v>
      </c>
      <c r="T1839" s="45">
        <v>160822</v>
      </c>
      <c r="U1839" s="46">
        <v>198374</v>
      </c>
      <c r="V1839" s="38">
        <v>84986.20331486722</v>
      </c>
      <c r="W1839" s="46">
        <v>84986.20331486722</v>
      </c>
      <c r="X1839" s="38"/>
      <c r="Y1839" s="38">
        <f t="shared" si="29"/>
        <v>98551.017067338966</v>
      </c>
      <c r="Z1839" s="38">
        <v>98551.017067338966</v>
      </c>
      <c r="AA1839" s="38">
        <v>0</v>
      </c>
      <c r="AB1839" s="38">
        <v>98551.017067338966</v>
      </c>
      <c r="AC1839" s="38" t="s">
        <v>6123</v>
      </c>
      <c r="AD1839" s="59">
        <v>0.61279561917734493</v>
      </c>
      <c r="AE1839" s="59">
        <v>0.2612948666026953</v>
      </c>
      <c r="AF1839" s="59">
        <v>0.49679402072519063</v>
      </c>
    </row>
    <row r="1840" spans="1:32" x14ac:dyDescent="0.2">
      <c r="A1840" s="60" t="s">
        <v>6111</v>
      </c>
      <c r="B1840" s="44" t="s">
        <v>6115</v>
      </c>
      <c r="C1840" s="44"/>
      <c r="D1840" s="39">
        <v>1825</v>
      </c>
      <c r="E1840" s="44" t="s">
        <v>2691</v>
      </c>
      <c r="F1840" s="44" t="s">
        <v>2692</v>
      </c>
      <c r="G1840" s="39" t="s">
        <v>6115</v>
      </c>
      <c r="H1840" s="64">
        <v>40451</v>
      </c>
      <c r="I1840" s="44" t="s">
        <v>6131</v>
      </c>
      <c r="J1840" s="58">
        <v>75</v>
      </c>
      <c r="K1840" s="44" t="s">
        <v>6111</v>
      </c>
      <c r="L1840" s="39" t="s">
        <v>6116</v>
      </c>
      <c r="M1840" s="67">
        <v>0</v>
      </c>
      <c r="N1840" s="67">
        <v>0</v>
      </c>
      <c r="O1840" s="46">
        <v>287283</v>
      </c>
      <c r="P1840" s="45">
        <v>287283</v>
      </c>
      <c r="Q1840" s="45">
        <v>382152</v>
      </c>
      <c r="R1840" s="45">
        <v>31846</v>
      </c>
      <c r="S1840" s="45">
        <v>191076</v>
      </c>
      <c r="T1840" s="45">
        <v>106473</v>
      </c>
      <c r="U1840" s="46">
        <v>96207</v>
      </c>
      <c r="V1840" s="38">
        <v>41216.427870151485</v>
      </c>
      <c r="W1840" s="46">
        <v>41216.427870151485</v>
      </c>
      <c r="X1840" s="38"/>
      <c r="Y1840" s="38">
        <f t="shared" si="29"/>
        <v>47795.062351908411</v>
      </c>
      <c r="Z1840" s="38">
        <v>47795.062351908411</v>
      </c>
      <c r="AA1840" s="38">
        <v>0</v>
      </c>
      <c r="AB1840" s="38">
        <v>47795.062351908411</v>
      </c>
      <c r="AC1840" s="38" t="s">
        <v>6123</v>
      </c>
      <c r="AD1840" s="59">
        <v>0.44889373223172457</v>
      </c>
      <c r="AE1840" s="59">
        <v>0.1663692677670047</v>
      </c>
      <c r="AF1840" s="59">
        <v>0.49679402072519058</v>
      </c>
    </row>
    <row r="1841" spans="1:32" x14ac:dyDescent="0.2">
      <c r="A1841" s="60" t="s">
        <v>6111</v>
      </c>
      <c r="B1841" s="44" t="s">
        <v>6115</v>
      </c>
      <c r="C1841" s="44"/>
      <c r="D1841" s="39">
        <v>1826</v>
      </c>
      <c r="E1841" s="44" t="s">
        <v>2862</v>
      </c>
      <c r="F1841" s="44" t="s">
        <v>2863</v>
      </c>
      <c r="G1841" s="39" t="s">
        <v>6115</v>
      </c>
      <c r="H1841" s="64">
        <v>40451</v>
      </c>
      <c r="I1841" s="44" t="s">
        <v>6131</v>
      </c>
      <c r="J1841" s="58">
        <v>75</v>
      </c>
      <c r="K1841" s="44" t="s">
        <v>6111</v>
      </c>
      <c r="L1841" s="39" t="s">
        <v>6116</v>
      </c>
      <c r="M1841" s="67">
        <v>0</v>
      </c>
      <c r="N1841" s="67">
        <v>0</v>
      </c>
      <c r="O1841" s="46">
        <v>478144</v>
      </c>
      <c r="P1841" s="45">
        <v>478144</v>
      </c>
      <c r="Q1841" s="45">
        <v>325117</v>
      </c>
      <c r="R1841" s="45">
        <v>27093.083333333332</v>
      </c>
      <c r="S1841" s="45">
        <v>162558.5</v>
      </c>
      <c r="T1841" s="45">
        <v>114721</v>
      </c>
      <c r="U1841" s="46">
        <v>315585.5</v>
      </c>
      <c r="V1841" s="38">
        <v>135201.2535222561</v>
      </c>
      <c r="W1841" s="46">
        <v>114721</v>
      </c>
      <c r="X1841" s="38"/>
      <c r="Y1841" s="38">
        <f t="shared" si="29"/>
        <v>156780.98942756967</v>
      </c>
      <c r="Z1841" s="38">
        <v>114721</v>
      </c>
      <c r="AA1841" s="38">
        <v>0</v>
      </c>
      <c r="AB1841" s="38">
        <v>114721</v>
      </c>
      <c r="AC1841" s="38" t="s">
        <v>6123</v>
      </c>
      <c r="AD1841" s="59">
        <v>1</v>
      </c>
      <c r="AE1841" s="59">
        <v>0.23992981193949939</v>
      </c>
      <c r="AF1841" s="59">
        <v>0.3635179689814646</v>
      </c>
    </row>
    <row r="1842" spans="1:32" x14ac:dyDescent="0.2">
      <c r="A1842" s="60" t="s">
        <v>6111</v>
      </c>
      <c r="B1842" s="44" t="s">
        <v>6115</v>
      </c>
      <c r="C1842" s="44"/>
      <c r="D1842" s="39">
        <v>1827</v>
      </c>
      <c r="E1842" s="44" t="s">
        <v>3013</v>
      </c>
      <c r="F1842" s="44" t="s">
        <v>3014</v>
      </c>
      <c r="G1842" s="39" t="s">
        <v>6115</v>
      </c>
      <c r="H1842" s="64">
        <v>40543</v>
      </c>
      <c r="I1842" s="44" t="s">
        <v>6131</v>
      </c>
      <c r="J1842" s="58">
        <v>75</v>
      </c>
      <c r="K1842" s="44" t="s">
        <v>6111</v>
      </c>
      <c r="L1842" s="39" t="s">
        <v>6116</v>
      </c>
      <c r="M1842" s="67">
        <v>0</v>
      </c>
      <c r="N1842" s="67">
        <v>0</v>
      </c>
      <c r="O1842" s="46">
        <v>838120</v>
      </c>
      <c r="P1842" s="45">
        <v>838120</v>
      </c>
      <c r="Q1842" s="45">
        <v>340916</v>
      </c>
      <c r="R1842" s="45">
        <v>28409.666666666668</v>
      </c>
      <c r="S1842" s="45">
        <v>170458</v>
      </c>
      <c r="T1842" s="45">
        <v>201776</v>
      </c>
      <c r="U1842" s="46">
        <v>667662</v>
      </c>
      <c r="V1842" s="38">
        <v>286035.76314240211</v>
      </c>
      <c r="W1842" s="46">
        <v>201776</v>
      </c>
      <c r="X1842" s="38"/>
      <c r="Y1842" s="38">
        <f t="shared" si="29"/>
        <v>331690.48946542223</v>
      </c>
      <c r="Z1842" s="38">
        <v>201776</v>
      </c>
      <c r="AA1842" s="38">
        <v>0</v>
      </c>
      <c r="AB1842" s="38">
        <v>201776</v>
      </c>
      <c r="AC1842" s="38" t="s">
        <v>6123</v>
      </c>
      <c r="AD1842" s="59">
        <v>1</v>
      </c>
      <c r="AE1842" s="59">
        <v>0.24074834152627309</v>
      </c>
      <c r="AF1842" s="59">
        <v>0.30221279629513137</v>
      </c>
    </row>
    <row r="1843" spans="1:32" x14ac:dyDescent="0.2">
      <c r="A1843" s="60" t="s">
        <v>6111</v>
      </c>
      <c r="B1843" s="44" t="s">
        <v>6115</v>
      </c>
      <c r="C1843" s="44"/>
      <c r="D1843" s="39">
        <v>1828</v>
      </c>
      <c r="E1843" s="44" t="s">
        <v>3116</v>
      </c>
      <c r="F1843" s="44" t="s">
        <v>3117</v>
      </c>
      <c r="G1843" s="39" t="s">
        <v>6115</v>
      </c>
      <c r="H1843" s="64">
        <v>40451</v>
      </c>
      <c r="I1843" s="44" t="s">
        <v>6131</v>
      </c>
      <c r="J1843" s="58">
        <v>75</v>
      </c>
      <c r="K1843" s="44" t="s">
        <v>6111</v>
      </c>
      <c r="L1843" s="39" t="s">
        <v>6116</v>
      </c>
      <c r="M1843" s="67">
        <v>0</v>
      </c>
      <c r="N1843" s="67">
        <v>0</v>
      </c>
      <c r="O1843" s="46">
        <v>148981</v>
      </c>
      <c r="P1843" s="45">
        <v>148981</v>
      </c>
      <c r="Q1843" s="45">
        <v>407439</v>
      </c>
      <c r="R1843" s="45">
        <v>33953.25</v>
      </c>
      <c r="S1843" s="45">
        <v>203719.5</v>
      </c>
      <c r="T1843" s="45">
        <v>278685</v>
      </c>
      <c r="U1843" s="46">
        <v>0</v>
      </c>
      <c r="V1843" s="38">
        <v>0</v>
      </c>
      <c r="W1843" s="46">
        <v>0</v>
      </c>
      <c r="X1843" s="38"/>
      <c r="Y1843" s="38">
        <f t="shared" si="29"/>
        <v>0</v>
      </c>
      <c r="Z1843" s="38">
        <v>0</v>
      </c>
      <c r="AA1843" s="38">
        <v>0</v>
      </c>
      <c r="AB1843" s="38">
        <v>0</v>
      </c>
      <c r="AC1843" s="38" t="s">
        <v>6116</v>
      </c>
      <c r="AD1843" s="59">
        <v>0</v>
      </c>
      <c r="AE1843" s="59">
        <v>0</v>
      </c>
      <c r="AF1843" s="59" t="s">
        <v>6138</v>
      </c>
    </row>
    <row r="1844" spans="1:32" x14ac:dyDescent="0.2">
      <c r="A1844" s="60" t="s">
        <v>6111</v>
      </c>
      <c r="B1844" s="44" t="s">
        <v>6115</v>
      </c>
      <c r="C1844" s="44"/>
      <c r="D1844" s="39">
        <v>1829</v>
      </c>
      <c r="E1844" s="44" t="s">
        <v>3265</v>
      </c>
      <c r="F1844" s="44" t="s">
        <v>3266</v>
      </c>
      <c r="G1844" s="39" t="s">
        <v>6115</v>
      </c>
      <c r="H1844" s="64">
        <v>40359</v>
      </c>
      <c r="I1844" s="44" t="s">
        <v>6129</v>
      </c>
      <c r="J1844" s="58">
        <v>75</v>
      </c>
      <c r="K1844" s="44" t="s">
        <v>6111</v>
      </c>
      <c r="L1844" s="39" t="s">
        <v>6116</v>
      </c>
      <c r="M1844" s="67">
        <v>0</v>
      </c>
      <c r="N1844" s="67">
        <v>0</v>
      </c>
      <c r="O1844" s="46">
        <v>87857</v>
      </c>
      <c r="P1844" s="45">
        <v>87857</v>
      </c>
      <c r="Q1844" s="45">
        <v>280092</v>
      </c>
      <c r="R1844" s="45">
        <v>23341</v>
      </c>
      <c r="S1844" s="45">
        <v>140046</v>
      </c>
      <c r="T1844" s="45">
        <v>90201</v>
      </c>
      <c r="U1844" s="46">
        <v>0</v>
      </c>
      <c r="V1844" s="38">
        <v>0</v>
      </c>
      <c r="W1844" s="46">
        <v>0</v>
      </c>
      <c r="X1844" s="38"/>
      <c r="Y1844" s="38">
        <f t="shared" si="29"/>
        <v>0</v>
      </c>
      <c r="Z1844" s="38">
        <v>0</v>
      </c>
      <c r="AA1844" s="38">
        <v>0</v>
      </c>
      <c r="AB1844" s="38">
        <v>0</v>
      </c>
      <c r="AC1844" s="38" t="s">
        <v>6116</v>
      </c>
      <c r="AD1844" s="59">
        <v>0</v>
      </c>
      <c r="AE1844" s="59">
        <v>0</v>
      </c>
      <c r="AF1844" s="59" t="s">
        <v>6138</v>
      </c>
    </row>
    <row r="1845" spans="1:32" x14ac:dyDescent="0.2">
      <c r="A1845" s="60" t="s">
        <v>6111</v>
      </c>
      <c r="B1845" s="44" t="s">
        <v>6115</v>
      </c>
      <c r="C1845" s="44"/>
      <c r="D1845" s="39">
        <v>1830</v>
      </c>
      <c r="E1845" s="44" t="s">
        <v>3472</v>
      </c>
      <c r="F1845" s="44" t="s">
        <v>3473</v>
      </c>
      <c r="G1845" s="39" t="s">
        <v>6115</v>
      </c>
      <c r="H1845" s="64">
        <v>40543</v>
      </c>
      <c r="I1845" s="44" t="s">
        <v>6129</v>
      </c>
      <c r="J1845" s="58">
        <v>75</v>
      </c>
      <c r="K1845" s="44" t="s">
        <v>6111</v>
      </c>
      <c r="L1845" s="39" t="s">
        <v>6116</v>
      </c>
      <c r="M1845" s="67">
        <v>0</v>
      </c>
      <c r="N1845" s="67">
        <v>0</v>
      </c>
      <c r="O1845" s="46">
        <v>426842</v>
      </c>
      <c r="P1845" s="45">
        <v>426842</v>
      </c>
      <c r="Q1845" s="45">
        <v>303223</v>
      </c>
      <c r="R1845" s="45">
        <v>25268.583333333332</v>
      </c>
      <c r="S1845" s="45">
        <v>151611.5</v>
      </c>
      <c r="T1845" s="45">
        <v>278203</v>
      </c>
      <c r="U1845" s="46">
        <v>275230.5</v>
      </c>
      <c r="V1845" s="38">
        <v>117912.60564112516</v>
      </c>
      <c r="W1845" s="46">
        <v>117912.60564112516</v>
      </c>
      <c r="X1845" s="38"/>
      <c r="Y1845" s="38">
        <f t="shared" si="29"/>
        <v>136732.86672120457</v>
      </c>
      <c r="Z1845" s="38">
        <v>136732.86672120457</v>
      </c>
      <c r="AA1845" s="38">
        <v>0</v>
      </c>
      <c r="AB1845" s="38">
        <v>136732.86672120457</v>
      </c>
      <c r="AC1845" s="38" t="s">
        <v>6123</v>
      </c>
      <c r="AD1845" s="59">
        <v>0.4914859534987206</v>
      </c>
      <c r="AE1845" s="59">
        <v>0.320336018295305</v>
      </c>
      <c r="AF1845" s="59">
        <v>0.49679402072519058</v>
      </c>
    </row>
    <row r="1846" spans="1:32" x14ac:dyDescent="0.2">
      <c r="A1846" s="60" t="s">
        <v>6111</v>
      </c>
      <c r="B1846" s="44" t="s">
        <v>6115</v>
      </c>
      <c r="C1846" s="44"/>
      <c r="D1846" s="39">
        <v>1831</v>
      </c>
      <c r="E1846" s="44" t="s">
        <v>3520</v>
      </c>
      <c r="F1846" s="44" t="s">
        <v>3521</v>
      </c>
      <c r="G1846" s="39" t="s">
        <v>6115</v>
      </c>
      <c r="H1846" s="64">
        <v>40633</v>
      </c>
      <c r="I1846" s="44" t="s">
        <v>6131</v>
      </c>
      <c r="J1846" s="58">
        <v>75</v>
      </c>
      <c r="K1846" s="44" t="s">
        <v>6111</v>
      </c>
      <c r="L1846" s="39" t="s">
        <v>6123</v>
      </c>
      <c r="M1846" s="67">
        <v>198441</v>
      </c>
      <c r="N1846" s="67">
        <v>198441</v>
      </c>
      <c r="O1846" s="46">
        <v>451129</v>
      </c>
      <c r="P1846" s="45">
        <v>252688</v>
      </c>
      <c r="Q1846" s="45">
        <v>360514</v>
      </c>
      <c r="R1846" s="45">
        <v>30042.833333333332</v>
      </c>
      <c r="S1846" s="45">
        <v>180257</v>
      </c>
      <c r="T1846" s="45">
        <v>113275</v>
      </c>
      <c r="U1846" s="46">
        <v>72431</v>
      </c>
      <c r="V1846" s="38">
        <v>31030.456069339471</v>
      </c>
      <c r="W1846" s="46">
        <v>31030.456069339471</v>
      </c>
      <c r="X1846" s="38"/>
      <c r="Y1846" s="38">
        <f t="shared" si="29"/>
        <v>35983.287715146282</v>
      </c>
      <c r="Z1846" s="38">
        <v>35983.287715146282</v>
      </c>
      <c r="AA1846" s="38">
        <v>0</v>
      </c>
      <c r="AB1846" s="38">
        <v>35983.287715146282</v>
      </c>
      <c r="AC1846" s="38" t="s">
        <v>6123</v>
      </c>
      <c r="AD1846" s="59">
        <v>0.31766310055304597</v>
      </c>
      <c r="AE1846" s="59">
        <v>0.14240204408260893</v>
      </c>
      <c r="AF1846" s="59">
        <v>0.49679402072519063</v>
      </c>
    </row>
    <row r="1847" spans="1:32" x14ac:dyDescent="0.2">
      <c r="A1847" s="60" t="s">
        <v>6111</v>
      </c>
      <c r="B1847" s="44" t="s">
        <v>6115</v>
      </c>
      <c r="C1847" s="44"/>
      <c r="D1847" s="39">
        <v>1832</v>
      </c>
      <c r="E1847" s="44" t="s">
        <v>3638</v>
      </c>
      <c r="F1847" s="44" t="s">
        <v>161</v>
      </c>
      <c r="G1847" s="39" t="s">
        <v>6115</v>
      </c>
      <c r="H1847" s="64">
        <v>40451</v>
      </c>
      <c r="I1847" s="44" t="s">
        <v>6129</v>
      </c>
      <c r="J1847" s="58">
        <v>75</v>
      </c>
      <c r="K1847" s="44" t="s">
        <v>6111</v>
      </c>
      <c r="L1847" s="39" t="s">
        <v>6116</v>
      </c>
      <c r="M1847" s="67">
        <v>0</v>
      </c>
      <c r="N1847" s="67">
        <v>0</v>
      </c>
      <c r="O1847" s="46">
        <v>519806</v>
      </c>
      <c r="P1847" s="45">
        <v>519806</v>
      </c>
      <c r="Q1847" s="45">
        <v>337972</v>
      </c>
      <c r="R1847" s="45">
        <v>28164.333333333332</v>
      </c>
      <c r="S1847" s="45">
        <v>168986</v>
      </c>
      <c r="T1847" s="45">
        <v>136916</v>
      </c>
      <c r="U1847" s="46">
        <v>350820</v>
      </c>
      <c r="V1847" s="38">
        <v>150296.20740077691</v>
      </c>
      <c r="W1847" s="46">
        <v>136916</v>
      </c>
      <c r="X1847" s="38"/>
      <c r="Y1847" s="38">
        <f t="shared" si="29"/>
        <v>174285.27835081136</v>
      </c>
      <c r="Z1847" s="38">
        <v>136916</v>
      </c>
      <c r="AA1847" s="38">
        <v>0</v>
      </c>
      <c r="AB1847" s="38">
        <v>136916</v>
      </c>
      <c r="AC1847" s="38" t="s">
        <v>6123</v>
      </c>
      <c r="AD1847" s="59">
        <v>1</v>
      </c>
      <c r="AE1847" s="59">
        <v>0.26339826781530035</v>
      </c>
      <c r="AF1847" s="59">
        <v>0.39027421469699564</v>
      </c>
    </row>
    <row r="1848" spans="1:32" x14ac:dyDescent="0.2">
      <c r="A1848" s="60" t="s">
        <v>6111</v>
      </c>
      <c r="B1848" s="44" t="s">
        <v>6115</v>
      </c>
      <c r="C1848" s="44"/>
      <c r="D1848" s="39">
        <v>1833</v>
      </c>
      <c r="E1848" s="44" t="s">
        <v>4073</v>
      </c>
      <c r="F1848" s="44" t="s">
        <v>4074</v>
      </c>
      <c r="G1848" s="39" t="s">
        <v>6115</v>
      </c>
      <c r="H1848" s="64">
        <v>40543</v>
      </c>
      <c r="I1848" s="44" t="s">
        <v>6129</v>
      </c>
      <c r="J1848" s="58">
        <v>75</v>
      </c>
      <c r="K1848" s="44" t="s">
        <v>6111</v>
      </c>
      <c r="L1848" s="39" t="s">
        <v>6116</v>
      </c>
      <c r="M1848" s="67">
        <v>0</v>
      </c>
      <c r="N1848" s="67">
        <v>0</v>
      </c>
      <c r="O1848" s="46">
        <v>359499</v>
      </c>
      <c r="P1848" s="45">
        <v>359499</v>
      </c>
      <c r="Q1848" s="45">
        <v>539414</v>
      </c>
      <c r="R1848" s="45">
        <v>44951.166666666664</v>
      </c>
      <c r="S1848" s="45">
        <v>269707</v>
      </c>
      <c r="T1848" s="45">
        <v>263654</v>
      </c>
      <c r="U1848" s="46">
        <v>89792</v>
      </c>
      <c r="V1848" s="38">
        <v>38468.151915314294</v>
      </c>
      <c r="W1848" s="46">
        <v>38468.151915314294</v>
      </c>
      <c r="X1848" s="38"/>
      <c r="Y1848" s="38">
        <f t="shared" si="29"/>
        <v>44608.128708956319</v>
      </c>
      <c r="Z1848" s="38">
        <v>44608.128708956319</v>
      </c>
      <c r="AA1848" s="38">
        <v>0</v>
      </c>
      <c r="AB1848" s="38">
        <v>44608.128708956319</v>
      </c>
      <c r="AC1848" s="38" t="s">
        <v>6123</v>
      </c>
      <c r="AD1848" s="59">
        <v>0.16919192847048145</v>
      </c>
      <c r="AE1848" s="59">
        <v>0.12408415241476699</v>
      </c>
      <c r="AF1848" s="59">
        <v>0.49679402072519063</v>
      </c>
    </row>
    <row r="1849" spans="1:32" x14ac:dyDescent="0.2">
      <c r="A1849" s="60" t="s">
        <v>6111</v>
      </c>
      <c r="B1849" s="44" t="s">
        <v>6115</v>
      </c>
      <c r="C1849" s="44"/>
      <c r="D1849" s="39">
        <v>1834</v>
      </c>
      <c r="E1849" s="44" t="s">
        <v>4081</v>
      </c>
      <c r="F1849" s="44" t="s">
        <v>4082</v>
      </c>
      <c r="G1849" s="39" t="s">
        <v>6115</v>
      </c>
      <c r="H1849" s="64">
        <v>40359</v>
      </c>
      <c r="I1849" s="44" t="s">
        <v>6131</v>
      </c>
      <c r="J1849" s="58">
        <v>75</v>
      </c>
      <c r="K1849" s="44" t="s">
        <v>6111</v>
      </c>
      <c r="L1849" s="39" t="s">
        <v>6116</v>
      </c>
      <c r="M1849" s="67">
        <v>0</v>
      </c>
      <c r="N1849" s="67">
        <v>0</v>
      </c>
      <c r="O1849" s="46">
        <v>228275</v>
      </c>
      <c r="P1849" s="45">
        <v>228275</v>
      </c>
      <c r="Q1849" s="45">
        <v>467666</v>
      </c>
      <c r="R1849" s="45">
        <v>38972.166666666664</v>
      </c>
      <c r="S1849" s="45">
        <v>233833</v>
      </c>
      <c r="T1849" s="45">
        <v>175490</v>
      </c>
      <c r="U1849" s="46">
        <v>0</v>
      </c>
      <c r="V1849" s="38">
        <v>0</v>
      </c>
      <c r="W1849" s="46">
        <v>0</v>
      </c>
      <c r="X1849" s="38"/>
      <c r="Y1849" s="38">
        <f t="shared" si="29"/>
        <v>0</v>
      </c>
      <c r="Z1849" s="38">
        <v>0</v>
      </c>
      <c r="AA1849" s="38">
        <v>0</v>
      </c>
      <c r="AB1849" s="38">
        <v>0</v>
      </c>
      <c r="AC1849" s="38" t="s">
        <v>6116</v>
      </c>
      <c r="AD1849" s="59">
        <v>0</v>
      </c>
      <c r="AE1849" s="59">
        <v>0</v>
      </c>
      <c r="AF1849" s="59" t="s">
        <v>6138</v>
      </c>
    </row>
    <row r="1850" spans="1:32" x14ac:dyDescent="0.2">
      <c r="A1850" s="60" t="s">
        <v>6111</v>
      </c>
      <c r="B1850" s="44" t="s">
        <v>6115</v>
      </c>
      <c r="C1850" s="44"/>
      <c r="D1850" s="39">
        <v>1835</v>
      </c>
      <c r="E1850" s="44" t="s">
        <v>4533</v>
      </c>
      <c r="F1850" s="44" t="s">
        <v>6087</v>
      </c>
      <c r="G1850" s="39" t="s">
        <v>6115</v>
      </c>
      <c r="H1850" s="64">
        <v>40543</v>
      </c>
      <c r="I1850" s="44" t="s">
        <v>6129</v>
      </c>
      <c r="J1850" s="58">
        <v>75</v>
      </c>
      <c r="K1850" s="44" t="s">
        <v>6111</v>
      </c>
      <c r="L1850" s="39" t="s">
        <v>6116</v>
      </c>
      <c r="M1850" s="67">
        <v>0</v>
      </c>
      <c r="N1850" s="67">
        <v>0</v>
      </c>
      <c r="O1850" s="46">
        <v>108992</v>
      </c>
      <c r="P1850" s="45">
        <v>108992</v>
      </c>
      <c r="Q1850" s="45">
        <v>358566</v>
      </c>
      <c r="R1850" s="45">
        <v>29880.5</v>
      </c>
      <c r="S1850" s="45">
        <v>179283</v>
      </c>
      <c r="T1850" s="45">
        <v>126384</v>
      </c>
      <c r="U1850" s="46">
        <v>0</v>
      </c>
      <c r="V1850" s="38">
        <v>0</v>
      </c>
      <c r="W1850" s="46">
        <v>0</v>
      </c>
      <c r="X1850" s="38"/>
      <c r="Y1850" s="38">
        <f t="shared" si="29"/>
        <v>0</v>
      </c>
      <c r="Z1850" s="38">
        <v>0</v>
      </c>
      <c r="AA1850" s="38">
        <v>0</v>
      </c>
      <c r="AB1850" s="38">
        <v>0</v>
      </c>
      <c r="AC1850" s="38" t="s">
        <v>6116</v>
      </c>
      <c r="AD1850" s="59">
        <v>0</v>
      </c>
      <c r="AE1850" s="59">
        <v>0</v>
      </c>
      <c r="AF1850" s="59" t="s">
        <v>6138</v>
      </c>
    </row>
    <row r="1851" spans="1:32" x14ac:dyDescent="0.2">
      <c r="A1851" s="60" t="s">
        <v>6111</v>
      </c>
      <c r="B1851" s="44" t="s">
        <v>6115</v>
      </c>
      <c r="C1851" s="44"/>
      <c r="D1851" s="39">
        <v>1836</v>
      </c>
      <c r="E1851" s="44" t="s">
        <v>4822</v>
      </c>
      <c r="F1851" s="44" t="s">
        <v>4823</v>
      </c>
      <c r="G1851" s="39" t="s">
        <v>6115</v>
      </c>
      <c r="H1851" s="64">
        <v>40359</v>
      </c>
      <c r="I1851" s="44" t="s">
        <v>6131</v>
      </c>
      <c r="J1851" s="58">
        <v>75</v>
      </c>
      <c r="K1851" s="44" t="s">
        <v>6111</v>
      </c>
      <c r="L1851" s="39" t="s">
        <v>6116</v>
      </c>
      <c r="M1851" s="67">
        <v>0</v>
      </c>
      <c r="N1851" s="67">
        <v>0</v>
      </c>
      <c r="O1851" s="46">
        <v>229113</v>
      </c>
      <c r="P1851" s="45">
        <v>229113</v>
      </c>
      <c r="Q1851" s="45">
        <v>345871</v>
      </c>
      <c r="R1851" s="45">
        <v>28822.583333333332</v>
      </c>
      <c r="S1851" s="45">
        <v>172935.5</v>
      </c>
      <c r="T1851" s="45">
        <v>180428</v>
      </c>
      <c r="U1851" s="46">
        <v>56177.5</v>
      </c>
      <c r="V1851" s="38">
        <v>24067.228753369662</v>
      </c>
      <c r="W1851" s="46">
        <v>24067.228753369662</v>
      </c>
      <c r="X1851" s="38"/>
      <c r="Y1851" s="38">
        <f t="shared" si="29"/>
        <v>27908.646099289395</v>
      </c>
      <c r="Z1851" s="38">
        <v>27908.646099289395</v>
      </c>
      <c r="AA1851" s="38">
        <v>0</v>
      </c>
      <c r="AB1851" s="38">
        <v>27908.646099289395</v>
      </c>
      <c r="AC1851" s="38" t="s">
        <v>6123</v>
      </c>
      <c r="AD1851" s="59">
        <v>0.15468023865081582</v>
      </c>
      <c r="AE1851" s="59">
        <v>0.12181170906622232</v>
      </c>
      <c r="AF1851" s="59">
        <v>0.49679402072519063</v>
      </c>
    </row>
    <row r="1852" spans="1:32" x14ac:dyDescent="0.2">
      <c r="A1852" s="60" t="s">
        <v>6111</v>
      </c>
      <c r="B1852" s="44" t="s">
        <v>6115</v>
      </c>
      <c r="C1852" s="44"/>
      <c r="D1852" s="39">
        <v>1837</v>
      </c>
      <c r="E1852" s="44" t="s">
        <v>4975</v>
      </c>
      <c r="F1852" s="44" t="s">
        <v>1888</v>
      </c>
      <c r="G1852" s="39" t="s">
        <v>6115</v>
      </c>
      <c r="H1852" s="64">
        <v>40359</v>
      </c>
      <c r="I1852" s="44" t="s">
        <v>6129</v>
      </c>
      <c r="J1852" s="58">
        <v>75</v>
      </c>
      <c r="K1852" s="44" t="s">
        <v>6111</v>
      </c>
      <c r="L1852" s="39" t="s">
        <v>6116</v>
      </c>
      <c r="M1852" s="67">
        <v>0</v>
      </c>
      <c r="N1852" s="67">
        <v>0</v>
      </c>
      <c r="O1852" s="46">
        <v>133380</v>
      </c>
      <c r="P1852" s="45">
        <v>133380</v>
      </c>
      <c r="Q1852" s="45">
        <v>234693</v>
      </c>
      <c r="R1852" s="45">
        <v>19557.75</v>
      </c>
      <c r="S1852" s="45">
        <v>117346.5</v>
      </c>
      <c r="T1852" s="45">
        <v>183059</v>
      </c>
      <c r="U1852" s="46">
        <v>16033.5</v>
      </c>
      <c r="V1852" s="38">
        <v>6868.9762310026699</v>
      </c>
      <c r="W1852" s="46">
        <v>6868.9762310026699</v>
      </c>
      <c r="X1852" s="38"/>
      <c r="Y1852" s="38">
        <f t="shared" si="29"/>
        <v>7965.3469312973439</v>
      </c>
      <c r="Z1852" s="38">
        <v>7965.3469312973439</v>
      </c>
      <c r="AA1852" s="38">
        <v>0</v>
      </c>
      <c r="AB1852" s="38">
        <v>7965.3469312973439</v>
      </c>
      <c r="AC1852" s="38" t="s">
        <v>6123</v>
      </c>
      <c r="AD1852" s="59">
        <v>4.3512457356903206E-2</v>
      </c>
      <c r="AE1852" s="59">
        <v>5.9719200264637458E-2</v>
      </c>
      <c r="AF1852" s="59">
        <v>0.49679402072519063</v>
      </c>
    </row>
    <row r="1853" spans="1:32" x14ac:dyDescent="0.2">
      <c r="A1853" s="60" t="s">
        <v>6111</v>
      </c>
      <c r="B1853" s="44" t="s">
        <v>6115</v>
      </c>
      <c r="C1853" s="44"/>
      <c r="D1853" s="39">
        <v>1838</v>
      </c>
      <c r="E1853" s="44" t="s">
        <v>5067</v>
      </c>
      <c r="F1853" s="44" t="s">
        <v>5068</v>
      </c>
      <c r="G1853" s="39" t="s">
        <v>6115</v>
      </c>
      <c r="H1853" s="64">
        <v>40543</v>
      </c>
      <c r="I1853" s="44" t="s">
        <v>6141</v>
      </c>
      <c r="J1853" s="58">
        <v>75</v>
      </c>
      <c r="K1853" s="44" t="s">
        <v>6111</v>
      </c>
      <c r="L1853" s="39" t="s">
        <v>6116</v>
      </c>
      <c r="M1853" s="67">
        <v>0</v>
      </c>
      <c r="N1853" s="67">
        <v>0</v>
      </c>
      <c r="O1853" s="46">
        <v>924867</v>
      </c>
      <c r="P1853" s="45">
        <v>924867</v>
      </c>
      <c r="Q1853" s="45">
        <v>386949</v>
      </c>
      <c r="R1853" s="45">
        <v>32245.75</v>
      </c>
      <c r="S1853" s="45">
        <v>193474.5</v>
      </c>
      <c r="T1853" s="45">
        <v>167664</v>
      </c>
      <c r="U1853" s="46">
        <v>731392.5</v>
      </c>
      <c r="V1853" s="38">
        <v>313338.80300830264</v>
      </c>
      <c r="W1853" s="46">
        <v>167664</v>
      </c>
      <c r="X1853" s="38"/>
      <c r="Y1853" s="38">
        <f t="shared" si="29"/>
        <v>363351.420803249</v>
      </c>
      <c r="Z1853" s="38">
        <v>167664</v>
      </c>
      <c r="AA1853" s="38">
        <v>0</v>
      </c>
      <c r="AB1853" s="38">
        <v>167664</v>
      </c>
      <c r="AC1853" s="38" t="s">
        <v>6123</v>
      </c>
      <c r="AD1853" s="59">
        <v>1</v>
      </c>
      <c r="AE1853" s="59">
        <v>0.18128444414169823</v>
      </c>
      <c r="AF1853" s="59">
        <v>0.22923943026487145</v>
      </c>
    </row>
    <row r="1854" spans="1:32" x14ac:dyDescent="0.2">
      <c r="A1854" s="60" t="s">
        <v>6111</v>
      </c>
      <c r="B1854" s="44" t="s">
        <v>6115</v>
      </c>
      <c r="C1854" s="44"/>
      <c r="D1854" s="39">
        <v>1839</v>
      </c>
      <c r="E1854" s="44" t="s">
        <v>5096</v>
      </c>
      <c r="F1854" s="44" t="s">
        <v>5097</v>
      </c>
      <c r="G1854" s="39" t="s">
        <v>6115</v>
      </c>
      <c r="H1854" s="64">
        <v>40359</v>
      </c>
      <c r="I1854" s="44" t="s">
        <v>6129</v>
      </c>
      <c r="J1854" s="58">
        <v>75</v>
      </c>
      <c r="K1854" s="44" t="s">
        <v>6111</v>
      </c>
      <c r="L1854" s="39" t="s">
        <v>6116</v>
      </c>
      <c r="M1854" s="67">
        <v>0</v>
      </c>
      <c r="N1854" s="67">
        <v>0</v>
      </c>
      <c r="O1854" s="46">
        <v>421888</v>
      </c>
      <c r="P1854" s="45">
        <v>421888</v>
      </c>
      <c r="Q1854" s="45">
        <v>321487</v>
      </c>
      <c r="R1854" s="45">
        <v>26790.583333333332</v>
      </c>
      <c r="S1854" s="45">
        <v>160743.5</v>
      </c>
      <c r="T1854" s="45">
        <v>173707</v>
      </c>
      <c r="U1854" s="46">
        <v>261144.5</v>
      </c>
      <c r="V1854" s="38">
        <v>111877.96571909294</v>
      </c>
      <c r="W1854" s="46">
        <v>111877.96571909294</v>
      </c>
      <c r="X1854" s="38"/>
      <c r="Y1854" s="38">
        <f t="shared" si="29"/>
        <v>129735.02614526954</v>
      </c>
      <c r="Z1854" s="38">
        <v>129735.02614526954</v>
      </c>
      <c r="AA1854" s="38">
        <v>0</v>
      </c>
      <c r="AB1854" s="38">
        <v>129735.02614526954</v>
      </c>
      <c r="AC1854" s="38" t="s">
        <v>6123</v>
      </c>
      <c r="AD1854" s="59">
        <v>0.74686124419435918</v>
      </c>
      <c r="AE1854" s="59">
        <v>0.30751058609220822</v>
      </c>
      <c r="AF1854" s="59">
        <v>0.49679402072519063</v>
      </c>
    </row>
    <row r="1855" spans="1:32" x14ac:dyDescent="0.2">
      <c r="A1855" s="60" t="s">
        <v>6111</v>
      </c>
      <c r="B1855" s="44" t="s">
        <v>6115</v>
      </c>
      <c r="C1855" s="44"/>
      <c r="D1855" s="39">
        <v>1840</v>
      </c>
      <c r="E1855" s="44" t="s">
        <v>5937</v>
      </c>
      <c r="F1855" s="44" t="s">
        <v>6052</v>
      </c>
      <c r="G1855" s="39" t="s">
        <v>6115</v>
      </c>
      <c r="H1855" s="64">
        <v>40451</v>
      </c>
      <c r="I1855" s="44" t="s">
        <v>6129</v>
      </c>
      <c r="J1855" s="58">
        <v>75</v>
      </c>
      <c r="K1855" s="44" t="s">
        <v>6111</v>
      </c>
      <c r="L1855" s="39" t="s">
        <v>6116</v>
      </c>
      <c r="M1855" s="67">
        <v>0</v>
      </c>
      <c r="N1855" s="67">
        <v>0</v>
      </c>
      <c r="O1855" s="46">
        <v>280346</v>
      </c>
      <c r="P1855" s="45">
        <v>280346</v>
      </c>
      <c r="Q1855" s="45">
        <v>360477</v>
      </c>
      <c r="R1855" s="45">
        <v>30039.75</v>
      </c>
      <c r="S1855" s="45">
        <v>180238.5</v>
      </c>
      <c r="T1855" s="45">
        <v>173277</v>
      </c>
      <c r="U1855" s="46">
        <v>100107.5</v>
      </c>
      <c r="V1855" s="38">
        <v>42887.456765216564</v>
      </c>
      <c r="W1855" s="46">
        <v>42887.456765216564</v>
      </c>
      <c r="X1855" s="38"/>
      <c r="Y1855" s="38">
        <f t="shared" si="29"/>
        <v>49732.807429747023</v>
      </c>
      <c r="Z1855" s="38">
        <v>49732.807429747023</v>
      </c>
      <c r="AA1855" s="38">
        <v>0</v>
      </c>
      <c r="AB1855" s="38">
        <v>49732.807429747023</v>
      </c>
      <c r="AC1855" s="38" t="s">
        <v>6123</v>
      </c>
      <c r="AD1855" s="59">
        <v>0.28701332219363807</v>
      </c>
      <c r="AE1855" s="59">
        <v>0.17739795620321683</v>
      </c>
      <c r="AF1855" s="59">
        <v>0.49679402072519063</v>
      </c>
    </row>
    <row r="1856" spans="1:32" x14ac:dyDescent="0.2">
      <c r="A1856" s="60" t="s">
        <v>6111</v>
      </c>
      <c r="B1856" s="44" t="s">
        <v>6115</v>
      </c>
      <c r="C1856" s="44"/>
      <c r="D1856" s="39">
        <v>1841</v>
      </c>
      <c r="E1856" s="44" t="s">
        <v>5944</v>
      </c>
      <c r="F1856" s="44" t="s">
        <v>5945</v>
      </c>
      <c r="G1856" s="39" t="s">
        <v>6115</v>
      </c>
      <c r="H1856" s="64">
        <v>40633</v>
      </c>
      <c r="I1856" s="44" t="s">
        <v>6130</v>
      </c>
      <c r="J1856" s="58">
        <v>75</v>
      </c>
      <c r="K1856" s="44" t="s">
        <v>6111</v>
      </c>
      <c r="L1856" s="39" t="s">
        <v>6116</v>
      </c>
      <c r="M1856" s="67">
        <v>0</v>
      </c>
      <c r="N1856" s="67">
        <v>0</v>
      </c>
      <c r="O1856" s="46">
        <v>460567</v>
      </c>
      <c r="P1856" s="45">
        <v>460567</v>
      </c>
      <c r="Q1856" s="45">
        <v>480554</v>
      </c>
      <c r="R1856" s="45">
        <v>40046.166666666664</v>
      </c>
      <c r="S1856" s="45">
        <v>240277</v>
      </c>
      <c r="T1856" s="45">
        <v>292196</v>
      </c>
      <c r="U1856" s="46">
        <v>220290</v>
      </c>
      <c r="V1856" s="38">
        <v>94375.325033684363</v>
      </c>
      <c r="W1856" s="46">
        <v>94375.325033684363</v>
      </c>
      <c r="X1856" s="38"/>
      <c r="Y1856" s="38">
        <f t="shared" si="29"/>
        <v>109438.75482555226</v>
      </c>
      <c r="Z1856" s="38">
        <v>109438.75482555226</v>
      </c>
      <c r="AA1856" s="38">
        <v>0</v>
      </c>
      <c r="AB1856" s="38">
        <v>109438.75482555226</v>
      </c>
      <c r="AC1856" s="38" t="s">
        <v>6123</v>
      </c>
      <c r="AD1856" s="59">
        <v>0.37453885345984289</v>
      </c>
      <c r="AE1856" s="59">
        <v>0.23761744724557396</v>
      </c>
      <c r="AF1856" s="59">
        <v>0.49679402072519069</v>
      </c>
    </row>
    <row r="1857" spans="1:32" x14ac:dyDescent="0.2">
      <c r="A1857" s="60" t="s">
        <v>6111</v>
      </c>
      <c r="B1857" s="44" t="s">
        <v>6115</v>
      </c>
      <c r="C1857" s="44"/>
      <c r="D1857" s="39">
        <v>1842</v>
      </c>
      <c r="E1857" s="44" t="s">
        <v>1198</v>
      </c>
      <c r="F1857" s="44" t="s">
        <v>1199</v>
      </c>
      <c r="G1857" s="39" t="s">
        <v>6115</v>
      </c>
      <c r="H1857" s="64">
        <v>40543</v>
      </c>
      <c r="I1857" s="44" t="s">
        <v>6129</v>
      </c>
      <c r="J1857" s="58">
        <v>74</v>
      </c>
      <c r="K1857" s="44" t="s">
        <v>6111</v>
      </c>
      <c r="L1857" s="39" t="s">
        <v>6116</v>
      </c>
      <c r="M1857" s="67">
        <v>0</v>
      </c>
      <c r="N1857" s="67">
        <v>0</v>
      </c>
      <c r="O1857" s="46">
        <v>404323</v>
      </c>
      <c r="P1857" s="45">
        <v>404323</v>
      </c>
      <c r="Q1857" s="45">
        <v>345298</v>
      </c>
      <c r="R1857" s="45">
        <v>28774.833333333332</v>
      </c>
      <c r="S1857" s="45">
        <v>172649</v>
      </c>
      <c r="T1857" s="45">
        <v>212441</v>
      </c>
      <c r="U1857" s="46">
        <v>231674</v>
      </c>
      <c r="V1857" s="38">
        <v>99252.390266711111</v>
      </c>
      <c r="W1857" s="46">
        <v>99252.390266711111</v>
      </c>
      <c r="X1857" s="38"/>
      <c r="Y1857" s="38">
        <f t="shared" si="29"/>
        <v>115094.25795748782</v>
      </c>
      <c r="Z1857" s="38">
        <v>115094.25795748782</v>
      </c>
      <c r="AA1857" s="38">
        <v>0</v>
      </c>
      <c r="AB1857" s="38">
        <v>115094.25795748782</v>
      </c>
      <c r="AC1857" s="38" t="s">
        <v>6123</v>
      </c>
      <c r="AD1857" s="59">
        <v>0.54177045842133964</v>
      </c>
      <c r="AE1857" s="59">
        <v>0.28465919069033374</v>
      </c>
      <c r="AF1857" s="59">
        <v>0.49679402072519063</v>
      </c>
    </row>
    <row r="1858" spans="1:32" x14ac:dyDescent="0.2">
      <c r="A1858" s="60" t="s">
        <v>6111</v>
      </c>
      <c r="B1858" s="44" t="s">
        <v>6115</v>
      </c>
      <c r="C1858" s="44"/>
      <c r="D1858" s="39">
        <v>1843</v>
      </c>
      <c r="E1858" s="44" t="s">
        <v>1272</v>
      </c>
      <c r="F1858" s="44" t="s">
        <v>1273</v>
      </c>
      <c r="G1858" s="39" t="s">
        <v>6115</v>
      </c>
      <c r="H1858" s="64">
        <v>40633</v>
      </c>
      <c r="I1858" s="44" t="s">
        <v>6132</v>
      </c>
      <c r="J1858" s="58">
        <v>74</v>
      </c>
      <c r="K1858" s="44" t="s">
        <v>6111</v>
      </c>
      <c r="L1858" s="39" t="s">
        <v>6116</v>
      </c>
      <c r="M1858" s="67">
        <v>0</v>
      </c>
      <c r="N1858" s="67">
        <v>0</v>
      </c>
      <c r="O1858" s="46">
        <v>505872</v>
      </c>
      <c r="P1858" s="45">
        <v>505872</v>
      </c>
      <c r="Q1858" s="45">
        <v>266032</v>
      </c>
      <c r="R1858" s="45">
        <v>22169.333333333332</v>
      </c>
      <c r="S1858" s="45">
        <v>133016</v>
      </c>
      <c r="T1858" s="45">
        <v>162385</v>
      </c>
      <c r="U1858" s="46">
        <v>372856</v>
      </c>
      <c r="V1858" s="38">
        <v>159736.73880230339</v>
      </c>
      <c r="W1858" s="46">
        <v>159736.73880230339</v>
      </c>
      <c r="X1858" s="38"/>
      <c r="Y1858" s="38">
        <f t="shared" si="29"/>
        <v>185232.63139151168</v>
      </c>
      <c r="Z1858" s="38">
        <v>162385</v>
      </c>
      <c r="AA1858" s="38">
        <v>0</v>
      </c>
      <c r="AB1858" s="38">
        <v>162385</v>
      </c>
      <c r="AC1858" s="38" t="s">
        <v>6123</v>
      </c>
      <c r="AD1858" s="59">
        <v>1</v>
      </c>
      <c r="AE1858" s="59">
        <v>0.32100017395704844</v>
      </c>
      <c r="AF1858" s="59">
        <v>0.43551666058746541</v>
      </c>
    </row>
    <row r="1859" spans="1:32" x14ac:dyDescent="0.2">
      <c r="A1859" s="60" t="s">
        <v>6111</v>
      </c>
      <c r="B1859" s="44" t="s">
        <v>6115</v>
      </c>
      <c r="C1859" s="44"/>
      <c r="D1859" s="39">
        <v>1844</v>
      </c>
      <c r="E1859" s="44" t="s">
        <v>1331</v>
      </c>
      <c r="F1859" s="44" t="s">
        <v>1332</v>
      </c>
      <c r="G1859" s="39" t="s">
        <v>6115</v>
      </c>
      <c r="H1859" s="64">
        <v>40543</v>
      </c>
      <c r="I1859" s="44" t="s">
        <v>6131</v>
      </c>
      <c r="J1859" s="58">
        <v>74</v>
      </c>
      <c r="K1859" s="44" t="s">
        <v>6111</v>
      </c>
      <c r="L1859" s="39" t="s">
        <v>6116</v>
      </c>
      <c r="M1859" s="67">
        <v>0</v>
      </c>
      <c r="N1859" s="67">
        <v>0</v>
      </c>
      <c r="O1859" s="46">
        <v>318963</v>
      </c>
      <c r="P1859" s="45">
        <v>318963</v>
      </c>
      <c r="Q1859" s="45">
        <v>314552</v>
      </c>
      <c r="R1859" s="45">
        <v>26212.666666666668</v>
      </c>
      <c r="S1859" s="45">
        <v>157276</v>
      </c>
      <c r="T1859" s="45">
        <v>85349</v>
      </c>
      <c r="U1859" s="46">
        <v>161687</v>
      </c>
      <c r="V1859" s="38">
        <v>69268.978068552009</v>
      </c>
      <c r="W1859" s="46">
        <v>69268.978068552009</v>
      </c>
      <c r="X1859" s="38"/>
      <c r="Y1859" s="38">
        <f t="shared" si="29"/>
        <v>80325.134828993891</v>
      </c>
      <c r="Z1859" s="38">
        <v>80325.134828993891</v>
      </c>
      <c r="AA1859" s="38">
        <v>0</v>
      </c>
      <c r="AB1859" s="38">
        <v>80325.134828993891</v>
      </c>
      <c r="AC1859" s="38" t="s">
        <v>6123</v>
      </c>
      <c r="AD1859" s="59">
        <v>0.94113738683515791</v>
      </c>
      <c r="AE1859" s="59">
        <v>0.25183213986886849</v>
      </c>
      <c r="AF1859" s="59">
        <v>0.49679402072519058</v>
      </c>
    </row>
    <row r="1860" spans="1:32" x14ac:dyDescent="0.2">
      <c r="A1860" s="60" t="s">
        <v>6111</v>
      </c>
      <c r="B1860" s="44" t="s">
        <v>6115</v>
      </c>
      <c r="C1860" s="44"/>
      <c r="D1860" s="39">
        <v>1845</v>
      </c>
      <c r="E1860" s="44" t="s">
        <v>1358</v>
      </c>
      <c r="F1860" s="44" t="s">
        <v>1359</v>
      </c>
      <c r="G1860" s="39" t="s">
        <v>6115</v>
      </c>
      <c r="H1860" s="64">
        <v>40451</v>
      </c>
      <c r="I1860" s="44" t="s">
        <v>6131</v>
      </c>
      <c r="J1860" s="58">
        <v>74</v>
      </c>
      <c r="K1860" s="44" t="s">
        <v>6111</v>
      </c>
      <c r="L1860" s="39" t="s">
        <v>6116</v>
      </c>
      <c r="M1860" s="67">
        <v>0</v>
      </c>
      <c r="N1860" s="67">
        <v>0</v>
      </c>
      <c r="O1860" s="46">
        <v>346137</v>
      </c>
      <c r="P1860" s="45">
        <v>346137</v>
      </c>
      <c r="Q1860" s="45">
        <v>349367</v>
      </c>
      <c r="R1860" s="45">
        <v>29113.916666666668</v>
      </c>
      <c r="S1860" s="45">
        <v>174683.5</v>
      </c>
      <c r="T1860" s="45">
        <v>111892</v>
      </c>
      <c r="U1860" s="46">
        <v>171453.5</v>
      </c>
      <c r="V1860" s="38">
        <v>73453.083620059013</v>
      </c>
      <c r="W1860" s="46">
        <v>73453.083620059013</v>
      </c>
      <c r="X1860" s="38"/>
      <c r="Y1860" s="38">
        <f t="shared" si="29"/>
        <v>85177.073632406464</v>
      </c>
      <c r="Z1860" s="38">
        <v>85177.073632406464</v>
      </c>
      <c r="AA1860" s="38">
        <v>0</v>
      </c>
      <c r="AB1860" s="38">
        <v>85177.073632406464</v>
      </c>
      <c r="AC1860" s="38" t="s">
        <v>6123</v>
      </c>
      <c r="AD1860" s="59">
        <v>0.7612436423730603</v>
      </c>
      <c r="AE1860" s="59">
        <v>0.24607907745316585</v>
      </c>
      <c r="AF1860" s="59">
        <v>0.49679402072519058</v>
      </c>
    </row>
    <row r="1861" spans="1:32" x14ac:dyDescent="0.2">
      <c r="A1861" s="60" t="s">
        <v>6111</v>
      </c>
      <c r="B1861" s="44" t="s">
        <v>6115</v>
      </c>
      <c r="C1861" s="44"/>
      <c r="D1861" s="39">
        <v>1846</v>
      </c>
      <c r="E1861" s="44" t="s">
        <v>1678</v>
      </c>
      <c r="F1861" s="44" t="s">
        <v>1557</v>
      </c>
      <c r="G1861" s="39" t="s">
        <v>6115</v>
      </c>
      <c r="H1861" s="64">
        <v>40359</v>
      </c>
      <c r="I1861" s="44" t="s">
        <v>6129</v>
      </c>
      <c r="J1861" s="58">
        <v>74</v>
      </c>
      <c r="K1861" s="44" t="s">
        <v>6111</v>
      </c>
      <c r="L1861" s="39" t="s">
        <v>6116</v>
      </c>
      <c r="M1861" s="67">
        <v>0</v>
      </c>
      <c r="N1861" s="67">
        <v>0</v>
      </c>
      <c r="O1861" s="46">
        <v>10550</v>
      </c>
      <c r="P1861" s="45">
        <v>10550</v>
      </c>
      <c r="Q1861" s="45">
        <v>321679</v>
      </c>
      <c r="R1861" s="45">
        <v>26806.583333333332</v>
      </c>
      <c r="S1861" s="45">
        <v>160839.5</v>
      </c>
      <c r="T1861" s="45">
        <v>182521</v>
      </c>
      <c r="U1861" s="46">
        <v>0</v>
      </c>
      <c r="V1861" s="38">
        <v>0</v>
      </c>
      <c r="W1861" s="46">
        <v>0</v>
      </c>
      <c r="X1861" s="38"/>
      <c r="Y1861" s="38">
        <f t="shared" si="29"/>
        <v>0</v>
      </c>
      <c r="Z1861" s="38">
        <v>0</v>
      </c>
      <c r="AA1861" s="38">
        <v>0</v>
      </c>
      <c r="AB1861" s="38">
        <v>0</v>
      </c>
      <c r="AC1861" s="38" t="s">
        <v>6116</v>
      </c>
      <c r="AD1861" s="59">
        <v>0</v>
      </c>
      <c r="AE1861" s="59">
        <v>0</v>
      </c>
      <c r="AF1861" s="59" t="s">
        <v>6138</v>
      </c>
    </row>
    <row r="1862" spans="1:32" x14ac:dyDescent="0.2">
      <c r="A1862" s="60" t="s">
        <v>6111</v>
      </c>
      <c r="B1862" s="44" t="s">
        <v>6115</v>
      </c>
      <c r="C1862" s="44"/>
      <c r="D1862" s="39">
        <v>1847</v>
      </c>
      <c r="E1862" s="44" t="s">
        <v>1947</v>
      </c>
      <c r="F1862" s="44" t="s">
        <v>1948</v>
      </c>
      <c r="G1862" s="39" t="s">
        <v>6115</v>
      </c>
      <c r="H1862" s="64">
        <v>40633</v>
      </c>
      <c r="I1862" s="44" t="s">
        <v>6132</v>
      </c>
      <c r="J1862" s="58">
        <v>74</v>
      </c>
      <c r="K1862" s="44" t="s">
        <v>6111</v>
      </c>
      <c r="L1862" s="39" t="s">
        <v>6116</v>
      </c>
      <c r="M1862" s="67">
        <v>0</v>
      </c>
      <c r="N1862" s="67">
        <v>0</v>
      </c>
      <c r="O1862" s="46">
        <v>365939</v>
      </c>
      <c r="P1862" s="45">
        <v>365939</v>
      </c>
      <c r="Q1862" s="45">
        <v>407284</v>
      </c>
      <c r="R1862" s="45">
        <v>33940.333333333336</v>
      </c>
      <c r="S1862" s="45">
        <v>203642</v>
      </c>
      <c r="T1862" s="45">
        <v>230581</v>
      </c>
      <c r="U1862" s="46">
        <v>162297</v>
      </c>
      <c r="V1862" s="38">
        <v>69530.310622324527</v>
      </c>
      <c r="W1862" s="46">
        <v>69530.310622324527</v>
      </c>
      <c r="X1862" s="38"/>
      <c r="Y1862" s="38">
        <f t="shared" si="29"/>
        <v>80628.179181636267</v>
      </c>
      <c r="Z1862" s="38">
        <v>80628.179181636267</v>
      </c>
      <c r="AA1862" s="38">
        <v>0</v>
      </c>
      <c r="AB1862" s="38">
        <v>80628.179181636267</v>
      </c>
      <c r="AC1862" s="38" t="s">
        <v>6123</v>
      </c>
      <c r="AD1862" s="59">
        <v>0.349673993874761</v>
      </c>
      <c r="AE1862" s="59">
        <v>0.22033229358345591</v>
      </c>
      <c r="AF1862" s="59">
        <v>0.49679402072519063</v>
      </c>
    </row>
    <row r="1863" spans="1:32" x14ac:dyDescent="0.2">
      <c r="A1863" s="60" t="s">
        <v>6111</v>
      </c>
      <c r="B1863" s="44" t="s">
        <v>6115</v>
      </c>
      <c r="C1863" s="44"/>
      <c r="D1863" s="39">
        <v>1848</v>
      </c>
      <c r="E1863" s="44" t="s">
        <v>2647</v>
      </c>
      <c r="F1863" s="44" t="s">
        <v>2648</v>
      </c>
      <c r="G1863" s="39" t="s">
        <v>6115</v>
      </c>
      <c r="H1863" s="64">
        <v>40543</v>
      </c>
      <c r="I1863" s="44" t="s">
        <v>6131</v>
      </c>
      <c r="J1863" s="58">
        <v>74</v>
      </c>
      <c r="K1863" s="44" t="s">
        <v>6111</v>
      </c>
      <c r="L1863" s="39" t="s">
        <v>6116</v>
      </c>
      <c r="M1863" s="67">
        <v>0</v>
      </c>
      <c r="N1863" s="67">
        <v>0</v>
      </c>
      <c r="O1863" s="46">
        <v>200212</v>
      </c>
      <c r="P1863" s="45">
        <v>200212</v>
      </c>
      <c r="Q1863" s="45">
        <v>386860</v>
      </c>
      <c r="R1863" s="45">
        <v>32238.333333333332</v>
      </c>
      <c r="S1863" s="45">
        <v>193430</v>
      </c>
      <c r="T1863" s="45">
        <v>123266</v>
      </c>
      <c r="U1863" s="46">
        <v>6782</v>
      </c>
      <c r="V1863" s="38">
        <v>2905.5039011232798</v>
      </c>
      <c r="W1863" s="46">
        <v>2905.5039011232798</v>
      </c>
      <c r="X1863" s="38"/>
      <c r="Y1863" s="38">
        <f t="shared" si="29"/>
        <v>3369.2570485582428</v>
      </c>
      <c r="Z1863" s="38">
        <v>3369.2570485582428</v>
      </c>
      <c r="AA1863" s="38">
        <v>0</v>
      </c>
      <c r="AB1863" s="38">
        <v>3369.2570485582428</v>
      </c>
      <c r="AC1863" s="38" t="s">
        <v>6123</v>
      </c>
      <c r="AD1863" s="59">
        <v>2.7333222855923312E-2</v>
      </c>
      <c r="AE1863" s="59">
        <v>1.6828447088877003E-2</v>
      </c>
      <c r="AF1863" s="59">
        <v>0.49679402072519063</v>
      </c>
    </row>
    <row r="1864" spans="1:32" x14ac:dyDescent="0.2">
      <c r="A1864" s="60" t="s">
        <v>6111</v>
      </c>
      <c r="B1864" s="44" t="s">
        <v>6115</v>
      </c>
      <c r="C1864" s="44"/>
      <c r="D1864" s="39">
        <v>1849</v>
      </c>
      <c r="E1864" s="44" t="s">
        <v>2882</v>
      </c>
      <c r="F1864" s="44" t="s">
        <v>2883</v>
      </c>
      <c r="G1864" s="39" t="s">
        <v>6115</v>
      </c>
      <c r="H1864" s="64">
        <v>40451</v>
      </c>
      <c r="I1864" s="44" t="s">
        <v>6131</v>
      </c>
      <c r="J1864" s="58">
        <v>74</v>
      </c>
      <c r="K1864" s="44" t="s">
        <v>6111</v>
      </c>
      <c r="L1864" s="39" t="s">
        <v>6116</v>
      </c>
      <c r="M1864" s="67">
        <v>0</v>
      </c>
      <c r="N1864" s="67">
        <v>0</v>
      </c>
      <c r="O1864" s="46">
        <v>111332</v>
      </c>
      <c r="P1864" s="45">
        <v>111332</v>
      </c>
      <c r="Q1864" s="45">
        <v>321278</v>
      </c>
      <c r="R1864" s="45">
        <v>26773.166666666668</v>
      </c>
      <c r="S1864" s="45">
        <v>160639</v>
      </c>
      <c r="T1864" s="45">
        <v>151343</v>
      </c>
      <c r="U1864" s="46">
        <v>0</v>
      </c>
      <c r="V1864" s="38">
        <v>0</v>
      </c>
      <c r="W1864" s="46">
        <v>0</v>
      </c>
      <c r="X1864" s="38"/>
      <c r="Y1864" s="38">
        <f t="shared" si="29"/>
        <v>0</v>
      </c>
      <c r="Z1864" s="38">
        <v>0</v>
      </c>
      <c r="AA1864" s="38">
        <v>0</v>
      </c>
      <c r="AB1864" s="38">
        <v>0</v>
      </c>
      <c r="AC1864" s="38" t="s">
        <v>6116</v>
      </c>
      <c r="AD1864" s="59">
        <v>0</v>
      </c>
      <c r="AE1864" s="59">
        <v>0</v>
      </c>
      <c r="AF1864" s="59" t="s">
        <v>6138</v>
      </c>
    </row>
    <row r="1865" spans="1:32" x14ac:dyDescent="0.2">
      <c r="A1865" s="60" t="s">
        <v>6111</v>
      </c>
      <c r="B1865" s="44" t="s">
        <v>6115</v>
      </c>
      <c r="C1865" s="44"/>
      <c r="D1865" s="39">
        <v>1850</v>
      </c>
      <c r="E1865" s="44" t="s">
        <v>3797</v>
      </c>
      <c r="F1865" s="44" t="s">
        <v>3798</v>
      </c>
      <c r="G1865" s="39" t="s">
        <v>6115</v>
      </c>
      <c r="H1865" s="64">
        <v>40451</v>
      </c>
      <c r="I1865" s="44" t="s">
        <v>6129</v>
      </c>
      <c r="J1865" s="58">
        <v>74</v>
      </c>
      <c r="K1865" s="44" t="s">
        <v>6111</v>
      </c>
      <c r="L1865" s="39" t="s">
        <v>6116</v>
      </c>
      <c r="M1865" s="67">
        <v>0</v>
      </c>
      <c r="N1865" s="67">
        <v>0</v>
      </c>
      <c r="O1865" s="46">
        <v>634414</v>
      </c>
      <c r="P1865" s="45">
        <v>634414</v>
      </c>
      <c r="Q1865" s="45">
        <v>628953</v>
      </c>
      <c r="R1865" s="45">
        <v>52412.75</v>
      </c>
      <c r="S1865" s="45">
        <v>314476.5</v>
      </c>
      <c r="T1865" s="45">
        <v>205482</v>
      </c>
      <c r="U1865" s="46">
        <v>319937.5</v>
      </c>
      <c r="V1865" s="38">
        <v>137065.71134851509</v>
      </c>
      <c r="W1865" s="46">
        <v>137065.71134851509</v>
      </c>
      <c r="X1865" s="38"/>
      <c r="Y1865" s="38">
        <f t="shared" si="29"/>
        <v>158943.03700576568</v>
      </c>
      <c r="Z1865" s="38">
        <v>158943.03700576568</v>
      </c>
      <c r="AA1865" s="38">
        <v>0</v>
      </c>
      <c r="AB1865" s="38">
        <v>158943.03700576568</v>
      </c>
      <c r="AC1865" s="38" t="s">
        <v>6123</v>
      </c>
      <c r="AD1865" s="59">
        <v>0.77351318853118856</v>
      </c>
      <c r="AE1865" s="59">
        <v>0.25053519784520151</v>
      </c>
      <c r="AF1865" s="59">
        <v>0.49679402072519063</v>
      </c>
    </row>
    <row r="1866" spans="1:32" x14ac:dyDescent="0.2">
      <c r="A1866" s="60" t="s">
        <v>6111</v>
      </c>
      <c r="B1866" s="44" t="s">
        <v>6115</v>
      </c>
      <c r="C1866" s="44"/>
      <c r="D1866" s="39">
        <v>1851</v>
      </c>
      <c r="E1866" s="44" t="s">
        <v>4942</v>
      </c>
      <c r="F1866" s="44" t="s">
        <v>4943</v>
      </c>
      <c r="G1866" s="39" t="s">
        <v>6115</v>
      </c>
      <c r="H1866" s="64">
        <v>40543</v>
      </c>
      <c r="I1866" s="44" t="s">
        <v>6129</v>
      </c>
      <c r="J1866" s="58">
        <v>74</v>
      </c>
      <c r="K1866" s="44" t="s">
        <v>6111</v>
      </c>
      <c r="L1866" s="39" t="s">
        <v>6116</v>
      </c>
      <c r="M1866" s="67">
        <v>0</v>
      </c>
      <c r="N1866" s="67">
        <v>0</v>
      </c>
      <c r="O1866" s="46">
        <v>315934</v>
      </c>
      <c r="P1866" s="45">
        <v>315934</v>
      </c>
      <c r="Q1866" s="45">
        <v>355030</v>
      </c>
      <c r="R1866" s="45">
        <v>29585.833333333332</v>
      </c>
      <c r="S1866" s="45">
        <v>177515</v>
      </c>
      <c r="T1866" s="45">
        <v>250430</v>
      </c>
      <c r="U1866" s="46">
        <v>138419</v>
      </c>
      <c r="V1866" s="38">
        <v>59300.640591209565</v>
      </c>
      <c r="W1866" s="46">
        <v>59300.640591209565</v>
      </c>
      <c r="X1866" s="38"/>
      <c r="Y1866" s="38">
        <f t="shared" si="29"/>
        <v>68765.731554760161</v>
      </c>
      <c r="Z1866" s="38">
        <v>68765.731554760161</v>
      </c>
      <c r="AA1866" s="38">
        <v>0</v>
      </c>
      <c r="AB1866" s="38">
        <v>68765.731554760161</v>
      </c>
      <c r="AC1866" s="38" t="s">
        <v>6123</v>
      </c>
      <c r="AD1866" s="59">
        <v>0.27459063033486469</v>
      </c>
      <c r="AE1866" s="59">
        <v>0.21765853486728293</v>
      </c>
      <c r="AF1866" s="59">
        <v>0.49679402072519063</v>
      </c>
    </row>
    <row r="1867" spans="1:32" x14ac:dyDescent="0.2">
      <c r="A1867" s="60" t="s">
        <v>6111</v>
      </c>
      <c r="B1867" s="44" t="s">
        <v>6115</v>
      </c>
      <c r="C1867" s="44"/>
      <c r="D1867" s="39">
        <v>1852</v>
      </c>
      <c r="E1867" s="44" t="s">
        <v>4970</v>
      </c>
      <c r="F1867" s="44" t="s">
        <v>4971</v>
      </c>
      <c r="G1867" s="39" t="s">
        <v>6115</v>
      </c>
      <c r="H1867" s="64">
        <v>40451</v>
      </c>
      <c r="I1867" s="44" t="s">
        <v>6130</v>
      </c>
      <c r="J1867" s="58">
        <v>74</v>
      </c>
      <c r="K1867" s="44" t="s">
        <v>6111</v>
      </c>
      <c r="L1867" s="39" t="s">
        <v>6116</v>
      </c>
      <c r="M1867" s="67">
        <v>0</v>
      </c>
      <c r="N1867" s="67">
        <v>0</v>
      </c>
      <c r="O1867" s="46">
        <v>408626</v>
      </c>
      <c r="P1867" s="45">
        <v>408626</v>
      </c>
      <c r="Q1867" s="45">
        <v>417258</v>
      </c>
      <c r="R1867" s="45">
        <v>34771.5</v>
      </c>
      <c r="S1867" s="45">
        <v>208629</v>
      </c>
      <c r="T1867" s="45">
        <v>206520</v>
      </c>
      <c r="U1867" s="46">
        <v>199997</v>
      </c>
      <c r="V1867" s="38">
        <v>85681.519273511149</v>
      </c>
      <c r="W1867" s="46">
        <v>85681.519273511149</v>
      </c>
      <c r="X1867" s="38"/>
      <c r="Y1867" s="38">
        <f t="shared" si="29"/>
        <v>99357.313762975959</v>
      </c>
      <c r="Z1867" s="38">
        <v>99357.313762975959</v>
      </c>
      <c r="AA1867" s="38">
        <v>0</v>
      </c>
      <c r="AB1867" s="38">
        <v>99357.313762975959</v>
      </c>
      <c r="AC1867" s="38" t="s">
        <v>6123</v>
      </c>
      <c r="AD1867" s="59">
        <v>0.48110262329544817</v>
      </c>
      <c r="AE1867" s="59">
        <v>0.24314975983656439</v>
      </c>
      <c r="AF1867" s="59">
        <v>0.49679402072519069</v>
      </c>
    </row>
    <row r="1868" spans="1:32" x14ac:dyDescent="0.2">
      <c r="A1868" s="60" t="s">
        <v>6111</v>
      </c>
      <c r="B1868" s="44" t="s">
        <v>6115</v>
      </c>
      <c r="C1868" s="44"/>
      <c r="D1868" s="39">
        <v>1853</v>
      </c>
      <c r="E1868" s="44" t="s">
        <v>5197</v>
      </c>
      <c r="F1868" s="44" t="s">
        <v>5198</v>
      </c>
      <c r="G1868" s="39" t="s">
        <v>6115</v>
      </c>
      <c r="H1868" s="64">
        <v>40543</v>
      </c>
      <c r="I1868" s="44" t="s">
        <v>6129</v>
      </c>
      <c r="J1868" s="58">
        <v>74</v>
      </c>
      <c r="K1868" s="44" t="s">
        <v>6111</v>
      </c>
      <c r="L1868" s="39" t="s">
        <v>6116</v>
      </c>
      <c r="M1868" s="67">
        <v>0</v>
      </c>
      <c r="N1868" s="67">
        <v>0</v>
      </c>
      <c r="O1868" s="46">
        <v>214285</v>
      </c>
      <c r="P1868" s="45">
        <v>214285</v>
      </c>
      <c r="Q1868" s="45">
        <v>418974</v>
      </c>
      <c r="R1868" s="45">
        <v>34914.5</v>
      </c>
      <c r="S1868" s="45">
        <v>209487</v>
      </c>
      <c r="T1868" s="45">
        <v>239918</v>
      </c>
      <c r="U1868" s="46">
        <v>4798</v>
      </c>
      <c r="V1868" s="38">
        <v>2055.5304803287372</v>
      </c>
      <c r="W1868" s="46">
        <v>2055.5304803287372</v>
      </c>
      <c r="X1868" s="38"/>
      <c r="Y1868" s="38">
        <f t="shared" si="29"/>
        <v>2383.6177114394645</v>
      </c>
      <c r="Z1868" s="38">
        <v>2383.6177114394645</v>
      </c>
      <c r="AA1868" s="38">
        <v>0</v>
      </c>
      <c r="AB1868" s="38">
        <v>2383.6177114394645</v>
      </c>
      <c r="AC1868" s="38" t="s">
        <v>6123</v>
      </c>
      <c r="AD1868" s="59">
        <v>9.935134968778769E-3</v>
      </c>
      <c r="AE1868" s="59">
        <v>1.1123586398672163E-2</v>
      </c>
      <c r="AF1868" s="59">
        <v>0.49679402072519063</v>
      </c>
    </row>
    <row r="1869" spans="1:32" x14ac:dyDescent="0.2">
      <c r="A1869" s="60" t="s">
        <v>6111</v>
      </c>
      <c r="B1869" s="44" t="s">
        <v>6115</v>
      </c>
      <c r="C1869" s="44"/>
      <c r="D1869" s="39">
        <v>1854</v>
      </c>
      <c r="E1869" s="44" t="s">
        <v>5422</v>
      </c>
      <c r="F1869" s="44" t="s">
        <v>5423</v>
      </c>
      <c r="G1869" s="39" t="s">
        <v>6115</v>
      </c>
      <c r="H1869" s="64">
        <v>40633</v>
      </c>
      <c r="I1869" s="44" t="s">
        <v>6130</v>
      </c>
      <c r="J1869" s="58">
        <v>74</v>
      </c>
      <c r="K1869" s="44" t="s">
        <v>6111</v>
      </c>
      <c r="L1869" s="39" t="s">
        <v>6116</v>
      </c>
      <c r="M1869" s="67">
        <v>0</v>
      </c>
      <c r="N1869" s="67">
        <v>0</v>
      </c>
      <c r="O1869" s="46">
        <v>485989</v>
      </c>
      <c r="P1869" s="45">
        <v>485989</v>
      </c>
      <c r="Q1869" s="45">
        <v>350803</v>
      </c>
      <c r="R1869" s="45">
        <v>29233.583333333332</v>
      </c>
      <c r="S1869" s="45">
        <v>175401.5</v>
      </c>
      <c r="T1869" s="45">
        <v>210783</v>
      </c>
      <c r="U1869" s="46">
        <v>310587.5</v>
      </c>
      <c r="V1869" s="38">
        <v>133060.04023741177</v>
      </c>
      <c r="W1869" s="46">
        <v>133060.04023741177</v>
      </c>
      <c r="X1869" s="38"/>
      <c r="Y1869" s="38">
        <f t="shared" si="29"/>
        <v>154298.01291198513</v>
      </c>
      <c r="Z1869" s="38">
        <v>154298.01291198513</v>
      </c>
      <c r="AA1869" s="38">
        <v>0</v>
      </c>
      <c r="AB1869" s="38">
        <v>154298.01291198513</v>
      </c>
      <c r="AC1869" s="38" t="s">
        <v>6123</v>
      </c>
      <c r="AD1869" s="59">
        <v>0.73202304223768111</v>
      </c>
      <c r="AE1869" s="59">
        <v>0.31749280932692947</v>
      </c>
      <c r="AF1869" s="59">
        <v>0.49679402072519058</v>
      </c>
    </row>
    <row r="1870" spans="1:32" x14ac:dyDescent="0.2">
      <c r="A1870" s="60" t="s">
        <v>6111</v>
      </c>
      <c r="B1870" s="44" t="s">
        <v>6115</v>
      </c>
      <c r="C1870" s="44"/>
      <c r="D1870" s="39">
        <v>1855</v>
      </c>
      <c r="E1870" s="44" t="s">
        <v>5528</v>
      </c>
      <c r="F1870" s="44" t="s">
        <v>5529</v>
      </c>
      <c r="G1870" s="39" t="s">
        <v>6115</v>
      </c>
      <c r="H1870" s="64">
        <v>40543</v>
      </c>
      <c r="I1870" s="44" t="s">
        <v>6129</v>
      </c>
      <c r="J1870" s="58">
        <v>74</v>
      </c>
      <c r="K1870" s="44" t="s">
        <v>6111</v>
      </c>
      <c r="L1870" s="39" t="s">
        <v>6116</v>
      </c>
      <c r="M1870" s="67">
        <v>0</v>
      </c>
      <c r="N1870" s="67">
        <v>0</v>
      </c>
      <c r="O1870" s="46">
        <v>170005</v>
      </c>
      <c r="P1870" s="45">
        <v>170005</v>
      </c>
      <c r="Q1870" s="45">
        <v>334278</v>
      </c>
      <c r="R1870" s="45">
        <v>27856.5</v>
      </c>
      <c r="S1870" s="45">
        <v>167139</v>
      </c>
      <c r="T1870" s="45">
        <v>186433</v>
      </c>
      <c r="U1870" s="46">
        <v>2866</v>
      </c>
      <c r="V1870" s="38">
        <v>1227.8345887082453</v>
      </c>
      <c r="W1870" s="46">
        <v>1227.8345887082453</v>
      </c>
      <c r="X1870" s="38"/>
      <c r="Y1870" s="38">
        <f t="shared" si="29"/>
        <v>1423.8116633983964</v>
      </c>
      <c r="Z1870" s="38">
        <v>1423.8116633983964</v>
      </c>
      <c r="AA1870" s="38">
        <v>0</v>
      </c>
      <c r="AB1870" s="38">
        <v>1423.8116633983964</v>
      </c>
      <c r="AC1870" s="38" t="s">
        <v>6123</v>
      </c>
      <c r="AD1870" s="59">
        <v>7.6371225233644062E-3</v>
      </c>
      <c r="AE1870" s="59">
        <v>8.37511639892001E-3</v>
      </c>
      <c r="AF1870" s="59">
        <v>0.49679402072519063</v>
      </c>
    </row>
    <row r="1871" spans="1:32" x14ac:dyDescent="0.2">
      <c r="A1871" s="60" t="s">
        <v>6111</v>
      </c>
      <c r="B1871" s="44" t="s">
        <v>6115</v>
      </c>
      <c r="C1871" s="44"/>
      <c r="D1871" s="39">
        <v>1856</v>
      </c>
      <c r="E1871" s="44" t="s">
        <v>5769</v>
      </c>
      <c r="F1871" s="44" t="s">
        <v>5770</v>
      </c>
      <c r="G1871" s="39" t="s">
        <v>6115</v>
      </c>
      <c r="H1871" s="64">
        <v>40359</v>
      </c>
      <c r="I1871" s="44" t="s">
        <v>6131</v>
      </c>
      <c r="J1871" s="58">
        <v>74</v>
      </c>
      <c r="K1871" s="44" t="s">
        <v>6111</v>
      </c>
      <c r="L1871" s="39" t="s">
        <v>6116</v>
      </c>
      <c r="M1871" s="67">
        <v>0</v>
      </c>
      <c r="N1871" s="67">
        <v>0</v>
      </c>
      <c r="O1871" s="46">
        <v>121950</v>
      </c>
      <c r="P1871" s="45">
        <v>121950</v>
      </c>
      <c r="Q1871" s="45">
        <v>322302</v>
      </c>
      <c r="R1871" s="45">
        <v>26858.5</v>
      </c>
      <c r="S1871" s="45">
        <v>161151</v>
      </c>
      <c r="T1871" s="45">
        <v>88554</v>
      </c>
      <c r="U1871" s="46">
        <v>0</v>
      </c>
      <c r="V1871" s="38">
        <v>0</v>
      </c>
      <c r="W1871" s="46">
        <v>0</v>
      </c>
      <c r="X1871" s="38"/>
      <c r="Y1871" s="38">
        <f t="shared" si="29"/>
        <v>0</v>
      </c>
      <c r="Z1871" s="38">
        <v>0</v>
      </c>
      <c r="AA1871" s="38">
        <v>0</v>
      </c>
      <c r="AB1871" s="38">
        <v>0</v>
      </c>
      <c r="AC1871" s="38" t="s">
        <v>6116</v>
      </c>
      <c r="AD1871" s="59">
        <v>0</v>
      </c>
      <c r="AE1871" s="59">
        <v>0</v>
      </c>
      <c r="AF1871" s="59" t="s">
        <v>6138</v>
      </c>
    </row>
    <row r="1872" spans="1:32" x14ac:dyDescent="0.2">
      <c r="A1872" s="60" t="s">
        <v>6111</v>
      </c>
      <c r="B1872" s="44" t="s">
        <v>6115</v>
      </c>
      <c r="C1872" s="44"/>
      <c r="D1872" s="39">
        <v>1857</v>
      </c>
      <c r="E1872" s="44" t="s">
        <v>2004</v>
      </c>
      <c r="F1872" s="44" t="s">
        <v>2005</v>
      </c>
      <c r="G1872" s="39" t="s">
        <v>6115</v>
      </c>
      <c r="H1872" s="64">
        <v>40359</v>
      </c>
      <c r="I1872" s="44" t="s">
        <v>6141</v>
      </c>
      <c r="J1872" s="58">
        <v>73</v>
      </c>
      <c r="K1872" s="44" t="s">
        <v>6111</v>
      </c>
      <c r="L1872" s="39" t="s">
        <v>6116</v>
      </c>
      <c r="M1872" s="67">
        <v>0</v>
      </c>
      <c r="N1872" s="67">
        <v>0</v>
      </c>
      <c r="O1872" s="46">
        <v>351503</v>
      </c>
      <c r="P1872" s="45">
        <v>351503</v>
      </c>
      <c r="Q1872" s="45">
        <v>313792</v>
      </c>
      <c r="R1872" s="45">
        <v>26149.333333333332</v>
      </c>
      <c r="S1872" s="45">
        <v>156896</v>
      </c>
      <c r="T1872" s="45">
        <v>173606</v>
      </c>
      <c r="U1872" s="46">
        <v>194607</v>
      </c>
      <c r="V1872" s="38">
        <v>83372.367691816296</v>
      </c>
      <c r="W1872" s="46">
        <v>83372.367691816296</v>
      </c>
      <c r="X1872" s="38"/>
      <c r="Y1872" s="38">
        <f t="shared" si="29"/>
        <v>96679.593991267175</v>
      </c>
      <c r="Z1872" s="38">
        <v>96679.593991267175</v>
      </c>
      <c r="AA1872" s="38">
        <v>0</v>
      </c>
      <c r="AB1872" s="38">
        <v>96679.593991267175</v>
      </c>
      <c r="AC1872" s="38" t="s">
        <v>6123</v>
      </c>
      <c r="AD1872" s="59">
        <v>0.55689085625650714</v>
      </c>
      <c r="AE1872" s="59">
        <v>0.27504628407514919</v>
      </c>
      <c r="AF1872" s="59">
        <v>0.49679402072519063</v>
      </c>
    </row>
    <row r="1873" spans="1:32" x14ac:dyDescent="0.2">
      <c r="A1873" s="60" t="s">
        <v>6111</v>
      </c>
      <c r="B1873" s="44" t="s">
        <v>6115</v>
      </c>
      <c r="C1873" s="44"/>
      <c r="D1873" s="39">
        <v>1858</v>
      </c>
      <c r="E1873" s="44" t="s">
        <v>2755</v>
      </c>
      <c r="F1873" s="44" t="s">
        <v>2756</v>
      </c>
      <c r="G1873" s="39" t="s">
        <v>6115</v>
      </c>
      <c r="H1873" s="64">
        <v>40359</v>
      </c>
      <c r="I1873" s="44" t="s">
        <v>6131</v>
      </c>
      <c r="J1873" s="58">
        <v>73</v>
      </c>
      <c r="K1873" s="44" t="s">
        <v>6111</v>
      </c>
      <c r="L1873" s="39" t="s">
        <v>6116</v>
      </c>
      <c r="M1873" s="67">
        <v>0</v>
      </c>
      <c r="N1873" s="67">
        <v>0</v>
      </c>
      <c r="O1873" s="46">
        <v>304952</v>
      </c>
      <c r="P1873" s="45">
        <v>304952</v>
      </c>
      <c r="Q1873" s="45">
        <v>344456</v>
      </c>
      <c r="R1873" s="45">
        <v>28704.666666666668</v>
      </c>
      <c r="S1873" s="45">
        <v>172228</v>
      </c>
      <c r="T1873" s="45">
        <v>120205</v>
      </c>
      <c r="U1873" s="46">
        <v>132724</v>
      </c>
      <c r="V1873" s="38">
        <v>56860.822732628454</v>
      </c>
      <c r="W1873" s="46">
        <v>56860.822732628454</v>
      </c>
      <c r="X1873" s="38"/>
      <c r="Y1873" s="38">
        <f t="shared" si="29"/>
        <v>65936.489606730203</v>
      </c>
      <c r="Z1873" s="38">
        <v>65936.489606730203</v>
      </c>
      <c r="AA1873" s="38">
        <v>0</v>
      </c>
      <c r="AB1873" s="38">
        <v>65936.489606730203</v>
      </c>
      <c r="AC1873" s="38" t="s">
        <v>6123</v>
      </c>
      <c r="AD1873" s="59">
        <v>0.54853366837261519</v>
      </c>
      <c r="AE1873" s="59">
        <v>0.21621923977127613</v>
      </c>
      <c r="AF1873" s="59">
        <v>0.49679402072519063</v>
      </c>
    </row>
    <row r="1874" spans="1:32" x14ac:dyDescent="0.2">
      <c r="A1874" s="60" t="s">
        <v>6111</v>
      </c>
      <c r="B1874" s="44" t="s">
        <v>6115</v>
      </c>
      <c r="C1874" s="44"/>
      <c r="D1874" s="39">
        <v>1859</v>
      </c>
      <c r="E1874" s="44" t="s">
        <v>4705</v>
      </c>
      <c r="F1874" s="44" t="s">
        <v>4706</v>
      </c>
      <c r="G1874" s="39" t="s">
        <v>6115</v>
      </c>
      <c r="H1874" s="64">
        <v>40543</v>
      </c>
      <c r="I1874" s="44" t="s">
        <v>6132</v>
      </c>
      <c r="J1874" s="58">
        <v>73</v>
      </c>
      <c r="K1874" s="44" t="s">
        <v>6111</v>
      </c>
      <c r="L1874" s="39" t="s">
        <v>6116</v>
      </c>
      <c r="M1874" s="67">
        <v>0</v>
      </c>
      <c r="N1874" s="67">
        <v>0</v>
      </c>
      <c r="O1874" s="46">
        <v>194046</v>
      </c>
      <c r="P1874" s="45">
        <v>194046</v>
      </c>
      <c r="Q1874" s="45">
        <v>319270</v>
      </c>
      <c r="R1874" s="45">
        <v>26605.833333333332</v>
      </c>
      <c r="S1874" s="45">
        <v>159635</v>
      </c>
      <c r="T1874" s="45">
        <v>119440</v>
      </c>
      <c r="U1874" s="46">
        <v>34411</v>
      </c>
      <c r="V1874" s="38">
        <v>14742.154930927923</v>
      </c>
      <c r="W1874" s="46">
        <v>14742.154930927923</v>
      </c>
      <c r="X1874" s="38"/>
      <c r="Y1874" s="38">
        <f t="shared" si="29"/>
        <v>17095.179047174533</v>
      </c>
      <c r="Z1874" s="38">
        <v>17095.179047174533</v>
      </c>
      <c r="AA1874" s="38">
        <v>0</v>
      </c>
      <c r="AB1874" s="38">
        <v>17095.179047174533</v>
      </c>
      <c r="AC1874" s="38" t="s">
        <v>6123</v>
      </c>
      <c r="AD1874" s="59">
        <v>0.14312775491606275</v>
      </c>
      <c r="AE1874" s="59">
        <v>8.8098590268155655E-2</v>
      </c>
      <c r="AF1874" s="59">
        <v>0.49679402072519058</v>
      </c>
    </row>
    <row r="1875" spans="1:32" x14ac:dyDescent="0.2">
      <c r="A1875" s="60" t="s">
        <v>6111</v>
      </c>
      <c r="B1875" s="44" t="s">
        <v>6115</v>
      </c>
      <c r="C1875" s="44"/>
      <c r="D1875" s="39">
        <v>1860</v>
      </c>
      <c r="E1875" s="44" t="s">
        <v>4872</v>
      </c>
      <c r="F1875" s="44" t="s">
        <v>4873</v>
      </c>
      <c r="G1875" s="39" t="s">
        <v>6115</v>
      </c>
      <c r="H1875" s="64">
        <v>40543</v>
      </c>
      <c r="I1875" s="44" t="s">
        <v>6131</v>
      </c>
      <c r="J1875" s="58">
        <v>73</v>
      </c>
      <c r="K1875" s="44" t="s">
        <v>6111</v>
      </c>
      <c r="L1875" s="39" t="s">
        <v>6116</v>
      </c>
      <c r="M1875" s="67">
        <v>0</v>
      </c>
      <c r="N1875" s="67">
        <v>0</v>
      </c>
      <c r="O1875" s="46">
        <v>182387</v>
      </c>
      <c r="P1875" s="45">
        <v>182387</v>
      </c>
      <c r="Q1875" s="45">
        <v>325406</v>
      </c>
      <c r="R1875" s="45">
        <v>27117.166666666668</v>
      </c>
      <c r="S1875" s="45">
        <v>162703</v>
      </c>
      <c r="T1875" s="45">
        <v>192026</v>
      </c>
      <c r="U1875" s="46">
        <v>19684</v>
      </c>
      <c r="V1875" s="38">
        <v>8432.9016204232739</v>
      </c>
      <c r="W1875" s="46">
        <v>8432.9016204232739</v>
      </c>
      <c r="X1875" s="38"/>
      <c r="Y1875" s="38">
        <f t="shared" si="29"/>
        <v>9778.8935039546541</v>
      </c>
      <c r="Z1875" s="38">
        <v>9778.8935039546541</v>
      </c>
      <c r="AA1875" s="38">
        <v>0</v>
      </c>
      <c r="AB1875" s="38">
        <v>9778.8935039546541</v>
      </c>
      <c r="AC1875" s="38" t="s">
        <v>6123</v>
      </c>
      <c r="AD1875" s="59">
        <v>5.0924840927554886E-2</v>
      </c>
      <c r="AE1875" s="59">
        <v>5.3616176064931458E-2</v>
      </c>
      <c r="AF1875" s="59">
        <v>0.49679402072519074</v>
      </c>
    </row>
    <row r="1876" spans="1:32" x14ac:dyDescent="0.2">
      <c r="A1876" s="60" t="s">
        <v>6111</v>
      </c>
      <c r="B1876" s="44" t="s">
        <v>6115</v>
      </c>
      <c r="C1876" s="44"/>
      <c r="D1876" s="39">
        <v>1861</v>
      </c>
      <c r="E1876" s="44" t="s">
        <v>5526</v>
      </c>
      <c r="F1876" s="44" t="s">
        <v>5527</v>
      </c>
      <c r="G1876" s="39" t="s">
        <v>6115</v>
      </c>
      <c r="H1876" s="64">
        <v>40451</v>
      </c>
      <c r="I1876" s="44" t="s">
        <v>6129</v>
      </c>
      <c r="J1876" s="58">
        <v>73</v>
      </c>
      <c r="K1876" s="44" t="s">
        <v>6111</v>
      </c>
      <c r="L1876" s="39" t="s">
        <v>6116</v>
      </c>
      <c r="M1876" s="67">
        <v>0</v>
      </c>
      <c r="N1876" s="67">
        <v>0</v>
      </c>
      <c r="O1876" s="46">
        <v>198687</v>
      </c>
      <c r="P1876" s="45">
        <v>198687</v>
      </c>
      <c r="Q1876" s="45">
        <v>383307</v>
      </c>
      <c r="R1876" s="45">
        <v>31942.25</v>
      </c>
      <c r="S1876" s="45">
        <v>191653.5</v>
      </c>
      <c r="T1876" s="45">
        <v>268919</v>
      </c>
      <c r="U1876" s="46">
        <v>7033.5</v>
      </c>
      <c r="V1876" s="38">
        <v>3013.2500278016205</v>
      </c>
      <c r="W1876" s="46">
        <v>3013.2500278016205</v>
      </c>
      <c r="X1876" s="38"/>
      <c r="Y1876" s="38">
        <f t="shared" si="29"/>
        <v>3494.2007447706287</v>
      </c>
      <c r="Z1876" s="38">
        <v>3494.2007447706287</v>
      </c>
      <c r="AA1876" s="38">
        <v>0</v>
      </c>
      <c r="AB1876" s="38">
        <v>3494.2007447706287</v>
      </c>
      <c r="AC1876" s="38" t="s">
        <v>6123</v>
      </c>
      <c r="AD1876" s="59">
        <v>1.2993506389547145E-2</v>
      </c>
      <c r="AE1876" s="59">
        <v>1.7586458826046137E-2</v>
      </c>
      <c r="AF1876" s="59">
        <v>0.49679402072519069</v>
      </c>
    </row>
    <row r="1877" spans="1:32" x14ac:dyDescent="0.2">
      <c r="A1877" s="60" t="s">
        <v>6111</v>
      </c>
      <c r="B1877" s="44" t="s">
        <v>6115</v>
      </c>
      <c r="C1877" s="44"/>
      <c r="D1877" s="39">
        <v>1862</v>
      </c>
      <c r="E1877" s="44" t="s">
        <v>92</v>
      </c>
      <c r="F1877" s="44" t="s">
        <v>93</v>
      </c>
      <c r="G1877" s="39" t="s">
        <v>6115</v>
      </c>
      <c r="H1877" s="64">
        <v>40359</v>
      </c>
      <c r="I1877" s="44" t="s">
        <v>6131</v>
      </c>
      <c r="J1877" s="58">
        <v>72</v>
      </c>
      <c r="K1877" s="44" t="s">
        <v>6111</v>
      </c>
      <c r="L1877" s="39" t="s">
        <v>6116</v>
      </c>
      <c r="M1877" s="67">
        <v>0</v>
      </c>
      <c r="N1877" s="67">
        <v>0</v>
      </c>
      <c r="O1877" s="46">
        <v>199767</v>
      </c>
      <c r="P1877" s="45">
        <v>199767</v>
      </c>
      <c r="Q1877" s="45">
        <v>442432</v>
      </c>
      <c r="R1877" s="45">
        <v>36869.333333333336</v>
      </c>
      <c r="S1877" s="45">
        <v>221216</v>
      </c>
      <c r="T1877" s="45">
        <v>319303</v>
      </c>
      <c r="U1877" s="46">
        <v>0</v>
      </c>
      <c r="V1877" s="38">
        <v>0</v>
      </c>
      <c r="W1877" s="46">
        <v>0</v>
      </c>
      <c r="X1877" s="38"/>
      <c r="Y1877" s="38">
        <f t="shared" si="29"/>
        <v>0</v>
      </c>
      <c r="Z1877" s="38">
        <v>0</v>
      </c>
      <c r="AA1877" s="38">
        <v>0</v>
      </c>
      <c r="AB1877" s="38">
        <v>0</v>
      </c>
      <c r="AC1877" s="38" t="s">
        <v>6116</v>
      </c>
      <c r="AD1877" s="59">
        <v>0</v>
      </c>
      <c r="AE1877" s="59">
        <v>0</v>
      </c>
      <c r="AF1877" s="59" t="s">
        <v>6138</v>
      </c>
    </row>
    <row r="1878" spans="1:32" x14ac:dyDescent="0.2">
      <c r="A1878" s="60" t="s">
        <v>6111</v>
      </c>
      <c r="B1878" s="44" t="s">
        <v>6115</v>
      </c>
      <c r="C1878" s="44"/>
      <c r="D1878" s="39">
        <v>1863</v>
      </c>
      <c r="E1878" s="44" t="s">
        <v>1399</v>
      </c>
      <c r="F1878" s="44" t="s">
        <v>1400</v>
      </c>
      <c r="G1878" s="39" t="s">
        <v>6115</v>
      </c>
      <c r="H1878" s="64">
        <v>40359</v>
      </c>
      <c r="I1878" s="44" t="s">
        <v>6129</v>
      </c>
      <c r="J1878" s="58">
        <v>72</v>
      </c>
      <c r="K1878" s="44" t="s">
        <v>6111</v>
      </c>
      <c r="L1878" s="39" t="s">
        <v>6116</v>
      </c>
      <c r="M1878" s="67">
        <v>0</v>
      </c>
      <c r="N1878" s="67">
        <v>0</v>
      </c>
      <c r="O1878" s="46">
        <v>168785</v>
      </c>
      <c r="P1878" s="45">
        <v>168785</v>
      </c>
      <c r="Q1878" s="45">
        <v>287266</v>
      </c>
      <c r="R1878" s="45">
        <v>23938.833333333332</v>
      </c>
      <c r="S1878" s="45">
        <v>143633</v>
      </c>
      <c r="T1878" s="45">
        <v>108919</v>
      </c>
      <c r="U1878" s="46">
        <v>25152</v>
      </c>
      <c r="V1878" s="38">
        <v>10775.469495879201</v>
      </c>
      <c r="W1878" s="46">
        <v>10775.469495879201</v>
      </c>
      <c r="X1878" s="38"/>
      <c r="Y1878" s="38">
        <f t="shared" si="29"/>
        <v>12495.363209279996</v>
      </c>
      <c r="Z1878" s="38">
        <v>12495.363209279996</v>
      </c>
      <c r="AA1878" s="38">
        <v>0</v>
      </c>
      <c r="AB1878" s="38">
        <v>12495.363209279996</v>
      </c>
      <c r="AC1878" s="38" t="s">
        <v>6123</v>
      </c>
      <c r="AD1878" s="59">
        <v>0.11472161155794669</v>
      </c>
      <c r="AE1878" s="59">
        <v>7.4031242167728148E-2</v>
      </c>
      <c r="AF1878" s="59">
        <v>0.49679402072519069</v>
      </c>
    </row>
    <row r="1879" spans="1:32" x14ac:dyDescent="0.2">
      <c r="A1879" s="60" t="s">
        <v>6111</v>
      </c>
      <c r="B1879" s="44" t="s">
        <v>6115</v>
      </c>
      <c r="C1879" s="44"/>
      <c r="D1879" s="39">
        <v>1864</v>
      </c>
      <c r="E1879" s="44" t="s">
        <v>1704</v>
      </c>
      <c r="F1879" s="44" t="s">
        <v>1705</v>
      </c>
      <c r="G1879" s="39" t="s">
        <v>6115</v>
      </c>
      <c r="H1879" s="64">
        <v>40633</v>
      </c>
      <c r="I1879" s="44" t="s">
        <v>6132</v>
      </c>
      <c r="J1879" s="58">
        <v>72</v>
      </c>
      <c r="K1879" s="44" t="s">
        <v>6111</v>
      </c>
      <c r="L1879" s="39" t="s">
        <v>6116</v>
      </c>
      <c r="M1879" s="67">
        <v>0</v>
      </c>
      <c r="N1879" s="67">
        <v>0</v>
      </c>
      <c r="O1879" s="46">
        <v>458269</v>
      </c>
      <c r="P1879" s="45">
        <v>458269</v>
      </c>
      <c r="Q1879" s="45">
        <v>305493</v>
      </c>
      <c r="R1879" s="45">
        <v>25457.75</v>
      </c>
      <c r="S1879" s="45">
        <v>152746.5</v>
      </c>
      <c r="T1879" s="45">
        <v>81966</v>
      </c>
      <c r="U1879" s="46">
        <v>305522.5</v>
      </c>
      <c r="V1879" s="38">
        <v>130890.12321305474</v>
      </c>
      <c r="W1879" s="46">
        <v>81966</v>
      </c>
      <c r="X1879" s="38"/>
      <c r="Y1879" s="38">
        <f t="shared" si="29"/>
        <v>151781.75119701205</v>
      </c>
      <c r="Z1879" s="38">
        <v>81966</v>
      </c>
      <c r="AA1879" s="38">
        <v>0</v>
      </c>
      <c r="AB1879" s="38">
        <v>81966</v>
      </c>
      <c r="AC1879" s="38" t="s">
        <v>6123</v>
      </c>
      <c r="AD1879" s="59">
        <v>1</v>
      </c>
      <c r="AE1879" s="59">
        <v>0.178860014532949</v>
      </c>
      <c r="AF1879" s="59">
        <v>0.26828138680457247</v>
      </c>
    </row>
    <row r="1880" spans="1:32" x14ac:dyDescent="0.2">
      <c r="A1880" s="60" t="s">
        <v>6111</v>
      </c>
      <c r="B1880" s="44" t="s">
        <v>6115</v>
      </c>
      <c r="C1880" s="44"/>
      <c r="D1880" s="39">
        <v>1865</v>
      </c>
      <c r="E1880" s="44" t="s">
        <v>2440</v>
      </c>
      <c r="F1880" s="44" t="s">
        <v>2441</v>
      </c>
      <c r="G1880" s="39" t="s">
        <v>6115</v>
      </c>
      <c r="H1880" s="64">
        <v>40359</v>
      </c>
      <c r="I1880" s="44" t="s">
        <v>6129</v>
      </c>
      <c r="J1880" s="58">
        <v>72</v>
      </c>
      <c r="K1880" s="44" t="s">
        <v>6111</v>
      </c>
      <c r="L1880" s="39" t="s">
        <v>6116</v>
      </c>
      <c r="M1880" s="67">
        <v>0</v>
      </c>
      <c r="N1880" s="67">
        <v>0</v>
      </c>
      <c r="O1880" s="46">
        <v>790633</v>
      </c>
      <c r="P1880" s="45">
        <v>790633</v>
      </c>
      <c r="Q1880" s="45">
        <v>648010</v>
      </c>
      <c r="R1880" s="45">
        <v>54000.833333333336</v>
      </c>
      <c r="S1880" s="45">
        <v>324005</v>
      </c>
      <c r="T1880" s="45">
        <v>272248</v>
      </c>
      <c r="U1880" s="46">
        <v>466628</v>
      </c>
      <c r="V1880" s="38">
        <v>199909.97852747771</v>
      </c>
      <c r="W1880" s="46">
        <v>199909.97852747771</v>
      </c>
      <c r="X1880" s="38"/>
      <c r="Y1880" s="38">
        <f t="shared" si="29"/>
        <v>231818.00030295426</v>
      </c>
      <c r="Z1880" s="38">
        <v>231818.00030295426</v>
      </c>
      <c r="AA1880" s="38">
        <v>0</v>
      </c>
      <c r="AB1880" s="38">
        <v>231818.00030295426</v>
      </c>
      <c r="AC1880" s="38" t="s">
        <v>6123</v>
      </c>
      <c r="AD1880" s="59">
        <v>0.85149569621431287</v>
      </c>
      <c r="AE1880" s="59">
        <v>0.29320557110942025</v>
      </c>
      <c r="AF1880" s="59">
        <v>0.49679402072519063</v>
      </c>
    </row>
    <row r="1881" spans="1:32" x14ac:dyDescent="0.2">
      <c r="A1881" s="60" t="s">
        <v>6111</v>
      </c>
      <c r="B1881" s="44" t="s">
        <v>6115</v>
      </c>
      <c r="C1881" s="44"/>
      <c r="D1881" s="39">
        <v>1866</v>
      </c>
      <c r="E1881" s="44" t="s">
        <v>3054</v>
      </c>
      <c r="F1881" s="44" t="s">
        <v>3055</v>
      </c>
      <c r="G1881" s="39" t="s">
        <v>6115</v>
      </c>
      <c r="H1881" s="64">
        <v>40543</v>
      </c>
      <c r="I1881" s="44" t="s">
        <v>6131</v>
      </c>
      <c r="J1881" s="58">
        <v>72</v>
      </c>
      <c r="K1881" s="44" t="s">
        <v>6111</v>
      </c>
      <c r="L1881" s="39" t="s">
        <v>6116</v>
      </c>
      <c r="M1881" s="67">
        <v>0</v>
      </c>
      <c r="N1881" s="67">
        <v>0</v>
      </c>
      <c r="O1881" s="46">
        <v>366999</v>
      </c>
      <c r="P1881" s="45">
        <v>366999</v>
      </c>
      <c r="Q1881" s="45">
        <v>312263</v>
      </c>
      <c r="R1881" s="45">
        <v>26021.916666666668</v>
      </c>
      <c r="S1881" s="45">
        <v>156131.5</v>
      </c>
      <c r="T1881" s="45">
        <v>163932</v>
      </c>
      <c r="U1881" s="46">
        <v>210867.5</v>
      </c>
      <c r="V1881" s="38">
        <v>90338.593905944144</v>
      </c>
      <c r="W1881" s="46">
        <v>90338.593905944144</v>
      </c>
      <c r="X1881" s="38"/>
      <c r="Y1881" s="38">
        <f t="shared" si="29"/>
        <v>104757.71316526913</v>
      </c>
      <c r="Z1881" s="38">
        <v>104757.71316526913</v>
      </c>
      <c r="AA1881" s="38">
        <v>0</v>
      </c>
      <c r="AB1881" s="38">
        <v>104757.71316526913</v>
      </c>
      <c r="AC1881" s="38" t="s">
        <v>6123</v>
      </c>
      <c r="AD1881" s="59">
        <v>0.63903150797445973</v>
      </c>
      <c r="AE1881" s="59">
        <v>0.28544413790029166</v>
      </c>
      <c r="AF1881" s="59">
        <v>0.49679402072519063</v>
      </c>
    </row>
    <row r="1882" spans="1:32" x14ac:dyDescent="0.2">
      <c r="A1882" s="60" t="s">
        <v>6111</v>
      </c>
      <c r="B1882" s="44" t="s">
        <v>6115</v>
      </c>
      <c r="C1882" s="44"/>
      <c r="D1882" s="39">
        <v>1867</v>
      </c>
      <c r="E1882" s="44" t="s">
        <v>5001</v>
      </c>
      <c r="F1882" s="44" t="s">
        <v>5002</v>
      </c>
      <c r="G1882" s="39" t="s">
        <v>6115</v>
      </c>
      <c r="H1882" s="64">
        <v>40359</v>
      </c>
      <c r="I1882" s="44" t="s">
        <v>6129</v>
      </c>
      <c r="J1882" s="58">
        <v>72</v>
      </c>
      <c r="K1882" s="44" t="s">
        <v>6111</v>
      </c>
      <c r="L1882" s="39" t="s">
        <v>6116</v>
      </c>
      <c r="M1882" s="67">
        <v>0</v>
      </c>
      <c r="N1882" s="67">
        <v>0</v>
      </c>
      <c r="O1882" s="46">
        <v>331870</v>
      </c>
      <c r="P1882" s="45">
        <v>331870</v>
      </c>
      <c r="Q1882" s="45">
        <v>425632</v>
      </c>
      <c r="R1882" s="45">
        <v>35469.333333333336</v>
      </c>
      <c r="S1882" s="45">
        <v>212816</v>
      </c>
      <c r="T1882" s="45">
        <v>254423</v>
      </c>
      <c r="U1882" s="46">
        <v>119054</v>
      </c>
      <c r="V1882" s="38">
        <v>51004.403043988641</v>
      </c>
      <c r="W1882" s="46">
        <v>51004.403043988641</v>
      </c>
      <c r="X1882" s="38"/>
      <c r="Y1882" s="38">
        <f t="shared" si="29"/>
        <v>59145.315343416849</v>
      </c>
      <c r="Z1882" s="38">
        <v>59145.315343416849</v>
      </c>
      <c r="AA1882" s="38">
        <v>0</v>
      </c>
      <c r="AB1882" s="38">
        <v>59145.315343416849</v>
      </c>
      <c r="AC1882" s="38" t="s">
        <v>6123</v>
      </c>
      <c r="AD1882" s="59">
        <v>0.23246842991167013</v>
      </c>
      <c r="AE1882" s="59">
        <v>0.17821832447469446</v>
      </c>
      <c r="AF1882" s="59">
        <v>0.49679402072519069</v>
      </c>
    </row>
    <row r="1883" spans="1:32" x14ac:dyDescent="0.2">
      <c r="A1883" s="60" t="s">
        <v>6111</v>
      </c>
      <c r="B1883" s="44" t="s">
        <v>6115</v>
      </c>
      <c r="C1883" s="44"/>
      <c r="D1883" s="39">
        <v>1868</v>
      </c>
      <c r="E1883" s="44" t="s">
        <v>5075</v>
      </c>
      <c r="F1883" s="44" t="s">
        <v>5076</v>
      </c>
      <c r="G1883" s="39" t="s">
        <v>6115</v>
      </c>
      <c r="H1883" s="64">
        <v>40359</v>
      </c>
      <c r="I1883" s="44" t="s">
        <v>6129</v>
      </c>
      <c r="J1883" s="58">
        <v>72</v>
      </c>
      <c r="K1883" s="44" t="s">
        <v>6111</v>
      </c>
      <c r="L1883" s="39" t="s">
        <v>6116</v>
      </c>
      <c r="M1883" s="67">
        <v>0</v>
      </c>
      <c r="N1883" s="67">
        <v>0</v>
      </c>
      <c r="O1883" s="46">
        <v>483438</v>
      </c>
      <c r="P1883" s="45">
        <v>483438</v>
      </c>
      <c r="Q1883" s="45">
        <v>300664</v>
      </c>
      <c r="R1883" s="45">
        <v>25055.333333333332</v>
      </c>
      <c r="S1883" s="45">
        <v>150332</v>
      </c>
      <c r="T1883" s="45">
        <v>142701</v>
      </c>
      <c r="U1883" s="46">
        <v>333106</v>
      </c>
      <c r="V1883" s="38">
        <v>142707.28140483209</v>
      </c>
      <c r="W1883" s="46">
        <v>142701</v>
      </c>
      <c r="X1883" s="38"/>
      <c r="Y1883" s="38">
        <f t="shared" si="29"/>
        <v>165485.06906768534</v>
      </c>
      <c r="Z1883" s="38">
        <v>142701</v>
      </c>
      <c r="AA1883" s="38">
        <v>0</v>
      </c>
      <c r="AB1883" s="38">
        <v>142701</v>
      </c>
      <c r="AC1883" s="38" t="s">
        <v>6123</v>
      </c>
      <c r="AD1883" s="59">
        <v>1</v>
      </c>
      <c r="AE1883" s="59">
        <v>0.29517952664043784</v>
      </c>
      <c r="AF1883" s="59">
        <v>0.42839516550287293</v>
      </c>
    </row>
    <row r="1884" spans="1:32" x14ac:dyDescent="0.2">
      <c r="A1884" s="60" t="s">
        <v>6111</v>
      </c>
      <c r="B1884" s="44" t="s">
        <v>6115</v>
      </c>
      <c r="C1884" s="44"/>
      <c r="D1884" s="39">
        <v>1869</v>
      </c>
      <c r="E1884" s="44" t="s">
        <v>5412</v>
      </c>
      <c r="F1884" s="44" t="s">
        <v>5413</v>
      </c>
      <c r="G1884" s="39" t="s">
        <v>6115</v>
      </c>
      <c r="H1884" s="64">
        <v>40633</v>
      </c>
      <c r="I1884" s="44" t="s">
        <v>6132</v>
      </c>
      <c r="J1884" s="58">
        <v>72</v>
      </c>
      <c r="K1884" s="44" t="s">
        <v>6111</v>
      </c>
      <c r="L1884" s="39" t="s">
        <v>6116</v>
      </c>
      <c r="M1884" s="67">
        <v>0</v>
      </c>
      <c r="N1884" s="67">
        <v>0</v>
      </c>
      <c r="O1884" s="46">
        <v>119026</v>
      </c>
      <c r="P1884" s="45">
        <v>119026</v>
      </c>
      <c r="Q1884" s="45">
        <v>340901</v>
      </c>
      <c r="R1884" s="45">
        <v>28408.416666666668</v>
      </c>
      <c r="S1884" s="45">
        <v>170450.5</v>
      </c>
      <c r="T1884" s="45">
        <v>167056</v>
      </c>
      <c r="U1884" s="46">
        <v>0</v>
      </c>
      <c r="V1884" s="38">
        <v>0</v>
      </c>
      <c r="W1884" s="46">
        <v>0</v>
      </c>
      <c r="X1884" s="38"/>
      <c r="Y1884" s="38">
        <f t="shared" si="29"/>
        <v>0</v>
      </c>
      <c r="Z1884" s="38">
        <v>0</v>
      </c>
      <c r="AA1884" s="38">
        <v>0</v>
      </c>
      <c r="AB1884" s="38">
        <v>0</v>
      </c>
      <c r="AC1884" s="38" t="s">
        <v>6116</v>
      </c>
      <c r="AD1884" s="59">
        <v>0</v>
      </c>
      <c r="AE1884" s="59">
        <v>0</v>
      </c>
      <c r="AF1884" s="59" t="s">
        <v>6138</v>
      </c>
    </row>
    <row r="1885" spans="1:32" x14ac:dyDescent="0.2">
      <c r="A1885" s="60" t="s">
        <v>6111</v>
      </c>
      <c r="B1885" s="44" t="s">
        <v>6115</v>
      </c>
      <c r="C1885" s="44"/>
      <c r="D1885" s="39">
        <v>1870</v>
      </c>
      <c r="E1885" s="44" t="s">
        <v>5502</v>
      </c>
      <c r="F1885" s="44" t="s">
        <v>5503</v>
      </c>
      <c r="G1885" s="39" t="s">
        <v>6115</v>
      </c>
      <c r="H1885" s="64">
        <v>40359</v>
      </c>
      <c r="I1885" s="44" t="s">
        <v>6141</v>
      </c>
      <c r="J1885" s="58">
        <v>72</v>
      </c>
      <c r="K1885" s="44" t="s">
        <v>6111</v>
      </c>
      <c r="L1885" s="39" t="s">
        <v>6116</v>
      </c>
      <c r="M1885" s="67">
        <v>0</v>
      </c>
      <c r="N1885" s="67">
        <v>0</v>
      </c>
      <c r="O1885" s="46">
        <v>452618</v>
      </c>
      <c r="P1885" s="45">
        <v>452618</v>
      </c>
      <c r="Q1885" s="45">
        <v>279173</v>
      </c>
      <c r="R1885" s="45">
        <v>23264.416666666668</v>
      </c>
      <c r="S1885" s="45">
        <v>139586.5</v>
      </c>
      <c r="T1885" s="45">
        <v>129481</v>
      </c>
      <c r="U1885" s="46">
        <v>313031.5</v>
      </c>
      <c r="V1885" s="38">
        <v>134107.08410859216</v>
      </c>
      <c r="W1885" s="46">
        <v>129481</v>
      </c>
      <c r="X1885" s="38"/>
      <c r="Y1885" s="38">
        <f t="shared" si="29"/>
        <v>155512.17749863752</v>
      </c>
      <c r="Z1885" s="38">
        <v>129481</v>
      </c>
      <c r="AA1885" s="38">
        <v>0</v>
      </c>
      <c r="AB1885" s="38">
        <v>129481</v>
      </c>
      <c r="AC1885" s="38" t="s">
        <v>6123</v>
      </c>
      <c r="AD1885" s="59">
        <v>1</v>
      </c>
      <c r="AE1885" s="59">
        <v>0.28607125655630133</v>
      </c>
      <c r="AF1885" s="59">
        <v>0.41363568842113335</v>
      </c>
    </row>
    <row r="1886" spans="1:32" x14ac:dyDescent="0.2">
      <c r="A1886" s="60" t="s">
        <v>6111</v>
      </c>
      <c r="B1886" s="44" t="s">
        <v>6115</v>
      </c>
      <c r="C1886" s="44"/>
      <c r="D1886" s="39">
        <v>1871</v>
      </c>
      <c r="E1886" s="44" t="s">
        <v>1321</v>
      </c>
      <c r="F1886" s="44" t="s">
        <v>1322</v>
      </c>
      <c r="G1886" s="39" t="s">
        <v>6115</v>
      </c>
      <c r="H1886" s="64">
        <v>40633</v>
      </c>
      <c r="I1886" s="44" t="s">
        <v>6132</v>
      </c>
      <c r="J1886" s="58">
        <v>71</v>
      </c>
      <c r="K1886" s="44" t="s">
        <v>6111</v>
      </c>
      <c r="L1886" s="39" t="s">
        <v>6123</v>
      </c>
      <c r="M1886" s="67">
        <v>289300</v>
      </c>
      <c r="N1886" s="67">
        <v>202464</v>
      </c>
      <c r="O1886" s="46">
        <v>475965</v>
      </c>
      <c r="P1886" s="45">
        <v>273501</v>
      </c>
      <c r="Q1886" s="45">
        <v>337387</v>
      </c>
      <c r="R1886" s="45">
        <v>28115.583333333332</v>
      </c>
      <c r="S1886" s="45">
        <v>168693.5</v>
      </c>
      <c r="T1886" s="45">
        <v>27080</v>
      </c>
      <c r="U1886" s="46">
        <v>104807.5</v>
      </c>
      <c r="V1886" s="38">
        <v>44901.002671332666</v>
      </c>
      <c r="W1886" s="46">
        <v>27080</v>
      </c>
      <c r="X1886" s="38"/>
      <c r="Y1886" s="38">
        <f t="shared" si="29"/>
        <v>52067.739327155417</v>
      </c>
      <c r="Z1886" s="38">
        <v>27080</v>
      </c>
      <c r="AA1886" s="38">
        <v>0</v>
      </c>
      <c r="AB1886" s="38">
        <v>27080</v>
      </c>
      <c r="AC1886" s="38" t="s">
        <v>6123</v>
      </c>
      <c r="AD1886" s="59">
        <v>1</v>
      </c>
      <c r="AE1886" s="59">
        <v>9.901243505508206E-2</v>
      </c>
      <c r="AF1886" s="59">
        <v>0.25837845574028578</v>
      </c>
    </row>
    <row r="1887" spans="1:32" x14ac:dyDescent="0.2">
      <c r="A1887" s="60" t="s">
        <v>6111</v>
      </c>
      <c r="B1887" s="44" t="s">
        <v>6115</v>
      </c>
      <c r="C1887" s="44"/>
      <c r="D1887" s="39">
        <v>1872</v>
      </c>
      <c r="E1887" s="44" t="s">
        <v>2018</v>
      </c>
      <c r="F1887" s="44" t="s">
        <v>2019</v>
      </c>
      <c r="G1887" s="39" t="s">
        <v>6115</v>
      </c>
      <c r="H1887" s="64">
        <v>40633</v>
      </c>
      <c r="I1887" s="44" t="s">
        <v>6132</v>
      </c>
      <c r="J1887" s="58">
        <v>71</v>
      </c>
      <c r="K1887" s="44" t="s">
        <v>6111</v>
      </c>
      <c r="L1887" s="39" t="s">
        <v>6116</v>
      </c>
      <c r="M1887" s="67">
        <v>0</v>
      </c>
      <c r="N1887" s="67">
        <v>0</v>
      </c>
      <c r="O1887" s="46">
        <v>139772</v>
      </c>
      <c r="P1887" s="45">
        <v>139772</v>
      </c>
      <c r="Q1887" s="45">
        <v>345960</v>
      </c>
      <c r="R1887" s="45">
        <v>28830</v>
      </c>
      <c r="S1887" s="45">
        <v>172980</v>
      </c>
      <c r="T1887" s="45">
        <v>146558</v>
      </c>
      <c r="U1887" s="46">
        <v>0</v>
      </c>
      <c r="V1887" s="38">
        <v>0</v>
      </c>
      <c r="W1887" s="46">
        <v>0</v>
      </c>
      <c r="X1887" s="38"/>
      <c r="Y1887" s="38">
        <f t="shared" si="29"/>
        <v>0</v>
      </c>
      <c r="Z1887" s="38">
        <v>0</v>
      </c>
      <c r="AA1887" s="38">
        <v>0</v>
      </c>
      <c r="AB1887" s="38">
        <v>0</v>
      </c>
      <c r="AC1887" s="38" t="s">
        <v>6116</v>
      </c>
      <c r="AD1887" s="59">
        <v>0</v>
      </c>
      <c r="AE1887" s="59">
        <v>0</v>
      </c>
      <c r="AF1887" s="59" t="s">
        <v>6138</v>
      </c>
    </row>
    <row r="1888" spans="1:32" x14ac:dyDescent="0.2">
      <c r="A1888" s="60" t="s">
        <v>6111</v>
      </c>
      <c r="B1888" s="44" t="s">
        <v>6115</v>
      </c>
      <c r="C1888" s="44"/>
      <c r="D1888" s="39">
        <v>1873</v>
      </c>
      <c r="E1888" s="44" t="s">
        <v>2607</v>
      </c>
      <c r="F1888" s="44" t="s">
        <v>2608</v>
      </c>
      <c r="G1888" s="39" t="s">
        <v>6115</v>
      </c>
      <c r="H1888" s="64">
        <v>40451</v>
      </c>
      <c r="I1888" s="44" t="s">
        <v>6132</v>
      </c>
      <c r="J1888" s="58">
        <v>71</v>
      </c>
      <c r="K1888" s="44" t="s">
        <v>6111</v>
      </c>
      <c r="L1888" s="39" t="s">
        <v>6116</v>
      </c>
      <c r="M1888" s="67">
        <v>0</v>
      </c>
      <c r="N1888" s="67">
        <v>0</v>
      </c>
      <c r="O1888" s="46">
        <v>32322</v>
      </c>
      <c r="P1888" s="45">
        <v>32322</v>
      </c>
      <c r="Q1888" s="45">
        <v>344078</v>
      </c>
      <c r="R1888" s="45">
        <v>28673.166666666668</v>
      </c>
      <c r="S1888" s="45">
        <v>172039</v>
      </c>
      <c r="T1888" s="45">
        <v>114805</v>
      </c>
      <c r="U1888" s="46">
        <v>0</v>
      </c>
      <c r="V1888" s="38">
        <v>0</v>
      </c>
      <c r="W1888" s="46">
        <v>0</v>
      </c>
      <c r="X1888" s="38"/>
      <c r="Y1888" s="38">
        <f t="shared" si="29"/>
        <v>0</v>
      </c>
      <c r="Z1888" s="38">
        <v>0</v>
      </c>
      <c r="AA1888" s="38">
        <v>0</v>
      </c>
      <c r="AB1888" s="38">
        <v>0</v>
      </c>
      <c r="AC1888" s="38" t="s">
        <v>6116</v>
      </c>
      <c r="AD1888" s="59">
        <v>0</v>
      </c>
      <c r="AE1888" s="59">
        <v>0</v>
      </c>
      <c r="AF1888" s="59" t="s">
        <v>6138</v>
      </c>
    </row>
    <row r="1889" spans="1:32" x14ac:dyDescent="0.2">
      <c r="A1889" s="60" t="s">
        <v>6111</v>
      </c>
      <c r="B1889" s="44" t="s">
        <v>6115</v>
      </c>
      <c r="C1889" s="44"/>
      <c r="D1889" s="39">
        <v>1874</v>
      </c>
      <c r="E1889" s="44" t="s">
        <v>3742</v>
      </c>
      <c r="F1889" s="44" t="s">
        <v>2338</v>
      </c>
      <c r="G1889" s="39" t="s">
        <v>6115</v>
      </c>
      <c r="H1889" s="64">
        <v>40451</v>
      </c>
      <c r="I1889" s="44" t="s">
        <v>6131</v>
      </c>
      <c r="J1889" s="58">
        <v>71</v>
      </c>
      <c r="K1889" s="44" t="s">
        <v>6111</v>
      </c>
      <c r="L1889" s="39" t="s">
        <v>6116</v>
      </c>
      <c r="M1889" s="67">
        <v>0</v>
      </c>
      <c r="N1889" s="67">
        <v>0</v>
      </c>
      <c r="O1889" s="46">
        <v>1061445</v>
      </c>
      <c r="P1889" s="45">
        <v>1061445</v>
      </c>
      <c r="Q1889" s="45">
        <v>449249</v>
      </c>
      <c r="R1889" s="45">
        <v>37437.416666666664</v>
      </c>
      <c r="S1889" s="45">
        <v>224624.5</v>
      </c>
      <c r="T1889" s="45">
        <v>157354</v>
      </c>
      <c r="U1889" s="46">
        <v>836820.5</v>
      </c>
      <c r="V1889" s="38">
        <v>358505.63658064487</v>
      </c>
      <c r="W1889" s="46">
        <v>157354</v>
      </c>
      <c r="X1889" s="38"/>
      <c r="Y1889" s="38">
        <f t="shared" si="29"/>
        <v>415727.42082026438</v>
      </c>
      <c r="Z1889" s="38">
        <v>157354</v>
      </c>
      <c r="AA1889" s="38">
        <v>0</v>
      </c>
      <c r="AB1889" s="38">
        <v>157354</v>
      </c>
      <c r="AC1889" s="38" t="s">
        <v>6123</v>
      </c>
      <c r="AD1889" s="59">
        <v>1</v>
      </c>
      <c r="AE1889" s="59">
        <v>0.14824508099807338</v>
      </c>
      <c r="AF1889" s="59">
        <v>0.18803793645112662</v>
      </c>
    </row>
    <row r="1890" spans="1:32" x14ac:dyDescent="0.2">
      <c r="A1890" s="60" t="s">
        <v>6111</v>
      </c>
      <c r="B1890" s="44" t="s">
        <v>6115</v>
      </c>
      <c r="C1890" s="44"/>
      <c r="D1890" s="39">
        <v>1875</v>
      </c>
      <c r="E1890" s="44" t="s">
        <v>4155</v>
      </c>
      <c r="F1890" s="44" t="s">
        <v>6037</v>
      </c>
      <c r="G1890" s="39" t="s">
        <v>6115</v>
      </c>
      <c r="H1890" s="64">
        <v>40543</v>
      </c>
      <c r="I1890" s="44" t="s">
        <v>6129</v>
      </c>
      <c r="J1890" s="58">
        <v>71</v>
      </c>
      <c r="K1890" s="44" t="s">
        <v>6111</v>
      </c>
      <c r="L1890" s="39" t="s">
        <v>6116</v>
      </c>
      <c r="M1890" s="67">
        <v>0</v>
      </c>
      <c r="N1890" s="67">
        <v>0</v>
      </c>
      <c r="O1890" s="46">
        <v>237461</v>
      </c>
      <c r="P1890" s="45">
        <v>237461</v>
      </c>
      <c r="Q1890" s="45">
        <v>504947</v>
      </c>
      <c r="R1890" s="45">
        <v>42078.916666666664</v>
      </c>
      <c r="S1890" s="45">
        <v>252473.5</v>
      </c>
      <c r="T1890" s="45">
        <v>346215</v>
      </c>
      <c r="U1890" s="46">
        <v>0</v>
      </c>
      <c r="V1890" s="38">
        <v>0</v>
      </c>
      <c r="W1890" s="46">
        <v>0</v>
      </c>
      <c r="X1890" s="38"/>
      <c r="Y1890" s="38">
        <f t="shared" si="29"/>
        <v>0</v>
      </c>
      <c r="Z1890" s="38">
        <v>0</v>
      </c>
      <c r="AA1890" s="38">
        <v>0</v>
      </c>
      <c r="AB1890" s="38">
        <v>0</v>
      </c>
      <c r="AC1890" s="38" t="s">
        <v>6116</v>
      </c>
      <c r="AD1890" s="59">
        <v>0</v>
      </c>
      <c r="AE1890" s="59">
        <v>0</v>
      </c>
      <c r="AF1890" s="59" t="s">
        <v>6138</v>
      </c>
    </row>
    <row r="1891" spans="1:32" x14ac:dyDescent="0.2">
      <c r="A1891" s="60" t="s">
        <v>6111</v>
      </c>
      <c r="B1891" s="44" t="s">
        <v>6115</v>
      </c>
      <c r="C1891" s="44"/>
      <c r="D1891" s="39">
        <v>1876</v>
      </c>
      <c r="E1891" s="44" t="s">
        <v>5147</v>
      </c>
      <c r="F1891" s="44" t="s">
        <v>5148</v>
      </c>
      <c r="G1891" s="39" t="s">
        <v>6115</v>
      </c>
      <c r="H1891" s="64">
        <v>40633</v>
      </c>
      <c r="I1891" s="44" t="s">
        <v>6132</v>
      </c>
      <c r="J1891" s="58">
        <v>71</v>
      </c>
      <c r="K1891" s="44" t="s">
        <v>6111</v>
      </c>
      <c r="L1891" s="39" t="s">
        <v>6116</v>
      </c>
      <c r="M1891" s="67">
        <v>0</v>
      </c>
      <c r="N1891" s="67">
        <v>0</v>
      </c>
      <c r="O1891" s="46">
        <v>332347</v>
      </c>
      <c r="P1891" s="45">
        <v>332347</v>
      </c>
      <c r="Q1891" s="45">
        <v>275604</v>
      </c>
      <c r="R1891" s="45">
        <v>22967</v>
      </c>
      <c r="S1891" s="45">
        <v>137802</v>
      </c>
      <c r="T1891" s="45">
        <v>117100</v>
      </c>
      <c r="U1891" s="46">
        <v>194545</v>
      </c>
      <c r="V1891" s="38">
        <v>83345.806022416466</v>
      </c>
      <c r="W1891" s="46">
        <v>83345.806022416466</v>
      </c>
      <c r="X1891" s="38"/>
      <c r="Y1891" s="38">
        <f t="shared" si="29"/>
        <v>96648.792761982215</v>
      </c>
      <c r="Z1891" s="38">
        <v>96648.792761982215</v>
      </c>
      <c r="AA1891" s="38">
        <v>0</v>
      </c>
      <c r="AB1891" s="38">
        <v>96648.792761982215</v>
      </c>
      <c r="AC1891" s="38" t="s">
        <v>6123</v>
      </c>
      <c r="AD1891" s="59">
        <v>0.8253526281979694</v>
      </c>
      <c r="AE1891" s="59">
        <v>0.29080687583153214</v>
      </c>
      <c r="AF1891" s="59">
        <v>0.49679402072519063</v>
      </c>
    </row>
    <row r="1892" spans="1:32" x14ac:dyDescent="0.2">
      <c r="A1892" s="60" t="s">
        <v>6111</v>
      </c>
      <c r="B1892" s="44" t="s">
        <v>6115</v>
      </c>
      <c r="C1892" s="44"/>
      <c r="D1892" s="39">
        <v>1877</v>
      </c>
      <c r="E1892" s="44" t="s">
        <v>5767</v>
      </c>
      <c r="F1892" s="44" t="s">
        <v>5768</v>
      </c>
      <c r="G1892" s="39" t="s">
        <v>6115</v>
      </c>
      <c r="H1892" s="64">
        <v>40359</v>
      </c>
      <c r="I1892" s="44" t="s">
        <v>6129</v>
      </c>
      <c r="J1892" s="58">
        <v>71</v>
      </c>
      <c r="K1892" s="44" t="s">
        <v>6111</v>
      </c>
      <c r="L1892" s="39" t="s">
        <v>6123</v>
      </c>
      <c r="M1892" s="67">
        <v>100000</v>
      </c>
      <c r="N1892" s="67">
        <v>100000</v>
      </c>
      <c r="O1892" s="46">
        <v>285699</v>
      </c>
      <c r="P1892" s="45">
        <v>185699</v>
      </c>
      <c r="Q1892" s="45">
        <v>292913</v>
      </c>
      <c r="R1892" s="45">
        <v>24409.416666666668</v>
      </c>
      <c r="S1892" s="45">
        <v>146456.5</v>
      </c>
      <c r="T1892" s="45">
        <v>46702</v>
      </c>
      <c r="U1892" s="46">
        <v>39242.5</v>
      </c>
      <c r="V1892" s="38">
        <v>16812.037281013021</v>
      </c>
      <c r="W1892" s="46">
        <v>16812.037281013021</v>
      </c>
      <c r="X1892" s="38"/>
      <c r="Y1892" s="38">
        <f t="shared" si="29"/>
        <v>19495.439358308293</v>
      </c>
      <c r="Z1892" s="38">
        <v>19495.439358308293</v>
      </c>
      <c r="AA1892" s="38">
        <v>0</v>
      </c>
      <c r="AB1892" s="38">
        <v>19495.439358308293</v>
      </c>
      <c r="AC1892" s="38" t="s">
        <v>6123</v>
      </c>
      <c r="AD1892" s="59">
        <v>0.41744335056974635</v>
      </c>
      <c r="AE1892" s="59">
        <v>0.1049840836962412</v>
      </c>
      <c r="AF1892" s="59">
        <v>0.49679402072519063</v>
      </c>
    </row>
    <row r="1893" spans="1:32" x14ac:dyDescent="0.2">
      <c r="A1893" s="60" t="s">
        <v>6111</v>
      </c>
      <c r="B1893" s="44" t="s">
        <v>6115</v>
      </c>
      <c r="C1893" s="44"/>
      <c r="D1893" s="39">
        <v>1878</v>
      </c>
      <c r="E1893" s="44" t="s">
        <v>226</v>
      </c>
      <c r="F1893" s="44" t="s">
        <v>227</v>
      </c>
      <c r="G1893" s="39" t="s">
        <v>6115</v>
      </c>
      <c r="H1893" s="64">
        <v>40633</v>
      </c>
      <c r="I1893" s="44" t="s">
        <v>6130</v>
      </c>
      <c r="J1893" s="58">
        <v>70</v>
      </c>
      <c r="K1893" s="44" t="s">
        <v>6111</v>
      </c>
      <c r="L1893" s="39" t="s">
        <v>6116</v>
      </c>
      <c r="M1893" s="67">
        <v>0</v>
      </c>
      <c r="N1893" s="67">
        <v>0</v>
      </c>
      <c r="O1893" s="46">
        <v>82481</v>
      </c>
      <c r="P1893" s="45">
        <v>82481</v>
      </c>
      <c r="Q1893" s="45">
        <v>386095</v>
      </c>
      <c r="R1893" s="45">
        <v>32174.583333333332</v>
      </c>
      <c r="S1893" s="45">
        <v>193047.5</v>
      </c>
      <c r="T1893" s="45">
        <v>194289</v>
      </c>
      <c r="U1893" s="46">
        <v>0</v>
      </c>
      <c r="V1893" s="38">
        <v>0</v>
      </c>
      <c r="W1893" s="46">
        <v>0</v>
      </c>
      <c r="X1893" s="38"/>
      <c r="Y1893" s="38">
        <f t="shared" ref="Y1893:Y1956" si="30">V1893*(1+$X$14)</f>
        <v>0</v>
      </c>
      <c r="Z1893" s="38">
        <v>0</v>
      </c>
      <c r="AA1893" s="38">
        <v>0</v>
      </c>
      <c r="AB1893" s="38">
        <v>0</v>
      </c>
      <c r="AC1893" s="38" t="s">
        <v>6116</v>
      </c>
      <c r="AD1893" s="59">
        <v>0</v>
      </c>
      <c r="AE1893" s="59">
        <v>0</v>
      </c>
      <c r="AF1893" s="59" t="s">
        <v>6138</v>
      </c>
    </row>
    <row r="1894" spans="1:32" x14ac:dyDescent="0.2">
      <c r="A1894" s="60" t="s">
        <v>6111</v>
      </c>
      <c r="B1894" s="44" t="s">
        <v>6115</v>
      </c>
      <c r="C1894" s="44"/>
      <c r="D1894" s="39">
        <v>1879</v>
      </c>
      <c r="E1894" s="44" t="s">
        <v>276</v>
      </c>
      <c r="F1894" s="44" t="s">
        <v>277</v>
      </c>
      <c r="G1894" s="39" t="s">
        <v>6115</v>
      </c>
      <c r="H1894" s="64">
        <v>40543</v>
      </c>
      <c r="I1894" s="44" t="s">
        <v>6131</v>
      </c>
      <c r="J1894" s="58">
        <v>70</v>
      </c>
      <c r="K1894" s="44" t="s">
        <v>6111</v>
      </c>
      <c r="L1894" s="39" t="s">
        <v>6116</v>
      </c>
      <c r="M1894" s="67">
        <v>0</v>
      </c>
      <c r="N1894" s="67">
        <v>0</v>
      </c>
      <c r="O1894" s="46">
        <v>302565</v>
      </c>
      <c r="P1894" s="45">
        <v>302565</v>
      </c>
      <c r="Q1894" s="45">
        <v>327292</v>
      </c>
      <c r="R1894" s="45">
        <v>27274.333333333332</v>
      </c>
      <c r="S1894" s="45">
        <v>163646</v>
      </c>
      <c r="T1894" s="45">
        <v>169464</v>
      </c>
      <c r="U1894" s="46">
        <v>138919</v>
      </c>
      <c r="V1894" s="38">
        <v>59514.847602498514</v>
      </c>
      <c r="W1894" s="46">
        <v>59514.847602498514</v>
      </c>
      <c r="X1894" s="38"/>
      <c r="Y1894" s="38">
        <f t="shared" si="30"/>
        <v>69014.128565122766</v>
      </c>
      <c r="Z1894" s="38">
        <v>69014.128565122766</v>
      </c>
      <c r="AA1894" s="38">
        <v>0</v>
      </c>
      <c r="AB1894" s="38">
        <v>69014.128565122766</v>
      </c>
      <c r="AC1894" s="38" t="s">
        <v>6123</v>
      </c>
      <c r="AD1894" s="59">
        <v>0.40724949585235076</v>
      </c>
      <c r="AE1894" s="59">
        <v>0.22809686700419007</v>
      </c>
      <c r="AF1894" s="59">
        <v>0.49679402072519069</v>
      </c>
    </row>
    <row r="1895" spans="1:32" x14ac:dyDescent="0.2">
      <c r="A1895" s="60" t="s">
        <v>6111</v>
      </c>
      <c r="B1895" s="44" t="s">
        <v>6115</v>
      </c>
      <c r="C1895" s="44"/>
      <c r="D1895" s="39">
        <v>1880</v>
      </c>
      <c r="E1895" s="44" t="s">
        <v>348</v>
      </c>
      <c r="F1895" s="44" t="s">
        <v>349</v>
      </c>
      <c r="G1895" s="39" t="s">
        <v>6115</v>
      </c>
      <c r="H1895" s="64">
        <v>40633</v>
      </c>
      <c r="I1895" s="44" t="s">
        <v>6130</v>
      </c>
      <c r="J1895" s="58">
        <v>70</v>
      </c>
      <c r="K1895" s="44" t="s">
        <v>6111</v>
      </c>
      <c r="L1895" s="39" t="s">
        <v>6116</v>
      </c>
      <c r="M1895" s="67">
        <v>0</v>
      </c>
      <c r="N1895" s="67">
        <v>0</v>
      </c>
      <c r="O1895" s="46">
        <v>157397</v>
      </c>
      <c r="P1895" s="45">
        <v>157397</v>
      </c>
      <c r="Q1895" s="45">
        <v>338461</v>
      </c>
      <c r="R1895" s="45">
        <v>28205.083333333332</v>
      </c>
      <c r="S1895" s="45">
        <v>169230.5</v>
      </c>
      <c r="T1895" s="45">
        <v>208093</v>
      </c>
      <c r="U1895" s="46">
        <v>0</v>
      </c>
      <c r="V1895" s="38">
        <v>0</v>
      </c>
      <c r="W1895" s="46">
        <v>0</v>
      </c>
      <c r="X1895" s="38"/>
      <c r="Y1895" s="38">
        <f t="shared" si="30"/>
        <v>0</v>
      </c>
      <c r="Z1895" s="38">
        <v>0</v>
      </c>
      <c r="AA1895" s="38">
        <v>0</v>
      </c>
      <c r="AB1895" s="38">
        <v>0</v>
      </c>
      <c r="AC1895" s="38" t="s">
        <v>6116</v>
      </c>
      <c r="AD1895" s="59">
        <v>0</v>
      </c>
      <c r="AE1895" s="59">
        <v>0</v>
      </c>
      <c r="AF1895" s="59" t="s">
        <v>6138</v>
      </c>
    </row>
    <row r="1896" spans="1:32" x14ac:dyDescent="0.2">
      <c r="A1896" s="60" t="s">
        <v>6111</v>
      </c>
      <c r="B1896" s="44" t="s">
        <v>6115</v>
      </c>
      <c r="C1896" s="44"/>
      <c r="D1896" s="39">
        <v>1881</v>
      </c>
      <c r="E1896" s="44" t="s">
        <v>474</v>
      </c>
      <c r="F1896" s="44" t="s">
        <v>475</v>
      </c>
      <c r="G1896" s="39" t="s">
        <v>6115</v>
      </c>
      <c r="H1896" s="64">
        <v>40451</v>
      </c>
      <c r="I1896" s="44" t="s">
        <v>6131</v>
      </c>
      <c r="J1896" s="58">
        <v>70</v>
      </c>
      <c r="K1896" s="44" t="s">
        <v>6111</v>
      </c>
      <c r="L1896" s="39" t="s">
        <v>6116</v>
      </c>
      <c r="M1896" s="67">
        <v>0</v>
      </c>
      <c r="N1896" s="67">
        <v>0</v>
      </c>
      <c r="O1896" s="46">
        <v>138091</v>
      </c>
      <c r="P1896" s="45">
        <v>138091</v>
      </c>
      <c r="Q1896" s="45">
        <v>281716</v>
      </c>
      <c r="R1896" s="45">
        <v>23476.333333333332</v>
      </c>
      <c r="S1896" s="45">
        <v>140858</v>
      </c>
      <c r="T1896" s="45">
        <v>135069</v>
      </c>
      <c r="U1896" s="46">
        <v>0</v>
      </c>
      <c r="V1896" s="38">
        <v>0</v>
      </c>
      <c r="W1896" s="46">
        <v>0</v>
      </c>
      <c r="X1896" s="38"/>
      <c r="Y1896" s="38">
        <f t="shared" si="30"/>
        <v>0</v>
      </c>
      <c r="Z1896" s="38">
        <v>0</v>
      </c>
      <c r="AA1896" s="38">
        <v>0</v>
      </c>
      <c r="AB1896" s="38">
        <v>0</v>
      </c>
      <c r="AC1896" s="38" t="s">
        <v>6116</v>
      </c>
      <c r="AD1896" s="59">
        <v>0</v>
      </c>
      <c r="AE1896" s="59">
        <v>0</v>
      </c>
      <c r="AF1896" s="59" t="s">
        <v>6138</v>
      </c>
    </row>
    <row r="1897" spans="1:32" x14ac:dyDescent="0.2">
      <c r="A1897" s="60" t="s">
        <v>6111</v>
      </c>
      <c r="B1897" s="44" t="s">
        <v>6115</v>
      </c>
      <c r="C1897" s="44"/>
      <c r="D1897" s="39">
        <v>1882</v>
      </c>
      <c r="E1897" s="44" t="s">
        <v>528</v>
      </c>
      <c r="F1897" s="44" t="s">
        <v>529</v>
      </c>
      <c r="G1897" s="39" t="s">
        <v>6115</v>
      </c>
      <c r="H1897" s="64">
        <v>40359</v>
      </c>
      <c r="I1897" s="44" t="s">
        <v>6129</v>
      </c>
      <c r="J1897" s="58">
        <v>70</v>
      </c>
      <c r="K1897" s="44" t="s">
        <v>6111</v>
      </c>
      <c r="L1897" s="39" t="s">
        <v>6116</v>
      </c>
      <c r="M1897" s="67">
        <v>0</v>
      </c>
      <c r="N1897" s="67">
        <v>0</v>
      </c>
      <c r="O1897" s="46">
        <v>493146</v>
      </c>
      <c r="P1897" s="45">
        <v>493146</v>
      </c>
      <c r="Q1897" s="45">
        <v>318354</v>
      </c>
      <c r="R1897" s="45">
        <v>26529.5</v>
      </c>
      <c r="S1897" s="45">
        <v>159177</v>
      </c>
      <c r="T1897" s="45">
        <v>215630</v>
      </c>
      <c r="U1897" s="46">
        <v>333969</v>
      </c>
      <c r="V1897" s="38">
        <v>143077.00270631682</v>
      </c>
      <c r="W1897" s="46">
        <v>143077.00270631682</v>
      </c>
      <c r="X1897" s="38"/>
      <c r="Y1897" s="38">
        <f t="shared" si="30"/>
        <v>165913.8023075712</v>
      </c>
      <c r="Z1897" s="38">
        <v>165913.8023075712</v>
      </c>
      <c r="AA1897" s="38">
        <v>0</v>
      </c>
      <c r="AB1897" s="38">
        <v>165913.8023075712</v>
      </c>
      <c r="AC1897" s="38" t="s">
        <v>6123</v>
      </c>
      <c r="AD1897" s="59">
        <v>0.76943747302124565</v>
      </c>
      <c r="AE1897" s="59">
        <v>0.33643951752132473</v>
      </c>
      <c r="AF1897" s="59">
        <v>0.49679402072519063</v>
      </c>
    </row>
    <row r="1898" spans="1:32" x14ac:dyDescent="0.2">
      <c r="A1898" s="60" t="s">
        <v>6111</v>
      </c>
      <c r="B1898" s="44" t="s">
        <v>6115</v>
      </c>
      <c r="C1898" s="44"/>
      <c r="D1898" s="39">
        <v>1883</v>
      </c>
      <c r="E1898" s="44" t="s">
        <v>869</v>
      </c>
      <c r="F1898" s="44" t="s">
        <v>870</v>
      </c>
      <c r="G1898" s="39" t="s">
        <v>6115</v>
      </c>
      <c r="H1898" s="64">
        <v>40633</v>
      </c>
      <c r="I1898" s="44" t="s">
        <v>6129</v>
      </c>
      <c r="J1898" s="58">
        <v>70</v>
      </c>
      <c r="K1898" s="44" t="s">
        <v>6111</v>
      </c>
      <c r="L1898" s="39" t="s">
        <v>6116</v>
      </c>
      <c r="M1898" s="67">
        <v>0</v>
      </c>
      <c r="N1898" s="67">
        <v>0</v>
      </c>
      <c r="O1898" s="46">
        <v>165942</v>
      </c>
      <c r="P1898" s="45">
        <v>165942</v>
      </c>
      <c r="Q1898" s="45">
        <v>430666</v>
      </c>
      <c r="R1898" s="45">
        <v>35888.833333333336</v>
      </c>
      <c r="S1898" s="45">
        <v>215333</v>
      </c>
      <c r="T1898" s="45">
        <v>272939</v>
      </c>
      <c r="U1898" s="46">
        <v>0</v>
      </c>
      <c r="V1898" s="38">
        <v>0</v>
      </c>
      <c r="W1898" s="46">
        <v>0</v>
      </c>
      <c r="X1898" s="38"/>
      <c r="Y1898" s="38">
        <f t="shared" si="30"/>
        <v>0</v>
      </c>
      <c r="Z1898" s="38">
        <v>0</v>
      </c>
      <c r="AA1898" s="38">
        <v>0</v>
      </c>
      <c r="AB1898" s="38">
        <v>0</v>
      </c>
      <c r="AC1898" s="38" t="s">
        <v>6116</v>
      </c>
      <c r="AD1898" s="59">
        <v>0</v>
      </c>
      <c r="AE1898" s="59">
        <v>0</v>
      </c>
      <c r="AF1898" s="59" t="s">
        <v>6138</v>
      </c>
    </row>
    <row r="1899" spans="1:32" x14ac:dyDescent="0.2">
      <c r="A1899" s="60" t="s">
        <v>6111</v>
      </c>
      <c r="B1899" s="44" t="s">
        <v>6115</v>
      </c>
      <c r="C1899" s="44"/>
      <c r="D1899" s="39">
        <v>1884</v>
      </c>
      <c r="E1899" s="44" t="s">
        <v>1075</v>
      </c>
      <c r="F1899" s="44" t="s">
        <v>1076</v>
      </c>
      <c r="G1899" s="39" t="s">
        <v>6115</v>
      </c>
      <c r="H1899" s="64">
        <v>40633</v>
      </c>
      <c r="I1899" s="44" t="s">
        <v>6132</v>
      </c>
      <c r="J1899" s="58">
        <v>70</v>
      </c>
      <c r="K1899" s="44" t="s">
        <v>6111</v>
      </c>
      <c r="L1899" s="39" t="s">
        <v>6116</v>
      </c>
      <c r="M1899" s="67">
        <v>0</v>
      </c>
      <c r="N1899" s="67">
        <v>0</v>
      </c>
      <c r="O1899" s="46">
        <v>414470</v>
      </c>
      <c r="P1899" s="45">
        <v>414470</v>
      </c>
      <c r="Q1899" s="45">
        <v>355453</v>
      </c>
      <c r="R1899" s="45">
        <v>29621.083333333332</v>
      </c>
      <c r="S1899" s="45">
        <v>177726.5</v>
      </c>
      <c r="T1899" s="45">
        <v>201741</v>
      </c>
      <c r="U1899" s="46">
        <v>236743.5</v>
      </c>
      <c r="V1899" s="38">
        <v>101424.23515416974</v>
      </c>
      <c r="W1899" s="46">
        <v>101424.23515416974</v>
      </c>
      <c r="X1899" s="38"/>
      <c r="Y1899" s="38">
        <f t="shared" si="30"/>
        <v>117612.75524555417</v>
      </c>
      <c r="Z1899" s="38">
        <v>117612.75524555417</v>
      </c>
      <c r="AA1899" s="38">
        <v>0</v>
      </c>
      <c r="AB1899" s="38">
        <v>117612.75524555417</v>
      </c>
      <c r="AC1899" s="38" t="s">
        <v>6123</v>
      </c>
      <c r="AD1899" s="59">
        <v>0.58298885821699198</v>
      </c>
      <c r="AE1899" s="59">
        <v>0.28376663026408228</v>
      </c>
      <c r="AF1899" s="59">
        <v>0.49679402072519063</v>
      </c>
    </row>
    <row r="1900" spans="1:32" x14ac:dyDescent="0.2">
      <c r="A1900" s="60" t="s">
        <v>6111</v>
      </c>
      <c r="B1900" s="44" t="s">
        <v>6115</v>
      </c>
      <c r="C1900" s="44"/>
      <c r="D1900" s="39">
        <v>1885</v>
      </c>
      <c r="E1900" s="44" t="s">
        <v>1119</v>
      </c>
      <c r="F1900" s="44" t="s">
        <v>1120</v>
      </c>
      <c r="G1900" s="39" t="s">
        <v>6115</v>
      </c>
      <c r="H1900" s="64">
        <v>40359</v>
      </c>
      <c r="I1900" s="44" t="s">
        <v>6131</v>
      </c>
      <c r="J1900" s="58">
        <v>70</v>
      </c>
      <c r="K1900" s="44" t="s">
        <v>6111</v>
      </c>
      <c r="L1900" s="39" t="s">
        <v>6116</v>
      </c>
      <c r="M1900" s="67">
        <v>0</v>
      </c>
      <c r="N1900" s="67">
        <v>0</v>
      </c>
      <c r="O1900" s="46">
        <v>769930</v>
      </c>
      <c r="P1900" s="45">
        <v>769930</v>
      </c>
      <c r="Q1900" s="45">
        <v>370707</v>
      </c>
      <c r="R1900" s="45">
        <v>30892.25</v>
      </c>
      <c r="S1900" s="45">
        <v>185353.5</v>
      </c>
      <c r="T1900" s="45">
        <v>284641</v>
      </c>
      <c r="U1900" s="46">
        <v>584576.5</v>
      </c>
      <c r="V1900" s="38">
        <v>250440.76986950648</v>
      </c>
      <c r="W1900" s="46">
        <v>250440.76986950648</v>
      </c>
      <c r="X1900" s="38"/>
      <c r="Y1900" s="38">
        <f t="shared" si="30"/>
        <v>290414.10985645937</v>
      </c>
      <c r="Z1900" s="38">
        <v>284641</v>
      </c>
      <c r="AA1900" s="38">
        <v>0</v>
      </c>
      <c r="AB1900" s="38">
        <v>284641</v>
      </c>
      <c r="AC1900" s="38" t="s">
        <v>6123</v>
      </c>
      <c r="AD1900" s="59">
        <v>1</v>
      </c>
      <c r="AE1900" s="59">
        <v>0.36969724520410946</v>
      </c>
      <c r="AF1900" s="59">
        <v>0.48691830752690196</v>
      </c>
    </row>
    <row r="1901" spans="1:32" x14ac:dyDescent="0.2">
      <c r="A1901" s="60" t="s">
        <v>6111</v>
      </c>
      <c r="B1901" s="44" t="s">
        <v>6115</v>
      </c>
      <c r="C1901" s="44"/>
      <c r="D1901" s="39">
        <v>1886</v>
      </c>
      <c r="E1901" s="44" t="s">
        <v>1245</v>
      </c>
      <c r="F1901" s="44" t="s">
        <v>1246</v>
      </c>
      <c r="G1901" s="39" t="s">
        <v>6115</v>
      </c>
      <c r="H1901" s="64">
        <v>40359</v>
      </c>
      <c r="I1901" s="44" t="s">
        <v>6131</v>
      </c>
      <c r="J1901" s="58">
        <v>70</v>
      </c>
      <c r="K1901" s="44" t="s">
        <v>6111</v>
      </c>
      <c r="L1901" s="39" t="s">
        <v>6116</v>
      </c>
      <c r="M1901" s="67">
        <v>0</v>
      </c>
      <c r="N1901" s="67">
        <v>0</v>
      </c>
      <c r="O1901" s="46">
        <v>568514</v>
      </c>
      <c r="P1901" s="45">
        <v>568514</v>
      </c>
      <c r="Q1901" s="45">
        <v>300612</v>
      </c>
      <c r="R1901" s="45">
        <v>25051</v>
      </c>
      <c r="S1901" s="45">
        <v>150306</v>
      </c>
      <c r="T1901" s="45">
        <v>128605</v>
      </c>
      <c r="U1901" s="46">
        <v>418208</v>
      </c>
      <c r="V1901" s="38">
        <v>179166.17155425606</v>
      </c>
      <c r="W1901" s="46">
        <v>128605</v>
      </c>
      <c r="X1901" s="38"/>
      <c r="Y1901" s="38">
        <f t="shared" si="30"/>
        <v>207763.23381944053</v>
      </c>
      <c r="Z1901" s="38">
        <v>128605</v>
      </c>
      <c r="AA1901" s="38">
        <v>0</v>
      </c>
      <c r="AB1901" s="38">
        <v>128605</v>
      </c>
      <c r="AC1901" s="38" t="s">
        <v>6123</v>
      </c>
      <c r="AD1901" s="59">
        <v>1</v>
      </c>
      <c r="AE1901" s="59">
        <v>0.22621254709646552</v>
      </c>
      <c r="AF1901" s="59">
        <v>0.30751444257403016</v>
      </c>
    </row>
    <row r="1902" spans="1:32" x14ac:dyDescent="0.2">
      <c r="A1902" s="60" t="s">
        <v>6111</v>
      </c>
      <c r="B1902" s="44" t="s">
        <v>6115</v>
      </c>
      <c r="C1902" s="44"/>
      <c r="D1902" s="39">
        <v>1887</v>
      </c>
      <c r="E1902" s="44" t="s">
        <v>1801</v>
      </c>
      <c r="F1902" s="44" t="s">
        <v>1802</v>
      </c>
      <c r="G1902" s="39" t="s">
        <v>6115</v>
      </c>
      <c r="H1902" s="64">
        <v>40451</v>
      </c>
      <c r="I1902" s="44" t="s">
        <v>6131</v>
      </c>
      <c r="J1902" s="58">
        <v>70</v>
      </c>
      <c r="K1902" s="44" t="s">
        <v>6111</v>
      </c>
      <c r="L1902" s="39" t="s">
        <v>6116</v>
      </c>
      <c r="M1902" s="67">
        <v>0</v>
      </c>
      <c r="N1902" s="67">
        <v>0</v>
      </c>
      <c r="O1902" s="46">
        <v>302556</v>
      </c>
      <c r="P1902" s="45">
        <v>302556</v>
      </c>
      <c r="Q1902" s="45">
        <v>268856</v>
      </c>
      <c r="R1902" s="45">
        <v>22404.666666666668</v>
      </c>
      <c r="S1902" s="45">
        <v>134428</v>
      </c>
      <c r="T1902" s="45">
        <v>94480</v>
      </c>
      <c r="U1902" s="46">
        <v>168128</v>
      </c>
      <c r="V1902" s="38">
        <v>72028.392787976234</v>
      </c>
      <c r="W1902" s="46">
        <v>72028.392787976234</v>
      </c>
      <c r="X1902" s="38"/>
      <c r="Y1902" s="38">
        <f t="shared" si="30"/>
        <v>83524.985116484851</v>
      </c>
      <c r="Z1902" s="38">
        <v>83524.985116484851</v>
      </c>
      <c r="AA1902" s="38">
        <v>0</v>
      </c>
      <c r="AB1902" s="38">
        <v>83524.985116484851</v>
      </c>
      <c r="AC1902" s="38" t="s">
        <v>6123</v>
      </c>
      <c r="AD1902" s="59">
        <v>0.88404937676211737</v>
      </c>
      <c r="AE1902" s="59">
        <v>0.27606454711354211</v>
      </c>
      <c r="AF1902" s="59">
        <v>0.49679402072519063</v>
      </c>
    </row>
    <row r="1903" spans="1:32" x14ac:dyDescent="0.2">
      <c r="A1903" s="60" t="s">
        <v>6111</v>
      </c>
      <c r="B1903" s="44" t="s">
        <v>6115</v>
      </c>
      <c r="C1903" s="44"/>
      <c r="D1903" s="39">
        <v>1888</v>
      </c>
      <c r="E1903" s="44" t="s">
        <v>1998</v>
      </c>
      <c r="F1903" s="44" t="s">
        <v>1999</v>
      </c>
      <c r="G1903" s="39" t="s">
        <v>6115</v>
      </c>
      <c r="H1903" s="64">
        <v>40633</v>
      </c>
      <c r="I1903" s="44" t="s">
        <v>6132</v>
      </c>
      <c r="J1903" s="58">
        <v>70</v>
      </c>
      <c r="K1903" s="44" t="s">
        <v>6111</v>
      </c>
      <c r="L1903" s="39" t="s">
        <v>6116</v>
      </c>
      <c r="M1903" s="67">
        <v>0</v>
      </c>
      <c r="N1903" s="67">
        <v>0</v>
      </c>
      <c r="O1903" s="46">
        <v>154438</v>
      </c>
      <c r="P1903" s="45">
        <v>154438</v>
      </c>
      <c r="Q1903" s="45">
        <v>325205</v>
      </c>
      <c r="R1903" s="45">
        <v>27100.416666666668</v>
      </c>
      <c r="S1903" s="45">
        <v>162602.5</v>
      </c>
      <c r="T1903" s="45">
        <v>118179</v>
      </c>
      <c r="U1903" s="46">
        <v>0</v>
      </c>
      <c r="V1903" s="38">
        <v>0</v>
      </c>
      <c r="W1903" s="46">
        <v>0</v>
      </c>
      <c r="X1903" s="38"/>
      <c r="Y1903" s="38">
        <f t="shared" si="30"/>
        <v>0</v>
      </c>
      <c r="Z1903" s="38">
        <v>0</v>
      </c>
      <c r="AA1903" s="38">
        <v>0</v>
      </c>
      <c r="AB1903" s="38">
        <v>0</v>
      </c>
      <c r="AC1903" s="38" t="s">
        <v>6116</v>
      </c>
      <c r="AD1903" s="59">
        <v>0</v>
      </c>
      <c r="AE1903" s="59">
        <v>0</v>
      </c>
      <c r="AF1903" s="59" t="s">
        <v>6138</v>
      </c>
    </row>
    <row r="1904" spans="1:32" x14ac:dyDescent="0.2">
      <c r="A1904" s="60" t="s">
        <v>6111</v>
      </c>
      <c r="B1904" s="44" t="s">
        <v>6115</v>
      </c>
      <c r="C1904" s="44"/>
      <c r="D1904" s="39">
        <v>1889</v>
      </c>
      <c r="E1904" s="44" t="s">
        <v>2034</v>
      </c>
      <c r="F1904" s="44" t="s">
        <v>2035</v>
      </c>
      <c r="G1904" s="39" t="s">
        <v>6115</v>
      </c>
      <c r="H1904" s="64">
        <v>40633</v>
      </c>
      <c r="I1904" s="44" t="s">
        <v>6129</v>
      </c>
      <c r="J1904" s="58">
        <v>70</v>
      </c>
      <c r="K1904" s="44" t="s">
        <v>6111</v>
      </c>
      <c r="L1904" s="39" t="s">
        <v>6116</v>
      </c>
      <c r="M1904" s="67">
        <v>0</v>
      </c>
      <c r="N1904" s="67">
        <v>0</v>
      </c>
      <c r="O1904" s="46">
        <v>197108</v>
      </c>
      <c r="P1904" s="45">
        <v>197108</v>
      </c>
      <c r="Q1904" s="45">
        <v>304761</v>
      </c>
      <c r="R1904" s="45">
        <v>25396.75</v>
      </c>
      <c r="S1904" s="45">
        <v>152380.5</v>
      </c>
      <c r="T1904" s="45">
        <v>111561</v>
      </c>
      <c r="U1904" s="46">
        <v>44727.5</v>
      </c>
      <c r="V1904" s="38">
        <v>19161.888194852771</v>
      </c>
      <c r="W1904" s="46">
        <v>19161.888194852771</v>
      </c>
      <c r="X1904" s="38"/>
      <c r="Y1904" s="38">
        <f t="shared" si="30"/>
        <v>22220.354561985961</v>
      </c>
      <c r="Z1904" s="38">
        <v>22220.354561985961</v>
      </c>
      <c r="AA1904" s="38">
        <v>0</v>
      </c>
      <c r="AB1904" s="38">
        <v>22220.354561985961</v>
      </c>
      <c r="AC1904" s="38" t="s">
        <v>6123</v>
      </c>
      <c r="AD1904" s="59">
        <v>0.19917672450037166</v>
      </c>
      <c r="AE1904" s="59">
        <v>0.11273187573302941</v>
      </c>
      <c r="AF1904" s="59">
        <v>0.49679402072519058</v>
      </c>
    </row>
    <row r="1905" spans="1:32" x14ac:dyDescent="0.2">
      <c r="A1905" s="60" t="s">
        <v>6111</v>
      </c>
      <c r="B1905" s="44" t="s">
        <v>6115</v>
      </c>
      <c r="C1905" s="44"/>
      <c r="D1905" s="39">
        <v>1890</v>
      </c>
      <c r="E1905" s="44" t="s">
        <v>2339</v>
      </c>
      <c r="F1905" s="44" t="s">
        <v>2340</v>
      </c>
      <c r="G1905" s="39" t="s">
        <v>6115</v>
      </c>
      <c r="H1905" s="64">
        <v>40543</v>
      </c>
      <c r="I1905" s="44" t="s">
        <v>6129</v>
      </c>
      <c r="J1905" s="58">
        <v>70</v>
      </c>
      <c r="K1905" s="44" t="s">
        <v>6111</v>
      </c>
      <c r="L1905" s="39" t="s">
        <v>6116</v>
      </c>
      <c r="M1905" s="67">
        <v>0</v>
      </c>
      <c r="N1905" s="67">
        <v>0</v>
      </c>
      <c r="O1905" s="46">
        <v>379604</v>
      </c>
      <c r="P1905" s="45">
        <v>379604</v>
      </c>
      <c r="Q1905" s="45">
        <v>755071</v>
      </c>
      <c r="R1905" s="45">
        <v>62922.583333333336</v>
      </c>
      <c r="S1905" s="45">
        <v>377535.5</v>
      </c>
      <c r="T1905" s="45">
        <v>359305</v>
      </c>
      <c r="U1905" s="46">
        <v>2068.5</v>
      </c>
      <c r="V1905" s="38">
        <v>886.17440570237454</v>
      </c>
      <c r="W1905" s="46">
        <v>886.17440570237454</v>
      </c>
      <c r="X1905" s="38"/>
      <c r="Y1905" s="38">
        <f t="shared" si="30"/>
        <v>1027.6184318700568</v>
      </c>
      <c r="Z1905" s="38">
        <v>1027.6184318700568</v>
      </c>
      <c r="AA1905" s="38">
        <v>0</v>
      </c>
      <c r="AB1905" s="38">
        <v>1027.6184318700568</v>
      </c>
      <c r="AC1905" s="38" t="s">
        <v>6123</v>
      </c>
      <c r="AD1905" s="59">
        <v>2.8600170659190851E-3</v>
      </c>
      <c r="AE1905" s="59">
        <v>2.7070800936503745E-3</v>
      </c>
      <c r="AF1905" s="59">
        <v>0.49679402072519063</v>
      </c>
    </row>
    <row r="1906" spans="1:32" x14ac:dyDescent="0.2">
      <c r="A1906" s="60" t="s">
        <v>6111</v>
      </c>
      <c r="B1906" s="44" t="s">
        <v>6115</v>
      </c>
      <c r="C1906" s="44"/>
      <c r="D1906" s="39">
        <v>1891</v>
      </c>
      <c r="E1906" s="44" t="s">
        <v>2649</v>
      </c>
      <c r="F1906" s="44" t="s">
        <v>2650</v>
      </c>
      <c r="G1906" s="39" t="s">
        <v>6115</v>
      </c>
      <c r="H1906" s="64">
        <v>40359</v>
      </c>
      <c r="I1906" s="44" t="s">
        <v>6131</v>
      </c>
      <c r="J1906" s="58">
        <v>70</v>
      </c>
      <c r="K1906" s="44" t="s">
        <v>6111</v>
      </c>
      <c r="L1906" s="39" t="s">
        <v>6116</v>
      </c>
      <c r="M1906" s="67">
        <v>0</v>
      </c>
      <c r="N1906" s="67">
        <v>0</v>
      </c>
      <c r="O1906" s="46">
        <v>109224</v>
      </c>
      <c r="P1906" s="45">
        <v>109224</v>
      </c>
      <c r="Q1906" s="45">
        <v>326810</v>
      </c>
      <c r="R1906" s="45">
        <v>27234.166666666668</v>
      </c>
      <c r="S1906" s="45">
        <v>163405</v>
      </c>
      <c r="T1906" s="45">
        <v>142341</v>
      </c>
      <c r="U1906" s="46">
        <v>0</v>
      </c>
      <c r="V1906" s="38">
        <v>0</v>
      </c>
      <c r="W1906" s="46">
        <v>0</v>
      </c>
      <c r="X1906" s="38"/>
      <c r="Y1906" s="38">
        <f t="shared" si="30"/>
        <v>0</v>
      </c>
      <c r="Z1906" s="38">
        <v>0</v>
      </c>
      <c r="AA1906" s="38">
        <v>0</v>
      </c>
      <c r="AB1906" s="38">
        <v>0</v>
      </c>
      <c r="AC1906" s="38" t="s">
        <v>6116</v>
      </c>
      <c r="AD1906" s="59">
        <v>0</v>
      </c>
      <c r="AE1906" s="59">
        <v>0</v>
      </c>
      <c r="AF1906" s="59" t="s">
        <v>6138</v>
      </c>
    </row>
    <row r="1907" spans="1:32" x14ac:dyDescent="0.2">
      <c r="A1907" s="60" t="s">
        <v>6111</v>
      </c>
      <c r="B1907" s="44" t="s">
        <v>6115</v>
      </c>
      <c r="C1907" s="44"/>
      <c r="D1907" s="39">
        <v>1892</v>
      </c>
      <c r="E1907" s="44" t="s">
        <v>2667</v>
      </c>
      <c r="F1907" s="44" t="s">
        <v>2668</v>
      </c>
      <c r="G1907" s="39" t="s">
        <v>6115</v>
      </c>
      <c r="H1907" s="64">
        <v>40543</v>
      </c>
      <c r="I1907" s="44" t="s">
        <v>6131</v>
      </c>
      <c r="J1907" s="58">
        <v>70</v>
      </c>
      <c r="K1907" s="44" t="s">
        <v>6111</v>
      </c>
      <c r="L1907" s="39" t="s">
        <v>6123</v>
      </c>
      <c r="M1907" s="67">
        <v>87725</v>
      </c>
      <c r="N1907" s="67">
        <v>0</v>
      </c>
      <c r="O1907" s="46">
        <v>329803</v>
      </c>
      <c r="P1907" s="45">
        <v>329803</v>
      </c>
      <c r="Q1907" s="45">
        <v>386584</v>
      </c>
      <c r="R1907" s="45">
        <v>32215.333333333332</v>
      </c>
      <c r="S1907" s="45">
        <v>193292</v>
      </c>
      <c r="T1907" s="45">
        <v>139750</v>
      </c>
      <c r="U1907" s="46">
        <v>136511</v>
      </c>
      <c r="V1907" s="38">
        <v>58483.226636130945</v>
      </c>
      <c r="W1907" s="46">
        <v>58483.226636130945</v>
      </c>
      <c r="X1907" s="38"/>
      <c r="Y1907" s="38">
        <f t="shared" si="30"/>
        <v>67817.848563216496</v>
      </c>
      <c r="Z1907" s="38">
        <v>67817.848563216496</v>
      </c>
      <c r="AA1907" s="38">
        <v>0</v>
      </c>
      <c r="AB1907" s="38">
        <v>67817.848563216496</v>
      </c>
      <c r="AC1907" s="38" t="s">
        <v>6123</v>
      </c>
      <c r="AD1907" s="59">
        <v>0.4852797750498497</v>
      </c>
      <c r="AE1907" s="59">
        <v>0.2056313877169598</v>
      </c>
      <c r="AF1907" s="59">
        <v>0.49679402072519063</v>
      </c>
    </row>
    <row r="1908" spans="1:32" x14ac:dyDescent="0.2">
      <c r="A1908" s="60" t="s">
        <v>6111</v>
      </c>
      <c r="B1908" s="44" t="s">
        <v>6115</v>
      </c>
      <c r="C1908" s="44"/>
      <c r="D1908" s="39">
        <v>1893</v>
      </c>
      <c r="E1908" s="44" t="s">
        <v>2673</v>
      </c>
      <c r="F1908" s="44" t="s">
        <v>2674</v>
      </c>
      <c r="G1908" s="39" t="s">
        <v>6115</v>
      </c>
      <c r="H1908" s="64">
        <v>40633</v>
      </c>
      <c r="I1908" s="44" t="s">
        <v>6132</v>
      </c>
      <c r="J1908" s="58">
        <v>70</v>
      </c>
      <c r="K1908" s="44" t="s">
        <v>6111</v>
      </c>
      <c r="L1908" s="39" t="s">
        <v>6116</v>
      </c>
      <c r="M1908" s="67">
        <v>0</v>
      </c>
      <c r="N1908" s="67">
        <v>0</v>
      </c>
      <c r="O1908" s="46">
        <v>128732</v>
      </c>
      <c r="P1908" s="45">
        <v>128732</v>
      </c>
      <c r="Q1908" s="45">
        <v>369804</v>
      </c>
      <c r="R1908" s="45">
        <v>30817</v>
      </c>
      <c r="S1908" s="45">
        <v>184902</v>
      </c>
      <c r="T1908" s="45">
        <v>159703</v>
      </c>
      <c r="U1908" s="46">
        <v>0</v>
      </c>
      <c r="V1908" s="38">
        <v>0</v>
      </c>
      <c r="W1908" s="46">
        <v>0</v>
      </c>
      <c r="X1908" s="38"/>
      <c r="Y1908" s="38">
        <f t="shared" si="30"/>
        <v>0</v>
      </c>
      <c r="Z1908" s="38">
        <v>0</v>
      </c>
      <c r="AA1908" s="38">
        <v>0</v>
      </c>
      <c r="AB1908" s="38">
        <v>0</v>
      </c>
      <c r="AC1908" s="38" t="s">
        <v>6116</v>
      </c>
      <c r="AD1908" s="59">
        <v>0</v>
      </c>
      <c r="AE1908" s="59">
        <v>0</v>
      </c>
      <c r="AF1908" s="59" t="s">
        <v>6138</v>
      </c>
    </row>
    <row r="1909" spans="1:32" x14ac:dyDescent="0.2">
      <c r="A1909" s="60" t="s">
        <v>6111</v>
      </c>
      <c r="B1909" s="44" t="s">
        <v>6115</v>
      </c>
      <c r="C1909" s="44"/>
      <c r="D1909" s="39">
        <v>1894</v>
      </c>
      <c r="E1909" s="44" t="s">
        <v>2810</v>
      </c>
      <c r="F1909" s="44" t="s">
        <v>2811</v>
      </c>
      <c r="G1909" s="39" t="s">
        <v>6115</v>
      </c>
      <c r="H1909" s="64">
        <v>40633</v>
      </c>
      <c r="I1909" s="44" t="s">
        <v>6132</v>
      </c>
      <c r="J1909" s="58">
        <v>70</v>
      </c>
      <c r="K1909" s="44" t="s">
        <v>6111</v>
      </c>
      <c r="L1909" s="39" t="s">
        <v>6116</v>
      </c>
      <c r="M1909" s="67">
        <v>0</v>
      </c>
      <c r="N1909" s="67">
        <v>0</v>
      </c>
      <c r="O1909" s="46">
        <v>456343</v>
      </c>
      <c r="P1909" s="45">
        <v>456343</v>
      </c>
      <c r="Q1909" s="45">
        <v>360053</v>
      </c>
      <c r="R1909" s="45">
        <v>30004.416666666668</v>
      </c>
      <c r="S1909" s="45">
        <v>180026.5</v>
      </c>
      <c r="T1909" s="45">
        <v>194203</v>
      </c>
      <c r="U1909" s="46">
        <v>276316.5</v>
      </c>
      <c r="V1909" s="38">
        <v>118377.86326964476</v>
      </c>
      <c r="W1909" s="46">
        <v>118377.86326964476</v>
      </c>
      <c r="X1909" s="38"/>
      <c r="Y1909" s="38">
        <f t="shared" si="30"/>
        <v>137272.38502771215</v>
      </c>
      <c r="Z1909" s="38">
        <v>137272.38502771215</v>
      </c>
      <c r="AA1909" s="38">
        <v>0</v>
      </c>
      <c r="AB1909" s="38">
        <v>137272.38502771215</v>
      </c>
      <c r="AC1909" s="38" t="s">
        <v>6123</v>
      </c>
      <c r="AD1909" s="59">
        <v>0.70684997156435359</v>
      </c>
      <c r="AE1909" s="59">
        <v>0.30080966515912844</v>
      </c>
      <c r="AF1909" s="59">
        <v>0.49679402072519069</v>
      </c>
    </row>
    <row r="1910" spans="1:32" x14ac:dyDescent="0.2">
      <c r="A1910" s="60" t="s">
        <v>6111</v>
      </c>
      <c r="B1910" s="44" t="s">
        <v>6115</v>
      </c>
      <c r="C1910" s="44"/>
      <c r="D1910" s="39">
        <v>1895</v>
      </c>
      <c r="E1910" s="44" t="s">
        <v>2978</v>
      </c>
      <c r="F1910" s="44" t="s">
        <v>2979</v>
      </c>
      <c r="G1910" s="39" t="s">
        <v>6115</v>
      </c>
      <c r="H1910" s="64">
        <v>40543</v>
      </c>
      <c r="I1910" s="44" t="s">
        <v>6129</v>
      </c>
      <c r="J1910" s="58">
        <v>70</v>
      </c>
      <c r="K1910" s="44" t="s">
        <v>6111</v>
      </c>
      <c r="L1910" s="39" t="s">
        <v>6116</v>
      </c>
      <c r="M1910" s="67">
        <v>0</v>
      </c>
      <c r="N1910" s="67">
        <v>0</v>
      </c>
      <c r="O1910" s="46">
        <v>110672</v>
      </c>
      <c r="P1910" s="45">
        <v>110672</v>
      </c>
      <c r="Q1910" s="45">
        <v>334890</v>
      </c>
      <c r="R1910" s="45">
        <v>27907.5</v>
      </c>
      <c r="S1910" s="45">
        <v>167445</v>
      </c>
      <c r="T1910" s="45">
        <v>227446</v>
      </c>
      <c r="U1910" s="46">
        <v>0</v>
      </c>
      <c r="V1910" s="38">
        <v>0</v>
      </c>
      <c r="W1910" s="46">
        <v>0</v>
      </c>
      <c r="X1910" s="38"/>
      <c r="Y1910" s="38">
        <f t="shared" si="30"/>
        <v>0</v>
      </c>
      <c r="Z1910" s="38">
        <v>0</v>
      </c>
      <c r="AA1910" s="38">
        <v>0</v>
      </c>
      <c r="AB1910" s="38">
        <v>0</v>
      </c>
      <c r="AC1910" s="38" t="s">
        <v>6116</v>
      </c>
      <c r="AD1910" s="59">
        <v>0</v>
      </c>
      <c r="AE1910" s="59">
        <v>0</v>
      </c>
      <c r="AF1910" s="59" t="s">
        <v>6138</v>
      </c>
    </row>
    <row r="1911" spans="1:32" x14ac:dyDescent="0.2">
      <c r="A1911" s="60" t="s">
        <v>6111</v>
      </c>
      <c r="B1911" s="44" t="s">
        <v>6115</v>
      </c>
      <c r="C1911" s="44"/>
      <c r="D1911" s="39">
        <v>1896</v>
      </c>
      <c r="E1911" s="44" t="s">
        <v>3125</v>
      </c>
      <c r="F1911" s="44" t="s">
        <v>3126</v>
      </c>
      <c r="G1911" s="39" t="s">
        <v>6115</v>
      </c>
      <c r="H1911" s="64">
        <v>40633</v>
      </c>
      <c r="I1911" s="44" t="s">
        <v>6132</v>
      </c>
      <c r="J1911" s="58">
        <v>70</v>
      </c>
      <c r="K1911" s="44" t="s">
        <v>6111</v>
      </c>
      <c r="L1911" s="39" t="s">
        <v>6116</v>
      </c>
      <c r="M1911" s="67">
        <v>0</v>
      </c>
      <c r="N1911" s="67">
        <v>0</v>
      </c>
      <c r="O1911" s="46">
        <v>287038</v>
      </c>
      <c r="P1911" s="45">
        <v>287038</v>
      </c>
      <c r="Q1911" s="45">
        <v>330231</v>
      </c>
      <c r="R1911" s="45">
        <v>27519.25</v>
      </c>
      <c r="S1911" s="45">
        <v>165115.5</v>
      </c>
      <c r="T1911" s="45">
        <v>160946</v>
      </c>
      <c r="U1911" s="46">
        <v>121922.5</v>
      </c>
      <c r="V1911" s="38">
        <v>52233.308667753328</v>
      </c>
      <c r="W1911" s="46">
        <v>52233.308667753328</v>
      </c>
      <c r="X1911" s="38"/>
      <c r="Y1911" s="38">
        <f t="shared" si="30"/>
        <v>60570.368991867057</v>
      </c>
      <c r="Z1911" s="38">
        <v>60570.368991867057</v>
      </c>
      <c r="AA1911" s="38">
        <v>0</v>
      </c>
      <c r="AB1911" s="38">
        <v>60570.368991867057</v>
      </c>
      <c r="AC1911" s="38" t="s">
        <v>6123</v>
      </c>
      <c r="AD1911" s="59">
        <v>0.37633969773630321</v>
      </c>
      <c r="AE1911" s="59">
        <v>0.21101864210267302</v>
      </c>
      <c r="AF1911" s="59">
        <v>0.49679402072519063</v>
      </c>
    </row>
    <row r="1912" spans="1:32" x14ac:dyDescent="0.2">
      <c r="A1912" s="60" t="s">
        <v>6111</v>
      </c>
      <c r="B1912" s="44" t="s">
        <v>6115</v>
      </c>
      <c r="C1912" s="44"/>
      <c r="D1912" s="39">
        <v>1897</v>
      </c>
      <c r="E1912" s="44" t="s">
        <v>3273</v>
      </c>
      <c r="F1912" s="44" t="s">
        <v>3274</v>
      </c>
      <c r="G1912" s="39" t="s">
        <v>6115</v>
      </c>
      <c r="H1912" s="64">
        <v>40451</v>
      </c>
      <c r="I1912" s="44" t="s">
        <v>6129</v>
      </c>
      <c r="J1912" s="58">
        <v>70</v>
      </c>
      <c r="K1912" s="44" t="s">
        <v>6111</v>
      </c>
      <c r="L1912" s="39" t="s">
        <v>6116</v>
      </c>
      <c r="M1912" s="67">
        <v>0</v>
      </c>
      <c r="N1912" s="67">
        <v>0</v>
      </c>
      <c r="O1912" s="46">
        <v>54985</v>
      </c>
      <c r="P1912" s="45">
        <v>54985</v>
      </c>
      <c r="Q1912" s="45">
        <v>316524</v>
      </c>
      <c r="R1912" s="45">
        <v>26377</v>
      </c>
      <c r="S1912" s="45">
        <v>158262</v>
      </c>
      <c r="T1912" s="45">
        <v>236480</v>
      </c>
      <c r="U1912" s="46">
        <v>0</v>
      </c>
      <c r="V1912" s="38">
        <v>0</v>
      </c>
      <c r="W1912" s="46">
        <v>0</v>
      </c>
      <c r="X1912" s="38"/>
      <c r="Y1912" s="38">
        <f t="shared" si="30"/>
        <v>0</v>
      </c>
      <c r="Z1912" s="38">
        <v>0</v>
      </c>
      <c r="AA1912" s="38">
        <v>0</v>
      </c>
      <c r="AB1912" s="38">
        <v>0</v>
      </c>
      <c r="AC1912" s="38" t="s">
        <v>6116</v>
      </c>
      <c r="AD1912" s="59">
        <v>0</v>
      </c>
      <c r="AE1912" s="59">
        <v>0</v>
      </c>
      <c r="AF1912" s="59" t="s">
        <v>6138</v>
      </c>
    </row>
    <row r="1913" spans="1:32" x14ac:dyDescent="0.2">
      <c r="A1913" s="60" t="s">
        <v>6111</v>
      </c>
      <c r="B1913" s="44" t="s">
        <v>6115</v>
      </c>
      <c r="C1913" s="44"/>
      <c r="D1913" s="39">
        <v>1898</v>
      </c>
      <c r="E1913" s="44" t="s">
        <v>3804</v>
      </c>
      <c r="F1913" s="44" t="s">
        <v>3805</v>
      </c>
      <c r="G1913" s="39" t="s">
        <v>6115</v>
      </c>
      <c r="H1913" s="64">
        <v>40543</v>
      </c>
      <c r="I1913" s="44" t="s">
        <v>6129</v>
      </c>
      <c r="J1913" s="58">
        <v>70</v>
      </c>
      <c r="K1913" s="44" t="s">
        <v>6111</v>
      </c>
      <c r="L1913" s="39" t="s">
        <v>6116</v>
      </c>
      <c r="M1913" s="67">
        <v>0</v>
      </c>
      <c r="N1913" s="67">
        <v>0</v>
      </c>
      <c r="O1913" s="46">
        <v>438643</v>
      </c>
      <c r="P1913" s="45">
        <v>438643</v>
      </c>
      <c r="Q1913" s="45">
        <v>610734</v>
      </c>
      <c r="R1913" s="45">
        <v>50894.5</v>
      </c>
      <c r="S1913" s="45">
        <v>305367</v>
      </c>
      <c r="T1913" s="45">
        <v>292786</v>
      </c>
      <c r="U1913" s="46">
        <v>133276</v>
      </c>
      <c r="V1913" s="38">
        <v>57097.307273091457</v>
      </c>
      <c r="W1913" s="46">
        <v>57097.307273091457</v>
      </c>
      <c r="X1913" s="38"/>
      <c r="Y1913" s="38">
        <f t="shared" si="30"/>
        <v>66210.719906170518</v>
      </c>
      <c r="Z1913" s="38">
        <v>66210.719906170518</v>
      </c>
      <c r="AA1913" s="38">
        <v>0</v>
      </c>
      <c r="AB1913" s="38">
        <v>66210.719906170518</v>
      </c>
      <c r="AC1913" s="38" t="s">
        <v>6123</v>
      </c>
      <c r="AD1913" s="59">
        <v>0.22614032059651254</v>
      </c>
      <c r="AE1913" s="59">
        <v>0.15094443523815612</v>
      </c>
      <c r="AF1913" s="59">
        <v>0.49679402072519069</v>
      </c>
    </row>
    <row r="1914" spans="1:32" x14ac:dyDescent="0.2">
      <c r="A1914" s="60" t="s">
        <v>6111</v>
      </c>
      <c r="B1914" s="44" t="s">
        <v>6115</v>
      </c>
      <c r="C1914" s="44"/>
      <c r="D1914" s="39">
        <v>1899</v>
      </c>
      <c r="E1914" s="44" t="s">
        <v>3834</v>
      </c>
      <c r="F1914" s="44" t="s">
        <v>3835</v>
      </c>
      <c r="G1914" s="39" t="s">
        <v>6115</v>
      </c>
      <c r="H1914" s="64">
        <v>40359</v>
      </c>
      <c r="I1914" s="44" t="s">
        <v>6129</v>
      </c>
      <c r="J1914" s="58">
        <v>70</v>
      </c>
      <c r="K1914" s="44" t="s">
        <v>6111</v>
      </c>
      <c r="L1914" s="39" t="s">
        <v>6116</v>
      </c>
      <c r="M1914" s="67">
        <v>0</v>
      </c>
      <c r="N1914" s="67">
        <v>0</v>
      </c>
      <c r="O1914" s="46">
        <v>432933</v>
      </c>
      <c r="P1914" s="45">
        <v>432933</v>
      </c>
      <c r="Q1914" s="45">
        <v>504597</v>
      </c>
      <c r="R1914" s="45">
        <v>42049.75</v>
      </c>
      <c r="S1914" s="45">
        <v>252298.5</v>
      </c>
      <c r="T1914" s="45">
        <v>263403</v>
      </c>
      <c r="U1914" s="46">
        <v>180634.5</v>
      </c>
      <c r="V1914" s="38">
        <v>77386.352761346672</v>
      </c>
      <c r="W1914" s="46">
        <v>77386.352761346672</v>
      </c>
      <c r="X1914" s="38"/>
      <c r="Y1914" s="38">
        <f t="shared" si="30"/>
        <v>89738.139536684452</v>
      </c>
      <c r="Z1914" s="38">
        <v>89738.139536684452</v>
      </c>
      <c r="AA1914" s="38">
        <v>0</v>
      </c>
      <c r="AB1914" s="38">
        <v>89738.139536684452</v>
      </c>
      <c r="AC1914" s="38" t="s">
        <v>6123</v>
      </c>
      <c r="AD1914" s="59">
        <v>0.34068761379591139</v>
      </c>
      <c r="AE1914" s="59">
        <v>0.20727950869230216</v>
      </c>
      <c r="AF1914" s="59">
        <v>0.49679402072519063</v>
      </c>
    </row>
    <row r="1915" spans="1:32" x14ac:dyDescent="0.2">
      <c r="A1915" s="60" t="s">
        <v>6111</v>
      </c>
      <c r="B1915" s="44" t="s">
        <v>6115</v>
      </c>
      <c r="C1915" s="44"/>
      <c r="D1915" s="39">
        <v>1900</v>
      </c>
      <c r="E1915" s="44" t="s">
        <v>3885</v>
      </c>
      <c r="F1915" s="44" t="s">
        <v>3886</v>
      </c>
      <c r="G1915" s="39" t="s">
        <v>6115</v>
      </c>
      <c r="H1915" s="64">
        <v>40359</v>
      </c>
      <c r="I1915" s="44" t="s">
        <v>6131</v>
      </c>
      <c r="J1915" s="58">
        <v>70</v>
      </c>
      <c r="K1915" s="44" t="s">
        <v>6111</v>
      </c>
      <c r="L1915" s="39" t="s">
        <v>6116</v>
      </c>
      <c r="M1915" s="67">
        <v>0</v>
      </c>
      <c r="N1915" s="67">
        <v>0</v>
      </c>
      <c r="O1915" s="46">
        <v>375681</v>
      </c>
      <c r="P1915" s="45">
        <v>375681</v>
      </c>
      <c r="Q1915" s="45">
        <v>336249</v>
      </c>
      <c r="R1915" s="45">
        <v>28020.75</v>
      </c>
      <c r="S1915" s="45">
        <v>168124.5</v>
      </c>
      <c r="T1915" s="45">
        <v>179757</v>
      </c>
      <c r="U1915" s="46">
        <v>207556.5</v>
      </c>
      <c r="V1915" s="38">
        <v>88920.115077188733</v>
      </c>
      <c r="W1915" s="46">
        <v>88920.115077188733</v>
      </c>
      <c r="X1915" s="38"/>
      <c r="Y1915" s="38">
        <f t="shared" si="30"/>
        <v>103112.82816264803</v>
      </c>
      <c r="Z1915" s="38">
        <v>103112.82816264803</v>
      </c>
      <c r="AA1915" s="38">
        <v>0</v>
      </c>
      <c r="AB1915" s="38">
        <v>103112.82816264803</v>
      </c>
      <c r="AC1915" s="38" t="s">
        <v>6123</v>
      </c>
      <c r="AD1915" s="59">
        <v>0.57362343698797835</v>
      </c>
      <c r="AE1915" s="59">
        <v>0.27446910587080003</v>
      </c>
      <c r="AF1915" s="59">
        <v>0.49679402072519063</v>
      </c>
    </row>
    <row r="1916" spans="1:32" x14ac:dyDescent="0.2">
      <c r="A1916" s="60" t="s">
        <v>6111</v>
      </c>
      <c r="B1916" s="44" t="s">
        <v>6115</v>
      </c>
      <c r="C1916" s="44"/>
      <c r="D1916" s="39">
        <v>1901</v>
      </c>
      <c r="E1916" s="44" t="s">
        <v>4267</v>
      </c>
      <c r="F1916" s="44" t="s">
        <v>4268</v>
      </c>
      <c r="G1916" s="39" t="s">
        <v>6115</v>
      </c>
      <c r="H1916" s="64">
        <v>40359</v>
      </c>
      <c r="I1916" s="44" t="s">
        <v>6141</v>
      </c>
      <c r="J1916" s="58">
        <v>70</v>
      </c>
      <c r="K1916" s="44" t="s">
        <v>6111</v>
      </c>
      <c r="L1916" s="39" t="s">
        <v>6116</v>
      </c>
      <c r="M1916" s="67">
        <v>0</v>
      </c>
      <c r="N1916" s="67">
        <v>0</v>
      </c>
      <c r="O1916" s="46">
        <v>232234</v>
      </c>
      <c r="P1916" s="45">
        <v>232234</v>
      </c>
      <c r="Q1916" s="45">
        <v>277691</v>
      </c>
      <c r="R1916" s="45">
        <v>23140.916666666668</v>
      </c>
      <c r="S1916" s="45">
        <v>138845.5</v>
      </c>
      <c r="T1916" s="45">
        <v>189187</v>
      </c>
      <c r="U1916" s="46">
        <v>93388.5</v>
      </c>
      <c r="V1916" s="38">
        <v>40008.942947515694</v>
      </c>
      <c r="W1916" s="46">
        <v>40008.942947515694</v>
      </c>
      <c r="X1916" s="38"/>
      <c r="Y1916" s="38">
        <f t="shared" si="30"/>
        <v>46394.848404494471</v>
      </c>
      <c r="Z1916" s="38">
        <v>46394.848404494471</v>
      </c>
      <c r="AA1916" s="38">
        <v>0</v>
      </c>
      <c r="AB1916" s="38">
        <v>46394.848404494471</v>
      </c>
      <c r="AC1916" s="38" t="s">
        <v>6123</v>
      </c>
      <c r="AD1916" s="59">
        <v>0.24523275068844302</v>
      </c>
      <c r="AE1916" s="59">
        <v>0.19977629634116653</v>
      </c>
      <c r="AF1916" s="59">
        <v>0.49679402072519069</v>
      </c>
    </row>
    <row r="1917" spans="1:32" x14ac:dyDescent="0.2">
      <c r="A1917" s="60" t="s">
        <v>6111</v>
      </c>
      <c r="B1917" s="44" t="s">
        <v>6115</v>
      </c>
      <c r="C1917" s="44"/>
      <c r="D1917" s="39">
        <v>1902</v>
      </c>
      <c r="E1917" s="44" t="s">
        <v>4552</v>
      </c>
      <c r="F1917" s="44" t="s">
        <v>934</v>
      </c>
      <c r="G1917" s="39" t="s">
        <v>6115</v>
      </c>
      <c r="H1917" s="64">
        <v>40543</v>
      </c>
      <c r="I1917" s="44" t="s">
        <v>6129</v>
      </c>
      <c r="J1917" s="58">
        <v>70</v>
      </c>
      <c r="K1917" s="44" t="s">
        <v>6111</v>
      </c>
      <c r="L1917" s="39" t="s">
        <v>6116</v>
      </c>
      <c r="M1917" s="67">
        <v>0</v>
      </c>
      <c r="N1917" s="67">
        <v>0</v>
      </c>
      <c r="O1917" s="46">
        <v>150464</v>
      </c>
      <c r="P1917" s="45">
        <v>150464</v>
      </c>
      <c r="Q1917" s="45">
        <v>326644</v>
      </c>
      <c r="R1917" s="45">
        <v>27220.333333333332</v>
      </c>
      <c r="S1917" s="45">
        <v>163322</v>
      </c>
      <c r="T1917" s="45">
        <v>159308</v>
      </c>
      <c r="U1917" s="46">
        <v>0</v>
      </c>
      <c r="V1917" s="38">
        <v>0</v>
      </c>
      <c r="W1917" s="46">
        <v>0</v>
      </c>
      <c r="X1917" s="38"/>
      <c r="Y1917" s="38">
        <f t="shared" si="30"/>
        <v>0</v>
      </c>
      <c r="Z1917" s="38">
        <v>0</v>
      </c>
      <c r="AA1917" s="38">
        <v>0</v>
      </c>
      <c r="AB1917" s="38">
        <v>0</v>
      </c>
      <c r="AC1917" s="38" t="s">
        <v>6116</v>
      </c>
      <c r="AD1917" s="59">
        <v>0</v>
      </c>
      <c r="AE1917" s="59">
        <v>0</v>
      </c>
      <c r="AF1917" s="59" t="s">
        <v>6138</v>
      </c>
    </row>
    <row r="1918" spans="1:32" x14ac:dyDescent="0.2">
      <c r="A1918" s="60" t="s">
        <v>6111</v>
      </c>
      <c r="B1918" s="44" t="s">
        <v>6115</v>
      </c>
      <c r="C1918" s="44"/>
      <c r="D1918" s="39">
        <v>1903</v>
      </c>
      <c r="E1918" s="44" t="s">
        <v>4583</v>
      </c>
      <c r="F1918" s="44" t="s">
        <v>4584</v>
      </c>
      <c r="G1918" s="39" t="s">
        <v>6115</v>
      </c>
      <c r="H1918" s="64">
        <v>40633</v>
      </c>
      <c r="I1918" s="44" t="s">
        <v>6129</v>
      </c>
      <c r="J1918" s="58">
        <v>70</v>
      </c>
      <c r="K1918" s="44" t="s">
        <v>6111</v>
      </c>
      <c r="L1918" s="39" t="s">
        <v>6116</v>
      </c>
      <c r="M1918" s="67">
        <v>0</v>
      </c>
      <c r="N1918" s="67">
        <v>0</v>
      </c>
      <c r="O1918" s="46">
        <v>543447</v>
      </c>
      <c r="P1918" s="45">
        <v>543447</v>
      </c>
      <c r="Q1918" s="45">
        <v>679183</v>
      </c>
      <c r="R1918" s="45">
        <v>56598.583333333336</v>
      </c>
      <c r="S1918" s="45">
        <v>339591.5</v>
      </c>
      <c r="T1918" s="45">
        <v>303980</v>
      </c>
      <c r="U1918" s="46">
        <v>203855.5</v>
      </c>
      <c r="V1918" s="38">
        <v>87334.554779627957</v>
      </c>
      <c r="W1918" s="46">
        <v>87334.554779627957</v>
      </c>
      <c r="X1918" s="38"/>
      <c r="Y1918" s="38">
        <f t="shared" si="30"/>
        <v>101274.19349194411</v>
      </c>
      <c r="Z1918" s="38">
        <v>101274.19349194411</v>
      </c>
      <c r="AA1918" s="38">
        <v>0</v>
      </c>
      <c r="AB1918" s="38">
        <v>101274.19349194411</v>
      </c>
      <c r="AC1918" s="38" t="s">
        <v>6123</v>
      </c>
      <c r="AD1918" s="59">
        <v>0.33316071284934573</v>
      </c>
      <c r="AE1918" s="59">
        <v>0.18635523517830463</v>
      </c>
      <c r="AF1918" s="59">
        <v>0.49679402072519069</v>
      </c>
    </row>
    <row r="1919" spans="1:32" x14ac:dyDescent="0.2">
      <c r="A1919" s="60" t="s">
        <v>6111</v>
      </c>
      <c r="B1919" s="44" t="s">
        <v>6115</v>
      </c>
      <c r="C1919" s="44"/>
      <c r="D1919" s="39">
        <v>1904</v>
      </c>
      <c r="E1919" s="44" t="s">
        <v>4781</v>
      </c>
      <c r="F1919" s="44" t="s">
        <v>761</v>
      </c>
      <c r="G1919" s="39" t="s">
        <v>6115</v>
      </c>
      <c r="H1919" s="64">
        <v>40633</v>
      </c>
      <c r="I1919" s="44" t="s">
        <v>6131</v>
      </c>
      <c r="J1919" s="58">
        <v>70</v>
      </c>
      <c r="K1919" s="44" t="s">
        <v>6111</v>
      </c>
      <c r="L1919" s="39" t="s">
        <v>6116</v>
      </c>
      <c r="M1919" s="67">
        <v>0</v>
      </c>
      <c r="N1919" s="67">
        <v>0</v>
      </c>
      <c r="O1919" s="46">
        <v>346767</v>
      </c>
      <c r="P1919" s="45">
        <v>346767</v>
      </c>
      <c r="Q1919" s="45">
        <v>270010</v>
      </c>
      <c r="R1919" s="45">
        <v>22500.833333333332</v>
      </c>
      <c r="S1919" s="45">
        <v>135005</v>
      </c>
      <c r="T1919" s="45">
        <v>163767</v>
      </c>
      <c r="U1919" s="46">
        <v>211762</v>
      </c>
      <c r="V1919" s="38">
        <v>90721.810249140079</v>
      </c>
      <c r="W1919" s="46">
        <v>90721.810249140079</v>
      </c>
      <c r="X1919" s="38"/>
      <c r="Y1919" s="38">
        <f t="shared" si="30"/>
        <v>105202.09541680783</v>
      </c>
      <c r="Z1919" s="38">
        <v>105202.09541680783</v>
      </c>
      <c r="AA1919" s="38">
        <v>0</v>
      </c>
      <c r="AB1919" s="38">
        <v>105202.09541680783</v>
      </c>
      <c r="AC1919" s="38" t="s">
        <v>6123</v>
      </c>
      <c r="AD1919" s="59">
        <v>0.6423888537788921</v>
      </c>
      <c r="AE1919" s="59">
        <v>0.30337977782432535</v>
      </c>
      <c r="AF1919" s="59">
        <v>0.49679402072519069</v>
      </c>
    </row>
    <row r="1920" spans="1:32" x14ac:dyDescent="0.2">
      <c r="A1920" s="60" t="s">
        <v>6111</v>
      </c>
      <c r="B1920" s="44" t="s">
        <v>6115</v>
      </c>
      <c r="C1920" s="44"/>
      <c r="D1920" s="39">
        <v>1905</v>
      </c>
      <c r="E1920" s="44" t="s">
        <v>4784</v>
      </c>
      <c r="F1920" s="44" t="s">
        <v>4785</v>
      </c>
      <c r="G1920" s="39" t="s">
        <v>6115</v>
      </c>
      <c r="H1920" s="64">
        <v>40451</v>
      </c>
      <c r="I1920" s="44" t="s">
        <v>6131</v>
      </c>
      <c r="J1920" s="58">
        <v>70</v>
      </c>
      <c r="K1920" s="44" t="s">
        <v>6111</v>
      </c>
      <c r="L1920" s="39" t="s">
        <v>6123</v>
      </c>
      <c r="M1920" s="67">
        <v>101098</v>
      </c>
      <c r="N1920" s="67">
        <v>101098</v>
      </c>
      <c r="O1920" s="46">
        <v>532927</v>
      </c>
      <c r="P1920" s="45">
        <v>431829</v>
      </c>
      <c r="Q1920" s="45">
        <v>343060</v>
      </c>
      <c r="R1920" s="45">
        <v>28588.333333333332</v>
      </c>
      <c r="S1920" s="45">
        <v>171530</v>
      </c>
      <c r="T1920" s="45">
        <v>169869</v>
      </c>
      <c r="U1920" s="46">
        <v>260299</v>
      </c>
      <c r="V1920" s="38">
        <v>111515.74166300334</v>
      </c>
      <c r="W1920" s="46">
        <v>111515.74166300334</v>
      </c>
      <c r="X1920" s="38"/>
      <c r="Y1920" s="38">
        <f t="shared" si="30"/>
        <v>129314.98680074641</v>
      </c>
      <c r="Z1920" s="38">
        <v>129314.98680074641</v>
      </c>
      <c r="AA1920" s="38">
        <v>0</v>
      </c>
      <c r="AB1920" s="38">
        <v>129314.98680074641</v>
      </c>
      <c r="AC1920" s="38" t="s">
        <v>6123</v>
      </c>
      <c r="AD1920" s="59">
        <v>0.76126301326755563</v>
      </c>
      <c r="AE1920" s="59">
        <v>0.29945878299221779</v>
      </c>
      <c r="AF1920" s="59">
        <v>0.49679402072519069</v>
      </c>
    </row>
    <row r="1921" spans="1:32" x14ac:dyDescent="0.2">
      <c r="A1921" s="60" t="s">
        <v>6111</v>
      </c>
      <c r="B1921" s="44" t="s">
        <v>6115</v>
      </c>
      <c r="C1921" s="44"/>
      <c r="D1921" s="39">
        <v>1906</v>
      </c>
      <c r="E1921" s="44" t="s">
        <v>4857</v>
      </c>
      <c r="F1921" s="44" t="s">
        <v>4858</v>
      </c>
      <c r="G1921" s="39" t="s">
        <v>6115</v>
      </c>
      <c r="H1921" s="64">
        <v>40543</v>
      </c>
      <c r="I1921" s="44" t="s">
        <v>6131</v>
      </c>
      <c r="J1921" s="58">
        <v>70</v>
      </c>
      <c r="K1921" s="44" t="s">
        <v>6111</v>
      </c>
      <c r="L1921" s="39" t="s">
        <v>6116</v>
      </c>
      <c r="M1921" s="67">
        <v>0</v>
      </c>
      <c r="N1921" s="67">
        <v>0</v>
      </c>
      <c r="O1921" s="46">
        <v>884787</v>
      </c>
      <c r="P1921" s="45">
        <v>884787</v>
      </c>
      <c r="Q1921" s="45">
        <v>320666</v>
      </c>
      <c r="R1921" s="45">
        <v>26722.166666666668</v>
      </c>
      <c r="S1921" s="45">
        <v>160333</v>
      </c>
      <c r="T1921" s="45">
        <v>181638</v>
      </c>
      <c r="U1921" s="46">
        <v>724454</v>
      </c>
      <c r="V1921" s="38">
        <v>310366.2523126459</v>
      </c>
      <c r="W1921" s="46">
        <v>181638</v>
      </c>
      <c r="X1921" s="38"/>
      <c r="Y1921" s="38">
        <f t="shared" si="30"/>
        <v>359904.41549044725</v>
      </c>
      <c r="Z1921" s="38">
        <v>181638</v>
      </c>
      <c r="AA1921" s="38">
        <v>0</v>
      </c>
      <c r="AB1921" s="38">
        <v>181638</v>
      </c>
      <c r="AC1921" s="38" t="s">
        <v>6123</v>
      </c>
      <c r="AD1921" s="59">
        <v>1</v>
      </c>
      <c r="AE1921" s="59">
        <v>0.20529008676664554</v>
      </c>
      <c r="AF1921" s="59">
        <v>0.25072399351787689</v>
      </c>
    </row>
    <row r="1922" spans="1:32" x14ac:dyDescent="0.2">
      <c r="A1922" s="60" t="s">
        <v>6111</v>
      </c>
      <c r="B1922" s="44" t="s">
        <v>6115</v>
      </c>
      <c r="C1922" s="44"/>
      <c r="D1922" s="39">
        <v>1907</v>
      </c>
      <c r="E1922" s="44" t="s">
        <v>5051</v>
      </c>
      <c r="F1922" s="44" t="s">
        <v>5052</v>
      </c>
      <c r="G1922" s="39" t="s">
        <v>6115</v>
      </c>
      <c r="H1922" s="64">
        <v>40633</v>
      </c>
      <c r="I1922" s="44" t="s">
        <v>6130</v>
      </c>
      <c r="J1922" s="58">
        <v>70</v>
      </c>
      <c r="K1922" s="44" t="s">
        <v>6111</v>
      </c>
      <c r="L1922" s="39" t="s">
        <v>6116</v>
      </c>
      <c r="M1922" s="67">
        <v>0</v>
      </c>
      <c r="N1922" s="67">
        <v>0</v>
      </c>
      <c r="O1922" s="46">
        <v>123641</v>
      </c>
      <c r="P1922" s="45">
        <v>123641</v>
      </c>
      <c r="Q1922" s="45">
        <v>272770</v>
      </c>
      <c r="R1922" s="45">
        <v>22730.833333333332</v>
      </c>
      <c r="S1922" s="45">
        <v>136385</v>
      </c>
      <c r="T1922" s="45">
        <v>177837</v>
      </c>
      <c r="U1922" s="46">
        <v>0</v>
      </c>
      <c r="V1922" s="38">
        <v>0</v>
      </c>
      <c r="W1922" s="46">
        <v>0</v>
      </c>
      <c r="X1922" s="38"/>
      <c r="Y1922" s="38">
        <f t="shared" si="30"/>
        <v>0</v>
      </c>
      <c r="Z1922" s="38">
        <v>0</v>
      </c>
      <c r="AA1922" s="38">
        <v>0</v>
      </c>
      <c r="AB1922" s="38">
        <v>0</v>
      </c>
      <c r="AC1922" s="38" t="s">
        <v>6116</v>
      </c>
      <c r="AD1922" s="59">
        <v>0</v>
      </c>
      <c r="AE1922" s="59">
        <v>0</v>
      </c>
      <c r="AF1922" s="59" t="s">
        <v>6138</v>
      </c>
    </row>
    <row r="1923" spans="1:32" x14ac:dyDescent="0.2">
      <c r="A1923" s="60" t="s">
        <v>6111</v>
      </c>
      <c r="B1923" s="44" t="s">
        <v>6115</v>
      </c>
      <c r="C1923" s="44"/>
      <c r="D1923" s="39">
        <v>1908</v>
      </c>
      <c r="E1923" s="44" t="s">
        <v>5211</v>
      </c>
      <c r="F1923" s="44" t="s">
        <v>5212</v>
      </c>
      <c r="G1923" s="39" t="s">
        <v>6115</v>
      </c>
      <c r="H1923" s="64">
        <v>40633</v>
      </c>
      <c r="I1923" s="44" t="s">
        <v>6141</v>
      </c>
      <c r="J1923" s="58">
        <v>70</v>
      </c>
      <c r="K1923" s="44" t="s">
        <v>6111</v>
      </c>
      <c r="L1923" s="39" t="s">
        <v>6116</v>
      </c>
      <c r="M1923" s="67">
        <v>0</v>
      </c>
      <c r="N1923" s="67">
        <v>0</v>
      </c>
      <c r="O1923" s="46">
        <v>327732</v>
      </c>
      <c r="P1923" s="45">
        <v>327732</v>
      </c>
      <c r="Q1923" s="45">
        <v>384644</v>
      </c>
      <c r="R1923" s="45">
        <v>32053.666666666668</v>
      </c>
      <c r="S1923" s="45">
        <v>192322</v>
      </c>
      <c r="T1923" s="45">
        <v>257745</v>
      </c>
      <c r="U1923" s="46">
        <v>135410</v>
      </c>
      <c r="V1923" s="38">
        <v>58011.542797272683</v>
      </c>
      <c r="W1923" s="46">
        <v>58011.542797272683</v>
      </c>
      <c r="X1923" s="38"/>
      <c r="Y1923" s="38">
        <f t="shared" si="30"/>
        <v>67270.878346398065</v>
      </c>
      <c r="Z1923" s="38">
        <v>67270.878346398065</v>
      </c>
      <c r="AA1923" s="38">
        <v>0</v>
      </c>
      <c r="AB1923" s="38">
        <v>67270.878346398065</v>
      </c>
      <c r="AC1923" s="38" t="s">
        <v>6123</v>
      </c>
      <c r="AD1923" s="59">
        <v>0.26099780149526886</v>
      </c>
      <c r="AE1923" s="59">
        <v>0.20526185525489749</v>
      </c>
      <c r="AF1923" s="59">
        <v>0.49679402072519063</v>
      </c>
    </row>
    <row r="1924" spans="1:32" x14ac:dyDescent="0.2">
      <c r="A1924" s="60" t="s">
        <v>6111</v>
      </c>
      <c r="B1924" s="44" t="s">
        <v>6115</v>
      </c>
      <c r="C1924" s="44"/>
      <c r="D1924" s="39">
        <v>1909</v>
      </c>
      <c r="E1924" s="44" t="s">
        <v>5229</v>
      </c>
      <c r="F1924" s="44" t="s">
        <v>5230</v>
      </c>
      <c r="G1924" s="39" t="s">
        <v>6115</v>
      </c>
      <c r="H1924" s="64">
        <v>40451</v>
      </c>
      <c r="I1924" s="44" t="s">
        <v>6141</v>
      </c>
      <c r="J1924" s="58">
        <v>70</v>
      </c>
      <c r="K1924" s="44" t="s">
        <v>6111</v>
      </c>
      <c r="L1924" s="39" t="s">
        <v>6116</v>
      </c>
      <c r="M1924" s="67">
        <v>0</v>
      </c>
      <c r="N1924" s="67">
        <v>0</v>
      </c>
      <c r="O1924" s="46">
        <v>359470</v>
      </c>
      <c r="P1924" s="45">
        <v>359470</v>
      </c>
      <c r="Q1924" s="45">
        <v>285757</v>
      </c>
      <c r="R1924" s="45">
        <v>23813.083333333332</v>
      </c>
      <c r="S1924" s="45">
        <v>142878.5</v>
      </c>
      <c r="T1924" s="45">
        <v>160479</v>
      </c>
      <c r="U1924" s="46">
        <v>216591.5</v>
      </c>
      <c r="V1924" s="38">
        <v>92790.83577118002</v>
      </c>
      <c r="W1924" s="46">
        <v>92790.83577118002</v>
      </c>
      <c r="X1924" s="38"/>
      <c r="Y1924" s="38">
        <f t="shared" si="30"/>
        <v>107601.36213990013</v>
      </c>
      <c r="Z1924" s="38">
        <v>107601.36213990013</v>
      </c>
      <c r="AA1924" s="38">
        <v>0</v>
      </c>
      <c r="AB1924" s="38">
        <v>107601.36213990013</v>
      </c>
      <c r="AC1924" s="38" t="s">
        <v>6123</v>
      </c>
      <c r="AD1924" s="59">
        <v>0.6705012004056613</v>
      </c>
      <c r="AE1924" s="59">
        <v>0.29933335783208648</v>
      </c>
      <c r="AF1924" s="59">
        <v>0.49679402072519063</v>
      </c>
    </row>
    <row r="1925" spans="1:32" x14ac:dyDescent="0.2">
      <c r="A1925" s="60" t="s">
        <v>6111</v>
      </c>
      <c r="B1925" s="44" t="s">
        <v>6115</v>
      </c>
      <c r="C1925" s="44"/>
      <c r="D1925" s="39">
        <v>1910</v>
      </c>
      <c r="E1925" s="44" t="s">
        <v>5316</v>
      </c>
      <c r="F1925" s="44" t="s">
        <v>5317</v>
      </c>
      <c r="G1925" s="39" t="s">
        <v>6115</v>
      </c>
      <c r="H1925" s="64">
        <v>40359</v>
      </c>
      <c r="I1925" s="44" t="s">
        <v>6129</v>
      </c>
      <c r="J1925" s="58">
        <v>70</v>
      </c>
      <c r="K1925" s="44" t="s">
        <v>6111</v>
      </c>
      <c r="L1925" s="39" t="s">
        <v>6123</v>
      </c>
      <c r="M1925" s="67">
        <v>75464</v>
      </c>
      <c r="N1925" s="67">
        <v>0</v>
      </c>
      <c r="O1925" s="46">
        <v>403002</v>
      </c>
      <c r="P1925" s="45">
        <v>403002</v>
      </c>
      <c r="Q1925" s="45">
        <v>324344</v>
      </c>
      <c r="R1925" s="45">
        <v>27028.666666666668</v>
      </c>
      <c r="S1925" s="45">
        <v>162172</v>
      </c>
      <c r="T1925" s="45">
        <v>214900</v>
      </c>
      <c r="U1925" s="46">
        <v>240830</v>
      </c>
      <c r="V1925" s="38">
        <v>103174.94905743431</v>
      </c>
      <c r="W1925" s="46">
        <v>103174.94905743431</v>
      </c>
      <c r="X1925" s="38"/>
      <c r="Y1925" s="38">
        <f t="shared" si="30"/>
        <v>119642.90401124767</v>
      </c>
      <c r="Z1925" s="38">
        <v>119642.90401124767</v>
      </c>
      <c r="AA1925" s="38">
        <v>0</v>
      </c>
      <c r="AB1925" s="38">
        <v>119642.90401124767</v>
      </c>
      <c r="AC1925" s="38" t="s">
        <v>6123</v>
      </c>
      <c r="AD1925" s="59">
        <v>0.55673757101557775</v>
      </c>
      <c r="AE1925" s="59">
        <v>0.29687918176894323</v>
      </c>
      <c r="AF1925" s="59">
        <v>0.49679402072519063</v>
      </c>
    </row>
    <row r="1926" spans="1:32" x14ac:dyDescent="0.2">
      <c r="A1926" s="60" t="s">
        <v>6111</v>
      </c>
      <c r="B1926" s="44" t="s">
        <v>6115</v>
      </c>
      <c r="C1926" s="44"/>
      <c r="D1926" s="39">
        <v>1911</v>
      </c>
      <c r="E1926" s="44" t="s">
        <v>5506</v>
      </c>
      <c r="F1926" s="44" t="s">
        <v>5507</v>
      </c>
      <c r="G1926" s="39" t="s">
        <v>6115</v>
      </c>
      <c r="H1926" s="64">
        <v>40359</v>
      </c>
      <c r="I1926" s="44" t="s">
        <v>6129</v>
      </c>
      <c r="J1926" s="58">
        <v>70</v>
      </c>
      <c r="K1926" s="44" t="s">
        <v>6111</v>
      </c>
      <c r="L1926" s="39" t="s">
        <v>6116</v>
      </c>
      <c r="M1926" s="67">
        <v>0</v>
      </c>
      <c r="N1926" s="67">
        <v>0</v>
      </c>
      <c r="O1926" s="46">
        <v>160859</v>
      </c>
      <c r="P1926" s="45">
        <v>160859</v>
      </c>
      <c r="Q1926" s="45">
        <v>305313</v>
      </c>
      <c r="R1926" s="45">
        <v>25442.75</v>
      </c>
      <c r="S1926" s="45">
        <v>152656.5</v>
      </c>
      <c r="T1926" s="45">
        <v>154810</v>
      </c>
      <c r="U1926" s="46">
        <v>8202.5</v>
      </c>
      <c r="V1926" s="38">
        <v>3514.0660201951787</v>
      </c>
      <c r="W1926" s="46">
        <v>3514.0660201951787</v>
      </c>
      <c r="X1926" s="38"/>
      <c r="Y1926" s="38">
        <f t="shared" si="30"/>
        <v>4074.9529549983763</v>
      </c>
      <c r="Z1926" s="38">
        <v>4074.9529549983763</v>
      </c>
      <c r="AA1926" s="38">
        <v>0</v>
      </c>
      <c r="AB1926" s="38">
        <v>4074.9529549983763</v>
      </c>
      <c r="AC1926" s="38" t="s">
        <v>6123</v>
      </c>
      <c r="AD1926" s="59">
        <v>2.6322285091391878E-2</v>
      </c>
      <c r="AE1926" s="59">
        <v>2.5332452365104695E-2</v>
      </c>
      <c r="AF1926" s="59">
        <v>0.49679402072519063</v>
      </c>
    </row>
    <row r="1927" spans="1:32" x14ac:dyDescent="0.2">
      <c r="A1927" s="60" t="s">
        <v>6111</v>
      </c>
      <c r="B1927" s="44" t="s">
        <v>6115</v>
      </c>
      <c r="C1927" s="44"/>
      <c r="D1927" s="39">
        <v>1912</v>
      </c>
      <c r="E1927" s="44" t="s">
        <v>5660</v>
      </c>
      <c r="F1927" s="44" t="s">
        <v>5661</v>
      </c>
      <c r="G1927" s="39" t="s">
        <v>6115</v>
      </c>
      <c r="H1927" s="64">
        <v>40451</v>
      </c>
      <c r="I1927" s="44" t="s">
        <v>6129</v>
      </c>
      <c r="J1927" s="58">
        <v>70</v>
      </c>
      <c r="K1927" s="44" t="s">
        <v>6111</v>
      </c>
      <c r="L1927" s="39" t="s">
        <v>6116</v>
      </c>
      <c r="M1927" s="67">
        <v>0</v>
      </c>
      <c r="N1927" s="67">
        <v>0</v>
      </c>
      <c r="O1927" s="46">
        <v>797114</v>
      </c>
      <c r="P1927" s="45">
        <v>797114</v>
      </c>
      <c r="Q1927" s="45">
        <v>768590</v>
      </c>
      <c r="R1927" s="45">
        <v>64049.166666666664</v>
      </c>
      <c r="S1927" s="45">
        <v>384295</v>
      </c>
      <c r="T1927" s="45">
        <v>641932</v>
      </c>
      <c r="U1927" s="46">
        <v>412819</v>
      </c>
      <c r="V1927" s="38">
        <v>176857.4483865838</v>
      </c>
      <c r="W1927" s="46">
        <v>176857.4483865838</v>
      </c>
      <c r="X1927" s="38"/>
      <c r="Y1927" s="38">
        <f t="shared" si="30"/>
        <v>205086.01084175249</v>
      </c>
      <c r="Z1927" s="38">
        <v>205086.01084175249</v>
      </c>
      <c r="AA1927" s="38">
        <v>0</v>
      </c>
      <c r="AB1927" s="38">
        <v>205086.01084175249</v>
      </c>
      <c r="AC1927" s="38" t="s">
        <v>6123</v>
      </c>
      <c r="AD1927" s="59">
        <v>0.31948245428137634</v>
      </c>
      <c r="AE1927" s="59">
        <v>0.25728567161253285</v>
      </c>
      <c r="AF1927" s="59">
        <v>0.49679402072519069</v>
      </c>
    </row>
    <row r="1928" spans="1:32" x14ac:dyDescent="0.2">
      <c r="A1928" s="60" t="s">
        <v>6111</v>
      </c>
      <c r="B1928" s="44" t="s">
        <v>6115</v>
      </c>
      <c r="C1928" s="44"/>
      <c r="D1928" s="39">
        <v>1913</v>
      </c>
      <c r="E1928" s="44" t="s">
        <v>2641</v>
      </c>
      <c r="F1928" s="44" t="s">
        <v>2642</v>
      </c>
      <c r="G1928" s="39" t="s">
        <v>6115</v>
      </c>
      <c r="H1928" s="64">
        <v>40359</v>
      </c>
      <c r="I1928" s="44" t="s">
        <v>6131</v>
      </c>
      <c r="J1928" s="58">
        <v>69</v>
      </c>
      <c r="K1928" s="44" t="s">
        <v>6111</v>
      </c>
      <c r="L1928" s="39" t="s">
        <v>6116</v>
      </c>
      <c r="M1928" s="67">
        <v>0</v>
      </c>
      <c r="N1928" s="67">
        <v>0</v>
      </c>
      <c r="O1928" s="46">
        <v>672982</v>
      </c>
      <c r="P1928" s="45">
        <v>672982</v>
      </c>
      <c r="Q1928" s="45">
        <v>333946</v>
      </c>
      <c r="R1928" s="45">
        <v>27828.833333333332</v>
      </c>
      <c r="S1928" s="45">
        <v>166973</v>
      </c>
      <c r="T1928" s="45">
        <v>111287</v>
      </c>
      <c r="U1928" s="46">
        <v>506009</v>
      </c>
      <c r="V1928" s="38">
        <v>216781.35115061776</v>
      </c>
      <c r="W1928" s="46">
        <v>111287</v>
      </c>
      <c r="X1928" s="38"/>
      <c r="Y1928" s="38">
        <f t="shared" si="30"/>
        <v>251382.24563313299</v>
      </c>
      <c r="Z1928" s="38">
        <v>111287</v>
      </c>
      <c r="AA1928" s="38">
        <v>0</v>
      </c>
      <c r="AB1928" s="38">
        <v>111287</v>
      </c>
      <c r="AC1928" s="38" t="s">
        <v>6123</v>
      </c>
      <c r="AD1928" s="59">
        <v>1</v>
      </c>
      <c r="AE1928" s="59">
        <v>0.16536400676392535</v>
      </c>
      <c r="AF1928" s="59">
        <v>0.21993087079478824</v>
      </c>
    </row>
    <row r="1929" spans="1:32" x14ac:dyDescent="0.2">
      <c r="A1929" s="60" t="s">
        <v>6111</v>
      </c>
      <c r="B1929" s="44" t="s">
        <v>6115</v>
      </c>
      <c r="C1929" s="44"/>
      <c r="D1929" s="39">
        <v>1914</v>
      </c>
      <c r="E1929" s="44" t="s">
        <v>2643</v>
      </c>
      <c r="F1929" s="44" t="s">
        <v>2644</v>
      </c>
      <c r="G1929" s="39" t="s">
        <v>6115</v>
      </c>
      <c r="H1929" s="64">
        <v>40633</v>
      </c>
      <c r="I1929" s="44" t="s">
        <v>6132</v>
      </c>
      <c r="J1929" s="58">
        <v>69</v>
      </c>
      <c r="K1929" s="44" t="s">
        <v>6111</v>
      </c>
      <c r="L1929" s="39" t="s">
        <v>6116</v>
      </c>
      <c r="M1929" s="67">
        <v>0</v>
      </c>
      <c r="N1929" s="67">
        <v>0</v>
      </c>
      <c r="O1929" s="46">
        <v>333335</v>
      </c>
      <c r="P1929" s="45">
        <v>333335</v>
      </c>
      <c r="Q1929" s="45">
        <v>313231</v>
      </c>
      <c r="R1929" s="45">
        <v>26102.583333333332</v>
      </c>
      <c r="S1929" s="45">
        <v>156615.5</v>
      </c>
      <c r="T1929" s="45">
        <v>136155</v>
      </c>
      <c r="U1929" s="46">
        <v>176719.5</v>
      </c>
      <c r="V1929" s="38">
        <v>75709.111862954203</v>
      </c>
      <c r="W1929" s="46">
        <v>75709.111862954203</v>
      </c>
      <c r="X1929" s="38"/>
      <c r="Y1929" s="38">
        <f t="shared" si="30"/>
        <v>87793.190945545328</v>
      </c>
      <c r="Z1929" s="38">
        <v>87793.190945545328</v>
      </c>
      <c r="AA1929" s="38">
        <v>0</v>
      </c>
      <c r="AB1929" s="38">
        <v>87793.190945545328</v>
      </c>
      <c r="AC1929" s="38" t="s">
        <v>6123</v>
      </c>
      <c r="AD1929" s="59">
        <v>0.64480328262307907</v>
      </c>
      <c r="AE1929" s="59">
        <v>0.26337825594535624</v>
      </c>
      <c r="AF1929" s="59">
        <v>0.49679402072519063</v>
      </c>
    </row>
    <row r="1930" spans="1:32" x14ac:dyDescent="0.2">
      <c r="A1930" s="60" t="s">
        <v>6111</v>
      </c>
      <c r="B1930" s="44" t="s">
        <v>6115</v>
      </c>
      <c r="C1930" s="44"/>
      <c r="D1930" s="39">
        <v>1915</v>
      </c>
      <c r="E1930" s="44" t="s">
        <v>2802</v>
      </c>
      <c r="F1930" s="44" t="s">
        <v>2803</v>
      </c>
      <c r="G1930" s="39" t="s">
        <v>6115</v>
      </c>
      <c r="H1930" s="64">
        <v>40543</v>
      </c>
      <c r="I1930" s="44" t="s">
        <v>6131</v>
      </c>
      <c r="J1930" s="58">
        <v>69</v>
      </c>
      <c r="K1930" s="44" t="s">
        <v>6111</v>
      </c>
      <c r="L1930" s="39" t="s">
        <v>6116</v>
      </c>
      <c r="M1930" s="67">
        <v>0</v>
      </c>
      <c r="N1930" s="67">
        <v>0</v>
      </c>
      <c r="O1930" s="46">
        <v>191397</v>
      </c>
      <c r="P1930" s="45">
        <v>191397</v>
      </c>
      <c r="Q1930" s="45">
        <v>275319</v>
      </c>
      <c r="R1930" s="45">
        <v>22943.25</v>
      </c>
      <c r="S1930" s="45">
        <v>137659.5</v>
      </c>
      <c r="T1930" s="45">
        <v>84215</v>
      </c>
      <c r="U1930" s="46">
        <v>53737.5</v>
      </c>
      <c r="V1930" s="38">
        <v>23021.898538279602</v>
      </c>
      <c r="W1930" s="46">
        <v>23021.898538279602</v>
      </c>
      <c r="X1930" s="38"/>
      <c r="Y1930" s="38">
        <f t="shared" si="30"/>
        <v>26696.468688719935</v>
      </c>
      <c r="Z1930" s="38">
        <v>26696.468688719935</v>
      </c>
      <c r="AA1930" s="38">
        <v>0</v>
      </c>
      <c r="AB1930" s="38">
        <v>26696.468688719935</v>
      </c>
      <c r="AC1930" s="38" t="s">
        <v>6123</v>
      </c>
      <c r="AD1930" s="59">
        <v>0.31700372485566625</v>
      </c>
      <c r="AE1930" s="59">
        <v>0.13948216894057866</v>
      </c>
      <c r="AF1930" s="59">
        <v>0.49679402072519069</v>
      </c>
    </row>
    <row r="1931" spans="1:32" x14ac:dyDescent="0.2">
      <c r="A1931" s="60" t="s">
        <v>6111</v>
      </c>
      <c r="B1931" s="44" t="s">
        <v>6115</v>
      </c>
      <c r="C1931" s="44"/>
      <c r="D1931" s="39">
        <v>1916</v>
      </c>
      <c r="E1931" s="44" t="s">
        <v>3479</v>
      </c>
      <c r="F1931" s="44" t="s">
        <v>3480</v>
      </c>
      <c r="G1931" s="39" t="s">
        <v>6115</v>
      </c>
      <c r="H1931" s="64">
        <v>40543</v>
      </c>
      <c r="I1931" s="44" t="s">
        <v>6129</v>
      </c>
      <c r="J1931" s="58">
        <v>69</v>
      </c>
      <c r="K1931" s="44" t="s">
        <v>6111</v>
      </c>
      <c r="L1931" s="39" t="s">
        <v>6123</v>
      </c>
      <c r="M1931" s="67">
        <v>135385</v>
      </c>
      <c r="N1931" s="67">
        <v>135385</v>
      </c>
      <c r="O1931" s="46">
        <v>421171</v>
      </c>
      <c r="P1931" s="45">
        <v>285786</v>
      </c>
      <c r="Q1931" s="45">
        <v>298175</v>
      </c>
      <c r="R1931" s="45">
        <v>24847.916666666668</v>
      </c>
      <c r="S1931" s="45">
        <v>149087.5</v>
      </c>
      <c r="T1931" s="45">
        <v>212851</v>
      </c>
      <c r="U1931" s="46">
        <v>136698.5</v>
      </c>
      <c r="V1931" s="38">
        <v>58563.554265364299</v>
      </c>
      <c r="W1931" s="46">
        <v>58563.554265364299</v>
      </c>
      <c r="X1931" s="38"/>
      <c r="Y1931" s="38">
        <f t="shared" si="30"/>
        <v>67910.997442102467</v>
      </c>
      <c r="Z1931" s="38">
        <v>67910.997442102467</v>
      </c>
      <c r="AA1931" s="38">
        <v>0</v>
      </c>
      <c r="AB1931" s="38">
        <v>67910.997442102467</v>
      </c>
      <c r="AC1931" s="38" t="s">
        <v>6123</v>
      </c>
      <c r="AD1931" s="59">
        <v>0.31905416202931847</v>
      </c>
      <c r="AE1931" s="59">
        <v>0.23762884620696068</v>
      </c>
      <c r="AF1931" s="59">
        <v>0.49679402072519058</v>
      </c>
    </row>
    <row r="1932" spans="1:32" x14ac:dyDescent="0.2">
      <c r="A1932" s="60" t="s">
        <v>6111</v>
      </c>
      <c r="B1932" s="44" t="s">
        <v>6115</v>
      </c>
      <c r="C1932" s="44"/>
      <c r="D1932" s="39">
        <v>1917</v>
      </c>
      <c r="E1932" s="44" t="s">
        <v>5791</v>
      </c>
      <c r="F1932" s="44" t="s">
        <v>5792</v>
      </c>
      <c r="G1932" s="39" t="s">
        <v>6115</v>
      </c>
      <c r="H1932" s="64">
        <v>40359</v>
      </c>
      <c r="I1932" s="44" t="s">
        <v>6129</v>
      </c>
      <c r="J1932" s="58">
        <v>69</v>
      </c>
      <c r="K1932" s="44" t="s">
        <v>6111</v>
      </c>
      <c r="L1932" s="39" t="s">
        <v>6116</v>
      </c>
      <c r="M1932" s="67">
        <v>0</v>
      </c>
      <c r="N1932" s="67">
        <v>0</v>
      </c>
      <c r="O1932" s="46">
        <v>67914</v>
      </c>
      <c r="P1932" s="45">
        <v>67914</v>
      </c>
      <c r="Q1932" s="45">
        <v>406850</v>
      </c>
      <c r="R1932" s="45">
        <v>33904.166666666664</v>
      </c>
      <c r="S1932" s="45">
        <v>203425</v>
      </c>
      <c r="T1932" s="45">
        <v>165587</v>
      </c>
      <c r="U1932" s="46">
        <v>0</v>
      </c>
      <c r="V1932" s="38">
        <v>0</v>
      </c>
      <c r="W1932" s="46">
        <v>0</v>
      </c>
      <c r="X1932" s="38"/>
      <c r="Y1932" s="38">
        <f t="shared" si="30"/>
        <v>0</v>
      </c>
      <c r="Z1932" s="38">
        <v>0</v>
      </c>
      <c r="AA1932" s="38">
        <v>0</v>
      </c>
      <c r="AB1932" s="38">
        <v>0</v>
      </c>
      <c r="AC1932" s="38" t="s">
        <v>6116</v>
      </c>
      <c r="AD1932" s="59">
        <v>0</v>
      </c>
      <c r="AE1932" s="59">
        <v>0</v>
      </c>
      <c r="AF1932" s="59" t="s">
        <v>6138</v>
      </c>
    </row>
    <row r="1933" spans="1:32" x14ac:dyDescent="0.2">
      <c r="A1933" s="60" t="s">
        <v>6111</v>
      </c>
      <c r="B1933" s="44" t="s">
        <v>6115</v>
      </c>
      <c r="C1933" s="44"/>
      <c r="D1933" s="39">
        <v>1918</v>
      </c>
      <c r="E1933" s="44" t="s">
        <v>232</v>
      </c>
      <c r="F1933" s="44" t="s">
        <v>233</v>
      </c>
      <c r="G1933" s="39" t="s">
        <v>6115</v>
      </c>
      <c r="H1933" s="64">
        <v>40359</v>
      </c>
      <c r="I1933" s="44" t="s">
        <v>6129</v>
      </c>
      <c r="J1933" s="58">
        <v>68</v>
      </c>
      <c r="K1933" s="44" t="s">
        <v>6111</v>
      </c>
      <c r="L1933" s="39" t="s">
        <v>6116</v>
      </c>
      <c r="M1933" s="67">
        <v>0</v>
      </c>
      <c r="N1933" s="67">
        <v>0</v>
      </c>
      <c r="O1933" s="46">
        <v>212442</v>
      </c>
      <c r="P1933" s="45">
        <v>212442</v>
      </c>
      <c r="Q1933" s="45">
        <v>250523</v>
      </c>
      <c r="R1933" s="45">
        <v>20876.916666666668</v>
      </c>
      <c r="S1933" s="45">
        <v>125261.5</v>
      </c>
      <c r="T1933" s="45">
        <v>146393</v>
      </c>
      <c r="U1933" s="46">
        <v>87180.5</v>
      </c>
      <c r="V1933" s="38">
        <v>37349.348695352121</v>
      </c>
      <c r="W1933" s="46">
        <v>37349.348695352121</v>
      </c>
      <c r="X1933" s="38"/>
      <c r="Y1933" s="38">
        <f t="shared" si="30"/>
        <v>43310.751123832481</v>
      </c>
      <c r="Z1933" s="38">
        <v>43310.751123832481</v>
      </c>
      <c r="AA1933" s="38">
        <v>0</v>
      </c>
      <c r="AB1933" s="38">
        <v>43310.751123832481</v>
      </c>
      <c r="AC1933" s="38" t="s">
        <v>6123</v>
      </c>
      <c r="AD1933" s="59">
        <v>0.29585260991872891</v>
      </c>
      <c r="AE1933" s="59">
        <v>0.2038709441816236</v>
      </c>
      <c r="AF1933" s="59">
        <v>0.49679402072519063</v>
      </c>
    </row>
    <row r="1934" spans="1:32" x14ac:dyDescent="0.2">
      <c r="A1934" s="60" t="s">
        <v>6111</v>
      </c>
      <c r="B1934" s="44" t="s">
        <v>6115</v>
      </c>
      <c r="C1934" s="44"/>
      <c r="D1934" s="39">
        <v>1919</v>
      </c>
      <c r="E1934" s="44" t="s">
        <v>393</v>
      </c>
      <c r="F1934" s="44" t="s">
        <v>394</v>
      </c>
      <c r="G1934" s="39" t="s">
        <v>6115</v>
      </c>
      <c r="H1934" s="64">
        <v>40543</v>
      </c>
      <c r="I1934" s="44" t="s">
        <v>6132</v>
      </c>
      <c r="J1934" s="58">
        <v>68</v>
      </c>
      <c r="K1934" s="44" t="s">
        <v>6111</v>
      </c>
      <c r="L1934" s="39" t="s">
        <v>6116</v>
      </c>
      <c r="M1934" s="67">
        <v>0</v>
      </c>
      <c r="N1934" s="67">
        <v>0</v>
      </c>
      <c r="O1934" s="46">
        <v>658843</v>
      </c>
      <c r="P1934" s="45">
        <v>658843</v>
      </c>
      <c r="Q1934" s="45">
        <v>368702</v>
      </c>
      <c r="R1934" s="45">
        <v>30725.166666666668</v>
      </c>
      <c r="S1934" s="45">
        <v>184351</v>
      </c>
      <c r="T1934" s="45">
        <v>206106</v>
      </c>
      <c r="U1934" s="46">
        <v>474492</v>
      </c>
      <c r="V1934" s="38">
        <v>203279.02640103028</v>
      </c>
      <c r="W1934" s="46">
        <v>203279.02640103028</v>
      </c>
      <c r="X1934" s="38"/>
      <c r="Y1934" s="38">
        <f t="shared" si="30"/>
        <v>235724.78848193717</v>
      </c>
      <c r="Z1934" s="38">
        <v>206106</v>
      </c>
      <c r="AA1934" s="38">
        <v>0</v>
      </c>
      <c r="AB1934" s="38">
        <v>206106</v>
      </c>
      <c r="AC1934" s="38" t="s">
        <v>6123</v>
      </c>
      <c r="AD1934" s="59">
        <v>1</v>
      </c>
      <c r="AE1934" s="59">
        <v>0.31283021903549102</v>
      </c>
      <c r="AF1934" s="59">
        <v>0.434371917756253</v>
      </c>
    </row>
    <row r="1935" spans="1:32" x14ac:dyDescent="0.2">
      <c r="A1935" s="60" t="s">
        <v>6111</v>
      </c>
      <c r="B1935" s="44" t="s">
        <v>6115</v>
      </c>
      <c r="C1935" s="44"/>
      <c r="D1935" s="39">
        <v>1920</v>
      </c>
      <c r="E1935" s="44" t="s">
        <v>1219</v>
      </c>
      <c r="F1935" s="44" t="s">
        <v>1220</v>
      </c>
      <c r="G1935" s="39" t="s">
        <v>6115</v>
      </c>
      <c r="H1935" s="64">
        <v>40633</v>
      </c>
      <c r="I1935" s="44" t="s">
        <v>6131</v>
      </c>
      <c r="J1935" s="58">
        <v>68</v>
      </c>
      <c r="K1935" s="44" t="s">
        <v>6111</v>
      </c>
      <c r="L1935" s="39" t="s">
        <v>6116</v>
      </c>
      <c r="M1935" s="67">
        <v>0</v>
      </c>
      <c r="N1935" s="67">
        <v>0</v>
      </c>
      <c r="O1935" s="46">
        <v>189791</v>
      </c>
      <c r="P1935" s="45">
        <v>189791</v>
      </c>
      <c r="Q1935" s="45">
        <v>284581</v>
      </c>
      <c r="R1935" s="45">
        <v>23715.083333333332</v>
      </c>
      <c r="S1935" s="45">
        <v>142290.5</v>
      </c>
      <c r="T1935" s="45">
        <v>135694</v>
      </c>
      <c r="U1935" s="46">
        <v>47500.5</v>
      </c>
      <c r="V1935" s="38">
        <v>20349.880279461275</v>
      </c>
      <c r="W1935" s="46">
        <v>20349.880279461275</v>
      </c>
      <c r="X1935" s="38"/>
      <c r="Y1935" s="38">
        <f t="shared" si="30"/>
        <v>23597.964381456921</v>
      </c>
      <c r="Z1935" s="38">
        <v>23597.964381456921</v>
      </c>
      <c r="AA1935" s="38">
        <v>0</v>
      </c>
      <c r="AB1935" s="38">
        <v>23597.964381456921</v>
      </c>
      <c r="AC1935" s="38" t="s">
        <v>6123</v>
      </c>
      <c r="AD1935" s="59">
        <v>0.17390573187802644</v>
      </c>
      <c r="AE1935" s="59">
        <v>0.12433658277503633</v>
      </c>
      <c r="AF1935" s="59">
        <v>0.49679402072519069</v>
      </c>
    </row>
    <row r="1936" spans="1:32" x14ac:dyDescent="0.2">
      <c r="A1936" s="60" t="s">
        <v>6111</v>
      </c>
      <c r="B1936" s="44" t="s">
        <v>6115</v>
      </c>
      <c r="C1936" s="44"/>
      <c r="D1936" s="39">
        <v>1921</v>
      </c>
      <c r="E1936" s="44" t="s">
        <v>2133</v>
      </c>
      <c r="F1936" s="44" t="s">
        <v>2134</v>
      </c>
      <c r="G1936" s="39" t="s">
        <v>6115</v>
      </c>
      <c r="H1936" s="64">
        <v>40359</v>
      </c>
      <c r="I1936" s="44" t="s">
        <v>6129</v>
      </c>
      <c r="J1936" s="58">
        <v>68</v>
      </c>
      <c r="K1936" s="44" t="s">
        <v>6111</v>
      </c>
      <c r="L1936" s="39" t="s">
        <v>6116</v>
      </c>
      <c r="M1936" s="67">
        <v>0</v>
      </c>
      <c r="N1936" s="67">
        <v>0</v>
      </c>
      <c r="O1936" s="46">
        <v>658786</v>
      </c>
      <c r="P1936" s="45">
        <v>658786</v>
      </c>
      <c r="Q1936" s="45">
        <v>282702</v>
      </c>
      <c r="R1936" s="45">
        <v>23558.5</v>
      </c>
      <c r="S1936" s="45">
        <v>141351</v>
      </c>
      <c r="T1936" s="45">
        <v>145759</v>
      </c>
      <c r="U1936" s="46">
        <v>517435</v>
      </c>
      <c r="V1936" s="38">
        <v>221676.4097725928</v>
      </c>
      <c r="W1936" s="46">
        <v>145759</v>
      </c>
      <c r="X1936" s="38"/>
      <c r="Y1936" s="38">
        <f t="shared" si="30"/>
        <v>257058.61411393902</v>
      </c>
      <c r="Z1936" s="38">
        <v>145759</v>
      </c>
      <c r="AA1936" s="38">
        <v>0</v>
      </c>
      <c r="AB1936" s="38">
        <v>145759</v>
      </c>
      <c r="AC1936" s="38" t="s">
        <v>6123</v>
      </c>
      <c r="AD1936" s="59">
        <v>1</v>
      </c>
      <c r="AE1936" s="59">
        <v>0.2212539428585307</v>
      </c>
      <c r="AF1936" s="59">
        <v>0.28169528539816596</v>
      </c>
    </row>
    <row r="1937" spans="1:32" x14ac:dyDescent="0.2">
      <c r="A1937" s="60" t="s">
        <v>6111</v>
      </c>
      <c r="B1937" s="44" t="s">
        <v>6115</v>
      </c>
      <c r="C1937" s="44"/>
      <c r="D1937" s="39">
        <v>1922</v>
      </c>
      <c r="E1937" s="44" t="s">
        <v>2178</v>
      </c>
      <c r="F1937" s="44" t="s">
        <v>2179</v>
      </c>
      <c r="G1937" s="39" t="s">
        <v>6115</v>
      </c>
      <c r="H1937" s="64">
        <v>40633</v>
      </c>
      <c r="I1937" s="44" t="s">
        <v>6132</v>
      </c>
      <c r="J1937" s="58">
        <v>68</v>
      </c>
      <c r="K1937" s="44" t="s">
        <v>6111</v>
      </c>
      <c r="L1937" s="39" t="s">
        <v>6116</v>
      </c>
      <c r="M1937" s="67">
        <v>0</v>
      </c>
      <c r="N1937" s="67">
        <v>0</v>
      </c>
      <c r="O1937" s="46">
        <v>201698</v>
      </c>
      <c r="P1937" s="45">
        <v>201698</v>
      </c>
      <c r="Q1937" s="45">
        <v>316689</v>
      </c>
      <c r="R1937" s="45">
        <v>26390.75</v>
      </c>
      <c r="S1937" s="45">
        <v>158344.5</v>
      </c>
      <c r="T1937" s="45">
        <v>168144</v>
      </c>
      <c r="U1937" s="46">
        <v>43353.5</v>
      </c>
      <c r="V1937" s="38">
        <v>18573.247327830744</v>
      </c>
      <c r="W1937" s="46">
        <v>18573.247327830744</v>
      </c>
      <c r="X1937" s="38"/>
      <c r="Y1937" s="38">
        <f t="shared" si="30"/>
        <v>21537.759577509551</v>
      </c>
      <c r="Z1937" s="38">
        <v>21537.759577509551</v>
      </c>
      <c r="AA1937" s="38">
        <v>0</v>
      </c>
      <c r="AB1937" s="38">
        <v>21537.759577509551</v>
      </c>
      <c r="AC1937" s="38" t="s">
        <v>6123</v>
      </c>
      <c r="AD1937" s="59">
        <v>0.12809115744546073</v>
      </c>
      <c r="AE1937" s="59">
        <v>0.10678221686635242</v>
      </c>
      <c r="AF1937" s="59">
        <v>0.49679402072519058</v>
      </c>
    </row>
    <row r="1938" spans="1:32" x14ac:dyDescent="0.2">
      <c r="A1938" s="60" t="s">
        <v>6111</v>
      </c>
      <c r="B1938" s="44" t="s">
        <v>6115</v>
      </c>
      <c r="C1938" s="44"/>
      <c r="D1938" s="39">
        <v>1923</v>
      </c>
      <c r="E1938" s="44" t="s">
        <v>2341</v>
      </c>
      <c r="F1938" s="44" t="s">
        <v>2342</v>
      </c>
      <c r="G1938" s="39" t="s">
        <v>6115</v>
      </c>
      <c r="H1938" s="64">
        <v>40543</v>
      </c>
      <c r="I1938" s="44" t="s">
        <v>6129</v>
      </c>
      <c r="J1938" s="58">
        <v>68</v>
      </c>
      <c r="K1938" s="44" t="s">
        <v>6111</v>
      </c>
      <c r="L1938" s="39" t="s">
        <v>6116</v>
      </c>
      <c r="M1938" s="67">
        <v>0</v>
      </c>
      <c r="N1938" s="67">
        <v>0</v>
      </c>
      <c r="O1938" s="46">
        <v>226543</v>
      </c>
      <c r="P1938" s="45">
        <v>226543</v>
      </c>
      <c r="Q1938" s="45">
        <v>381045</v>
      </c>
      <c r="R1938" s="45">
        <v>31753.75</v>
      </c>
      <c r="S1938" s="45">
        <v>190522.5</v>
      </c>
      <c r="T1938" s="45">
        <v>135486</v>
      </c>
      <c r="U1938" s="46">
        <v>36020.5</v>
      </c>
      <c r="V1938" s="38">
        <v>15431.687300267045</v>
      </c>
      <c r="W1938" s="46">
        <v>15431.687300267045</v>
      </c>
      <c r="X1938" s="38"/>
      <c r="Y1938" s="38">
        <f t="shared" si="30"/>
        <v>17894.769023531731</v>
      </c>
      <c r="Z1938" s="38">
        <v>17894.769023531731</v>
      </c>
      <c r="AA1938" s="38">
        <v>0</v>
      </c>
      <c r="AB1938" s="38">
        <v>17894.769023531731</v>
      </c>
      <c r="AC1938" s="38" t="s">
        <v>6123</v>
      </c>
      <c r="AD1938" s="59">
        <v>0.13207836251370422</v>
      </c>
      <c r="AE1938" s="59">
        <v>7.8990606743672198E-2</v>
      </c>
      <c r="AF1938" s="59">
        <v>0.49679402072519069</v>
      </c>
    </row>
    <row r="1939" spans="1:32" x14ac:dyDescent="0.2">
      <c r="A1939" s="60" t="s">
        <v>6111</v>
      </c>
      <c r="B1939" s="44" t="s">
        <v>6115</v>
      </c>
      <c r="C1939" s="44"/>
      <c r="D1939" s="39">
        <v>1924</v>
      </c>
      <c r="E1939" s="44" t="s">
        <v>2741</v>
      </c>
      <c r="F1939" s="44" t="s">
        <v>2742</v>
      </c>
      <c r="G1939" s="39" t="s">
        <v>6115</v>
      </c>
      <c r="H1939" s="64">
        <v>40359</v>
      </c>
      <c r="I1939" s="44" t="s">
        <v>6129</v>
      </c>
      <c r="J1939" s="58">
        <v>68</v>
      </c>
      <c r="K1939" s="44" t="s">
        <v>6111</v>
      </c>
      <c r="L1939" s="39" t="s">
        <v>6116</v>
      </c>
      <c r="M1939" s="67">
        <v>0</v>
      </c>
      <c r="N1939" s="67">
        <v>0</v>
      </c>
      <c r="O1939" s="46">
        <v>71268</v>
      </c>
      <c r="P1939" s="45">
        <v>71268</v>
      </c>
      <c r="Q1939" s="45">
        <v>299856</v>
      </c>
      <c r="R1939" s="45">
        <v>24988</v>
      </c>
      <c r="S1939" s="45">
        <v>149928</v>
      </c>
      <c r="T1939" s="45">
        <v>98598</v>
      </c>
      <c r="U1939" s="46">
        <v>0</v>
      </c>
      <c r="V1939" s="38">
        <v>0</v>
      </c>
      <c r="W1939" s="46">
        <v>0</v>
      </c>
      <c r="X1939" s="38"/>
      <c r="Y1939" s="38">
        <f t="shared" si="30"/>
        <v>0</v>
      </c>
      <c r="Z1939" s="38">
        <v>0</v>
      </c>
      <c r="AA1939" s="38">
        <v>0</v>
      </c>
      <c r="AB1939" s="38">
        <v>0</v>
      </c>
      <c r="AC1939" s="38" t="s">
        <v>6116</v>
      </c>
      <c r="AD1939" s="59">
        <v>0</v>
      </c>
      <c r="AE1939" s="59">
        <v>0</v>
      </c>
      <c r="AF1939" s="59" t="s">
        <v>6138</v>
      </c>
    </row>
    <row r="1940" spans="1:32" x14ac:dyDescent="0.2">
      <c r="A1940" s="60" t="s">
        <v>6111</v>
      </c>
      <c r="B1940" s="44" t="s">
        <v>6115</v>
      </c>
      <c r="C1940" s="44"/>
      <c r="D1940" s="39">
        <v>1925</v>
      </c>
      <c r="E1940" s="44" t="s">
        <v>3042</v>
      </c>
      <c r="F1940" s="44" t="s">
        <v>3043</v>
      </c>
      <c r="G1940" s="39" t="s">
        <v>6115</v>
      </c>
      <c r="H1940" s="64">
        <v>40543</v>
      </c>
      <c r="I1940" s="44" t="s">
        <v>6129</v>
      </c>
      <c r="J1940" s="58">
        <v>68</v>
      </c>
      <c r="K1940" s="44" t="s">
        <v>6111</v>
      </c>
      <c r="L1940" s="39" t="s">
        <v>6116</v>
      </c>
      <c r="M1940" s="67">
        <v>0</v>
      </c>
      <c r="N1940" s="67">
        <v>0</v>
      </c>
      <c r="O1940" s="46">
        <v>197673</v>
      </c>
      <c r="P1940" s="45">
        <v>197673</v>
      </c>
      <c r="Q1940" s="45">
        <v>352651</v>
      </c>
      <c r="R1940" s="45">
        <v>29387.583333333332</v>
      </c>
      <c r="S1940" s="45">
        <v>176325.5</v>
      </c>
      <c r="T1940" s="45">
        <v>154889</v>
      </c>
      <c r="U1940" s="46">
        <v>21347.5</v>
      </c>
      <c r="V1940" s="38">
        <v>9145.5683469816013</v>
      </c>
      <c r="W1940" s="46">
        <v>9145.5683469816013</v>
      </c>
      <c r="X1940" s="38"/>
      <c r="Y1940" s="38">
        <f t="shared" si="30"/>
        <v>10605.310357431008</v>
      </c>
      <c r="Z1940" s="38">
        <v>10605.310357431008</v>
      </c>
      <c r="AA1940" s="38">
        <v>0</v>
      </c>
      <c r="AB1940" s="38">
        <v>10605.310357431008</v>
      </c>
      <c r="AC1940" s="38" t="s">
        <v>6123</v>
      </c>
      <c r="AD1940" s="59">
        <v>6.8470390779403367E-2</v>
      </c>
      <c r="AE1940" s="59">
        <v>5.3650778596120906E-2</v>
      </c>
      <c r="AF1940" s="59">
        <v>0.49679402072519069</v>
      </c>
    </row>
    <row r="1941" spans="1:32" x14ac:dyDescent="0.2">
      <c r="A1941" s="60" t="s">
        <v>6111</v>
      </c>
      <c r="B1941" s="44" t="s">
        <v>6115</v>
      </c>
      <c r="C1941" s="44"/>
      <c r="D1941" s="39">
        <v>1926</v>
      </c>
      <c r="E1941" s="44" t="s">
        <v>3672</v>
      </c>
      <c r="F1941" s="44" t="s">
        <v>3673</v>
      </c>
      <c r="G1941" s="39" t="s">
        <v>6115</v>
      </c>
      <c r="H1941" s="64">
        <v>40543</v>
      </c>
      <c r="I1941" s="44" t="s">
        <v>6129</v>
      </c>
      <c r="J1941" s="58">
        <v>68</v>
      </c>
      <c r="K1941" s="44" t="s">
        <v>6111</v>
      </c>
      <c r="L1941" s="39" t="s">
        <v>6116</v>
      </c>
      <c r="M1941" s="67">
        <v>0</v>
      </c>
      <c r="N1941" s="67">
        <v>0</v>
      </c>
      <c r="O1941" s="46">
        <v>320187</v>
      </c>
      <c r="P1941" s="45">
        <v>320187</v>
      </c>
      <c r="Q1941" s="45">
        <v>309132</v>
      </c>
      <c r="R1941" s="45">
        <v>25761</v>
      </c>
      <c r="S1941" s="45">
        <v>154566</v>
      </c>
      <c r="T1941" s="45">
        <v>68037</v>
      </c>
      <c r="U1941" s="46">
        <v>165621</v>
      </c>
      <c r="V1941" s="38">
        <v>70954.358833373451</v>
      </c>
      <c r="W1941" s="46">
        <v>68037</v>
      </c>
      <c r="X1941" s="38"/>
      <c r="Y1941" s="38">
        <f t="shared" si="30"/>
        <v>82279.522506526802</v>
      </c>
      <c r="Z1941" s="38">
        <v>68037</v>
      </c>
      <c r="AA1941" s="38">
        <v>0</v>
      </c>
      <c r="AB1941" s="38">
        <v>68037</v>
      </c>
      <c r="AC1941" s="38" t="s">
        <v>6123</v>
      </c>
      <c r="AD1941" s="59">
        <v>1</v>
      </c>
      <c r="AE1941" s="59">
        <v>0.21249145030872585</v>
      </c>
      <c r="AF1941" s="59">
        <v>0.41079935515423771</v>
      </c>
    </row>
    <row r="1942" spans="1:32" x14ac:dyDescent="0.2">
      <c r="A1942" s="60" t="s">
        <v>6111</v>
      </c>
      <c r="B1942" s="44" t="s">
        <v>6115</v>
      </c>
      <c r="C1942" s="44"/>
      <c r="D1942" s="39">
        <v>1927</v>
      </c>
      <c r="E1942" s="44" t="s">
        <v>5037</v>
      </c>
      <c r="F1942" s="44" t="s">
        <v>5038</v>
      </c>
      <c r="G1942" s="39" t="s">
        <v>6115</v>
      </c>
      <c r="H1942" s="64">
        <v>40633</v>
      </c>
      <c r="I1942" s="44" t="s">
        <v>6132</v>
      </c>
      <c r="J1942" s="58">
        <v>68</v>
      </c>
      <c r="K1942" s="44" t="s">
        <v>6111</v>
      </c>
      <c r="L1942" s="39" t="s">
        <v>6116</v>
      </c>
      <c r="M1942" s="67">
        <v>0</v>
      </c>
      <c r="N1942" s="67">
        <v>0</v>
      </c>
      <c r="O1942" s="46">
        <v>317997</v>
      </c>
      <c r="P1942" s="45">
        <v>317997</v>
      </c>
      <c r="Q1942" s="45">
        <v>254902</v>
      </c>
      <c r="R1942" s="45">
        <v>21241.833333333332</v>
      </c>
      <c r="S1942" s="45">
        <v>127451</v>
      </c>
      <c r="T1942" s="45">
        <v>137545</v>
      </c>
      <c r="U1942" s="46">
        <v>190546</v>
      </c>
      <c r="V1942" s="38">
        <v>81632.57834612747</v>
      </c>
      <c r="W1942" s="46">
        <v>81632.57834612747</v>
      </c>
      <c r="X1942" s="38"/>
      <c r="Y1942" s="38">
        <f t="shared" si="30"/>
        <v>94662.113473102174</v>
      </c>
      <c r="Z1942" s="38">
        <v>94662.113473102174</v>
      </c>
      <c r="AA1942" s="38">
        <v>0</v>
      </c>
      <c r="AB1942" s="38">
        <v>94662.113473102174</v>
      </c>
      <c r="AC1942" s="38" t="s">
        <v>6123</v>
      </c>
      <c r="AD1942" s="59">
        <v>0.6882264965873145</v>
      </c>
      <c r="AE1942" s="59">
        <v>0.29768241044130028</v>
      </c>
      <c r="AF1942" s="59">
        <v>0.49679402072519063</v>
      </c>
    </row>
    <row r="1943" spans="1:32" x14ac:dyDescent="0.2">
      <c r="A1943" s="60" t="s">
        <v>6111</v>
      </c>
      <c r="B1943" s="44" t="s">
        <v>6115</v>
      </c>
      <c r="C1943" s="44"/>
      <c r="D1943" s="39">
        <v>1928</v>
      </c>
      <c r="E1943" s="44" t="s">
        <v>5438</v>
      </c>
      <c r="F1943" s="44" t="s">
        <v>5439</v>
      </c>
      <c r="G1943" s="39" t="s">
        <v>6115</v>
      </c>
      <c r="H1943" s="64">
        <v>40359</v>
      </c>
      <c r="I1943" s="44" t="s">
        <v>6131</v>
      </c>
      <c r="J1943" s="58">
        <v>68</v>
      </c>
      <c r="K1943" s="44" t="s">
        <v>6111</v>
      </c>
      <c r="L1943" s="39" t="s">
        <v>6116</v>
      </c>
      <c r="M1943" s="67">
        <v>0</v>
      </c>
      <c r="N1943" s="67">
        <v>0</v>
      </c>
      <c r="O1943" s="46">
        <v>98374</v>
      </c>
      <c r="P1943" s="45">
        <v>98374</v>
      </c>
      <c r="Q1943" s="45">
        <v>319924</v>
      </c>
      <c r="R1943" s="45">
        <v>26660.333333333332</v>
      </c>
      <c r="S1943" s="45">
        <v>159962</v>
      </c>
      <c r="T1943" s="45">
        <v>212073</v>
      </c>
      <c r="U1943" s="46">
        <v>0</v>
      </c>
      <c r="V1943" s="38">
        <v>0</v>
      </c>
      <c r="W1943" s="46">
        <v>0</v>
      </c>
      <c r="X1943" s="38"/>
      <c r="Y1943" s="38">
        <f t="shared" si="30"/>
        <v>0</v>
      </c>
      <c r="Z1943" s="38">
        <v>0</v>
      </c>
      <c r="AA1943" s="38">
        <v>0</v>
      </c>
      <c r="AB1943" s="38">
        <v>0</v>
      </c>
      <c r="AC1943" s="38" t="s">
        <v>6116</v>
      </c>
      <c r="AD1943" s="59">
        <v>0</v>
      </c>
      <c r="AE1943" s="59">
        <v>0</v>
      </c>
      <c r="AF1943" s="59" t="s">
        <v>6138</v>
      </c>
    </row>
    <row r="1944" spans="1:32" x14ac:dyDescent="0.2">
      <c r="A1944" s="60" t="s">
        <v>6111</v>
      </c>
      <c r="B1944" s="44" t="s">
        <v>6115</v>
      </c>
      <c r="C1944" s="44"/>
      <c r="D1944" s="39">
        <v>1929</v>
      </c>
      <c r="E1944" s="44" t="s">
        <v>5514</v>
      </c>
      <c r="F1944" s="44" t="s">
        <v>5515</v>
      </c>
      <c r="G1944" s="39" t="s">
        <v>6115</v>
      </c>
      <c r="H1944" s="64">
        <v>40359</v>
      </c>
      <c r="I1944" s="44" t="s">
        <v>6132</v>
      </c>
      <c r="J1944" s="58">
        <v>68</v>
      </c>
      <c r="K1944" s="44" t="s">
        <v>6111</v>
      </c>
      <c r="L1944" s="39" t="s">
        <v>6123</v>
      </c>
      <c r="M1944" s="67">
        <v>258343</v>
      </c>
      <c r="N1944" s="67">
        <v>0</v>
      </c>
      <c r="O1944" s="46">
        <v>470951</v>
      </c>
      <c r="P1944" s="45">
        <v>470951</v>
      </c>
      <c r="Q1944" s="45">
        <v>309419</v>
      </c>
      <c r="R1944" s="45">
        <v>25784.916666666668</v>
      </c>
      <c r="S1944" s="45">
        <v>154709.5</v>
      </c>
      <c r="T1944" s="45">
        <v>134647</v>
      </c>
      <c r="U1944" s="46">
        <v>316241.5</v>
      </c>
      <c r="V1944" s="38">
        <v>135482.2931210672</v>
      </c>
      <c r="W1944" s="46">
        <v>134647</v>
      </c>
      <c r="X1944" s="38"/>
      <c r="Y1944" s="38">
        <f t="shared" si="30"/>
        <v>157106.88630516539</v>
      </c>
      <c r="Z1944" s="38">
        <v>134647</v>
      </c>
      <c r="AA1944" s="38">
        <v>0</v>
      </c>
      <c r="AB1944" s="38">
        <v>134647</v>
      </c>
      <c r="AC1944" s="38" t="s">
        <v>6123</v>
      </c>
      <c r="AD1944" s="59">
        <v>1</v>
      </c>
      <c r="AE1944" s="59">
        <v>0.28590447838522481</v>
      </c>
      <c r="AF1944" s="59">
        <v>0.42577270851548576</v>
      </c>
    </row>
    <row r="1945" spans="1:32" x14ac:dyDescent="0.2">
      <c r="A1945" s="60" t="s">
        <v>6111</v>
      </c>
      <c r="B1945" s="44" t="s">
        <v>6115</v>
      </c>
      <c r="C1945" s="44"/>
      <c r="D1945" s="39">
        <v>1930</v>
      </c>
      <c r="E1945" s="44" t="s">
        <v>1292</v>
      </c>
      <c r="F1945" s="44" t="s">
        <v>6072</v>
      </c>
      <c r="G1945" s="39" t="s">
        <v>6115</v>
      </c>
      <c r="H1945" s="64">
        <v>40451</v>
      </c>
      <c r="I1945" s="44" t="s">
        <v>6129</v>
      </c>
      <c r="J1945" s="58">
        <v>67</v>
      </c>
      <c r="K1945" s="44" t="s">
        <v>6111</v>
      </c>
      <c r="L1945" s="39" t="s">
        <v>6116</v>
      </c>
      <c r="M1945" s="67">
        <v>0</v>
      </c>
      <c r="N1945" s="67">
        <v>0</v>
      </c>
      <c r="O1945" s="46">
        <v>101716</v>
      </c>
      <c r="P1945" s="45">
        <v>101716</v>
      </c>
      <c r="Q1945" s="45">
        <v>357738</v>
      </c>
      <c r="R1945" s="45">
        <v>29811.5</v>
      </c>
      <c r="S1945" s="45">
        <v>178869</v>
      </c>
      <c r="T1945" s="45">
        <v>336053</v>
      </c>
      <c r="U1945" s="46">
        <v>0</v>
      </c>
      <c r="V1945" s="38">
        <v>0</v>
      </c>
      <c r="W1945" s="46">
        <v>0</v>
      </c>
      <c r="X1945" s="38"/>
      <c r="Y1945" s="38">
        <f t="shared" si="30"/>
        <v>0</v>
      </c>
      <c r="Z1945" s="38">
        <v>0</v>
      </c>
      <c r="AA1945" s="38">
        <v>0</v>
      </c>
      <c r="AB1945" s="38">
        <v>0</v>
      </c>
      <c r="AC1945" s="38" t="s">
        <v>6116</v>
      </c>
      <c r="AD1945" s="59">
        <v>0</v>
      </c>
      <c r="AE1945" s="59">
        <v>0</v>
      </c>
      <c r="AF1945" s="59" t="s">
        <v>6138</v>
      </c>
    </row>
    <row r="1946" spans="1:32" x14ac:dyDescent="0.2">
      <c r="A1946" s="60" t="s">
        <v>6111</v>
      </c>
      <c r="B1946" s="44" t="s">
        <v>6115</v>
      </c>
      <c r="C1946" s="44"/>
      <c r="D1946" s="39">
        <v>1931</v>
      </c>
      <c r="E1946" s="44" t="s">
        <v>2759</v>
      </c>
      <c r="F1946" s="44" t="s">
        <v>6016</v>
      </c>
      <c r="G1946" s="39" t="s">
        <v>6115</v>
      </c>
      <c r="H1946" s="64">
        <v>40451</v>
      </c>
      <c r="I1946" s="44" t="s">
        <v>6129</v>
      </c>
      <c r="J1946" s="58">
        <v>67</v>
      </c>
      <c r="K1946" s="44" t="s">
        <v>6111</v>
      </c>
      <c r="L1946" s="39" t="s">
        <v>6116</v>
      </c>
      <c r="M1946" s="67">
        <v>0</v>
      </c>
      <c r="N1946" s="67">
        <v>0</v>
      </c>
      <c r="O1946" s="46">
        <v>722871</v>
      </c>
      <c r="P1946" s="45">
        <v>722871</v>
      </c>
      <c r="Q1946" s="45">
        <v>304744</v>
      </c>
      <c r="R1946" s="45">
        <v>25395.333333333332</v>
      </c>
      <c r="S1946" s="45">
        <v>152372</v>
      </c>
      <c r="T1946" s="45">
        <v>84561</v>
      </c>
      <c r="U1946" s="46">
        <v>570499</v>
      </c>
      <c r="V1946" s="38">
        <v>244409.77146666619</v>
      </c>
      <c r="W1946" s="46">
        <v>84561</v>
      </c>
      <c r="X1946" s="38"/>
      <c r="Y1946" s="38">
        <f t="shared" si="30"/>
        <v>283420.49202970054</v>
      </c>
      <c r="Z1946" s="38">
        <v>84561</v>
      </c>
      <c r="AA1946" s="38">
        <v>0</v>
      </c>
      <c r="AB1946" s="38">
        <v>84561</v>
      </c>
      <c r="AC1946" s="38" t="s">
        <v>6123</v>
      </c>
      <c r="AD1946" s="59">
        <v>1</v>
      </c>
      <c r="AE1946" s="59">
        <v>0.1169793780633059</v>
      </c>
      <c r="AF1946" s="59">
        <v>0.14822287155630423</v>
      </c>
    </row>
    <row r="1947" spans="1:32" x14ac:dyDescent="0.2">
      <c r="A1947" s="60" t="s">
        <v>6111</v>
      </c>
      <c r="B1947" s="44" t="s">
        <v>6115</v>
      </c>
      <c r="C1947" s="44"/>
      <c r="D1947" s="39">
        <v>1932</v>
      </c>
      <c r="E1947" s="44" t="s">
        <v>2806</v>
      </c>
      <c r="F1947" s="44" t="s">
        <v>2807</v>
      </c>
      <c r="G1947" s="39" t="s">
        <v>6115</v>
      </c>
      <c r="H1947" s="64">
        <v>40633</v>
      </c>
      <c r="I1947" s="44" t="s">
        <v>6132</v>
      </c>
      <c r="J1947" s="58">
        <v>67</v>
      </c>
      <c r="K1947" s="44" t="s">
        <v>6111</v>
      </c>
      <c r="L1947" s="39" t="s">
        <v>6116</v>
      </c>
      <c r="M1947" s="67">
        <v>0</v>
      </c>
      <c r="N1947" s="67">
        <v>0</v>
      </c>
      <c r="O1947" s="46">
        <v>470991</v>
      </c>
      <c r="P1947" s="45">
        <v>470991</v>
      </c>
      <c r="Q1947" s="45">
        <v>239168</v>
      </c>
      <c r="R1947" s="45">
        <v>19930.666666666668</v>
      </c>
      <c r="S1947" s="45">
        <v>119584</v>
      </c>
      <c r="T1947" s="45">
        <v>44281</v>
      </c>
      <c r="U1947" s="46">
        <v>351407</v>
      </c>
      <c r="V1947" s="38">
        <v>150547.68643203014</v>
      </c>
      <c r="W1947" s="46">
        <v>44281</v>
      </c>
      <c r="X1947" s="38"/>
      <c r="Y1947" s="38">
        <f t="shared" si="30"/>
        <v>174576.89644097706</v>
      </c>
      <c r="Z1947" s="38">
        <v>44281</v>
      </c>
      <c r="AA1947" s="38">
        <v>0</v>
      </c>
      <c r="AB1947" s="38">
        <v>44281</v>
      </c>
      <c r="AC1947" s="38" t="s">
        <v>6123</v>
      </c>
      <c r="AD1947" s="59">
        <v>1</v>
      </c>
      <c r="AE1947" s="59">
        <v>9.4016658492412808E-2</v>
      </c>
      <c r="AF1947" s="59">
        <v>0.12601058032423942</v>
      </c>
    </row>
    <row r="1948" spans="1:32" x14ac:dyDescent="0.2">
      <c r="A1948" s="60" t="s">
        <v>6111</v>
      </c>
      <c r="B1948" s="44" t="s">
        <v>6115</v>
      </c>
      <c r="C1948" s="44"/>
      <c r="D1948" s="39">
        <v>1933</v>
      </c>
      <c r="E1948" s="44" t="s">
        <v>3218</v>
      </c>
      <c r="F1948" s="44" t="s">
        <v>3219</v>
      </c>
      <c r="G1948" s="39" t="s">
        <v>6115</v>
      </c>
      <c r="H1948" s="64">
        <v>40359</v>
      </c>
      <c r="I1948" s="44" t="s">
        <v>6131</v>
      </c>
      <c r="J1948" s="58">
        <v>67</v>
      </c>
      <c r="K1948" s="44" t="s">
        <v>6111</v>
      </c>
      <c r="L1948" s="39" t="s">
        <v>6116</v>
      </c>
      <c r="M1948" s="67">
        <v>0</v>
      </c>
      <c r="N1948" s="67">
        <v>0</v>
      </c>
      <c r="O1948" s="46">
        <v>100713</v>
      </c>
      <c r="P1948" s="45">
        <v>100713</v>
      </c>
      <c r="Q1948" s="45">
        <v>312675</v>
      </c>
      <c r="R1948" s="45">
        <v>26056.25</v>
      </c>
      <c r="S1948" s="45">
        <v>156337.5</v>
      </c>
      <c r="T1948" s="45">
        <v>175440</v>
      </c>
      <c r="U1948" s="46">
        <v>0</v>
      </c>
      <c r="V1948" s="38">
        <v>0</v>
      </c>
      <c r="W1948" s="46">
        <v>0</v>
      </c>
      <c r="X1948" s="38"/>
      <c r="Y1948" s="38">
        <f t="shared" si="30"/>
        <v>0</v>
      </c>
      <c r="Z1948" s="38">
        <v>0</v>
      </c>
      <c r="AA1948" s="38">
        <v>0</v>
      </c>
      <c r="AB1948" s="38">
        <v>0</v>
      </c>
      <c r="AC1948" s="38" t="s">
        <v>6116</v>
      </c>
      <c r="AD1948" s="59">
        <v>0</v>
      </c>
      <c r="AE1948" s="59">
        <v>0</v>
      </c>
      <c r="AF1948" s="59" t="s">
        <v>6138</v>
      </c>
    </row>
    <row r="1949" spans="1:32" x14ac:dyDescent="0.2">
      <c r="A1949" s="60" t="s">
        <v>6111</v>
      </c>
      <c r="B1949" s="44" t="s">
        <v>6115</v>
      </c>
      <c r="C1949" s="44"/>
      <c r="D1949" s="39">
        <v>1934</v>
      </c>
      <c r="E1949" s="44" t="s">
        <v>3544</v>
      </c>
      <c r="F1949" s="44" t="s">
        <v>3545</v>
      </c>
      <c r="G1949" s="39" t="s">
        <v>6115</v>
      </c>
      <c r="H1949" s="64">
        <v>40451</v>
      </c>
      <c r="I1949" s="44" t="s">
        <v>6131</v>
      </c>
      <c r="J1949" s="58">
        <v>67</v>
      </c>
      <c r="K1949" s="44" t="s">
        <v>6111</v>
      </c>
      <c r="L1949" s="39" t="s">
        <v>6116</v>
      </c>
      <c r="M1949" s="67">
        <v>0</v>
      </c>
      <c r="N1949" s="67">
        <v>0</v>
      </c>
      <c r="O1949" s="46">
        <v>186645</v>
      </c>
      <c r="P1949" s="45">
        <v>186645</v>
      </c>
      <c r="Q1949" s="45">
        <v>285727</v>
      </c>
      <c r="R1949" s="45">
        <v>23810.583333333332</v>
      </c>
      <c r="S1949" s="45">
        <v>142863.5</v>
      </c>
      <c r="T1949" s="45">
        <v>112612</v>
      </c>
      <c r="U1949" s="46">
        <v>43781.5</v>
      </c>
      <c r="V1949" s="38">
        <v>18756.608529494082</v>
      </c>
      <c r="W1949" s="46">
        <v>18756.608529494082</v>
      </c>
      <c r="X1949" s="38"/>
      <c r="Y1949" s="38">
        <f t="shared" si="30"/>
        <v>21750.387418379931</v>
      </c>
      <c r="Z1949" s="38">
        <v>21750.387418379931</v>
      </c>
      <c r="AA1949" s="38">
        <v>0</v>
      </c>
      <c r="AB1949" s="38">
        <v>21750.387418379931</v>
      </c>
      <c r="AC1949" s="38" t="s">
        <v>6123</v>
      </c>
      <c r="AD1949" s="59">
        <v>0.19314449098124473</v>
      </c>
      <c r="AE1949" s="59">
        <v>0.1165334588035036</v>
      </c>
      <c r="AF1949" s="59">
        <v>0.49679402072519058</v>
      </c>
    </row>
    <row r="1950" spans="1:32" x14ac:dyDescent="0.2">
      <c r="A1950" s="60" t="s">
        <v>6111</v>
      </c>
      <c r="B1950" s="44" t="s">
        <v>6115</v>
      </c>
      <c r="C1950" s="44"/>
      <c r="D1950" s="39">
        <v>1935</v>
      </c>
      <c r="E1950" s="44" t="s">
        <v>5098</v>
      </c>
      <c r="F1950" s="44" t="s">
        <v>5099</v>
      </c>
      <c r="G1950" s="39" t="s">
        <v>6115</v>
      </c>
      <c r="H1950" s="64">
        <v>40451</v>
      </c>
      <c r="I1950" s="44" t="s">
        <v>6131</v>
      </c>
      <c r="J1950" s="58">
        <v>67</v>
      </c>
      <c r="K1950" s="44" t="s">
        <v>6111</v>
      </c>
      <c r="L1950" s="39" t="s">
        <v>6116</v>
      </c>
      <c r="M1950" s="67">
        <v>0</v>
      </c>
      <c r="N1950" s="67">
        <v>0</v>
      </c>
      <c r="O1950" s="46">
        <v>380363</v>
      </c>
      <c r="P1950" s="45">
        <v>380363</v>
      </c>
      <c r="Q1950" s="45">
        <v>262932</v>
      </c>
      <c r="R1950" s="45">
        <v>21911</v>
      </c>
      <c r="S1950" s="45">
        <v>131466</v>
      </c>
      <c r="T1950" s="45">
        <v>136720</v>
      </c>
      <c r="U1950" s="46">
        <v>248897</v>
      </c>
      <c r="V1950" s="38">
        <v>106630.96497757018</v>
      </c>
      <c r="W1950" s="46">
        <v>106630.96497757018</v>
      </c>
      <c r="X1950" s="38"/>
      <c r="Y1950" s="38">
        <f t="shared" si="30"/>
        <v>123650.54137643777</v>
      </c>
      <c r="Z1950" s="38">
        <v>123650.54137643777</v>
      </c>
      <c r="AA1950" s="38">
        <v>0</v>
      </c>
      <c r="AB1950" s="38">
        <v>123650.54137643777</v>
      </c>
      <c r="AC1950" s="38" t="s">
        <v>6123</v>
      </c>
      <c r="AD1950" s="59">
        <v>0.90440711948828101</v>
      </c>
      <c r="AE1950" s="59">
        <v>0.32508561920175666</v>
      </c>
      <c r="AF1950" s="59">
        <v>0.49679402072519063</v>
      </c>
    </row>
    <row r="1951" spans="1:32" x14ac:dyDescent="0.2">
      <c r="A1951" s="60" t="s">
        <v>6111</v>
      </c>
      <c r="B1951" s="44" t="s">
        <v>6115</v>
      </c>
      <c r="C1951" s="44"/>
      <c r="D1951" s="39">
        <v>1936</v>
      </c>
      <c r="E1951" s="44" t="s">
        <v>5159</v>
      </c>
      <c r="F1951" s="44" t="s">
        <v>5160</v>
      </c>
      <c r="G1951" s="39" t="s">
        <v>6115</v>
      </c>
      <c r="H1951" s="64">
        <v>40633</v>
      </c>
      <c r="I1951" s="44" t="s">
        <v>6141</v>
      </c>
      <c r="J1951" s="58">
        <v>67</v>
      </c>
      <c r="K1951" s="44" t="s">
        <v>6111</v>
      </c>
      <c r="L1951" s="39" t="s">
        <v>6116</v>
      </c>
      <c r="M1951" s="67">
        <v>0</v>
      </c>
      <c r="N1951" s="67">
        <v>0</v>
      </c>
      <c r="O1951" s="46">
        <v>342922</v>
      </c>
      <c r="P1951" s="45">
        <v>342922</v>
      </c>
      <c r="Q1951" s="45">
        <v>302772</v>
      </c>
      <c r="R1951" s="45">
        <v>25231</v>
      </c>
      <c r="S1951" s="45">
        <v>151386</v>
      </c>
      <c r="T1951" s="45">
        <v>151660</v>
      </c>
      <c r="U1951" s="46">
        <v>191536</v>
      </c>
      <c r="V1951" s="38">
        <v>82056.708228479576</v>
      </c>
      <c r="W1951" s="46">
        <v>82056.708228479576</v>
      </c>
      <c r="X1951" s="38"/>
      <c r="Y1951" s="38">
        <f t="shared" si="30"/>
        <v>95153.939553620105</v>
      </c>
      <c r="Z1951" s="38">
        <v>95153.939553620105</v>
      </c>
      <c r="AA1951" s="38">
        <v>0</v>
      </c>
      <c r="AB1951" s="38">
        <v>95153.939553620105</v>
      </c>
      <c r="AC1951" s="38" t="s">
        <v>6123</v>
      </c>
      <c r="AD1951" s="59">
        <v>0.62741619117512926</v>
      </c>
      <c r="AE1951" s="59">
        <v>0.27747983376283852</v>
      </c>
      <c r="AF1951" s="59">
        <v>0.49679402072519058</v>
      </c>
    </row>
    <row r="1952" spans="1:32" x14ac:dyDescent="0.2">
      <c r="A1952" s="60" t="s">
        <v>6111</v>
      </c>
      <c r="B1952" s="44" t="s">
        <v>6115</v>
      </c>
      <c r="C1952" s="44"/>
      <c r="D1952" s="39">
        <v>1937</v>
      </c>
      <c r="E1952" s="44" t="s">
        <v>5343</v>
      </c>
      <c r="F1952" s="44" t="s">
        <v>5344</v>
      </c>
      <c r="G1952" s="39" t="s">
        <v>6115</v>
      </c>
      <c r="H1952" s="64">
        <v>40543</v>
      </c>
      <c r="I1952" s="44" t="s">
        <v>6129</v>
      </c>
      <c r="J1952" s="58">
        <v>67</v>
      </c>
      <c r="K1952" s="44" t="s">
        <v>6111</v>
      </c>
      <c r="L1952" s="39" t="s">
        <v>6116</v>
      </c>
      <c r="M1952" s="67">
        <v>0</v>
      </c>
      <c r="N1952" s="67">
        <v>0</v>
      </c>
      <c r="O1952" s="46">
        <v>265017</v>
      </c>
      <c r="P1952" s="45">
        <v>265017</v>
      </c>
      <c r="Q1952" s="45">
        <v>272880</v>
      </c>
      <c r="R1952" s="45">
        <v>22740</v>
      </c>
      <c r="S1952" s="45">
        <v>136440</v>
      </c>
      <c r="T1952" s="45">
        <v>130635</v>
      </c>
      <c r="U1952" s="46">
        <v>128577</v>
      </c>
      <c r="V1952" s="38">
        <v>55084.189780997927</v>
      </c>
      <c r="W1952" s="46">
        <v>55084.189780997927</v>
      </c>
      <c r="X1952" s="38"/>
      <c r="Y1952" s="38">
        <f t="shared" si="30"/>
        <v>63876.284802782837</v>
      </c>
      <c r="Z1952" s="38">
        <v>63876.284802782837</v>
      </c>
      <c r="AA1952" s="38">
        <v>0</v>
      </c>
      <c r="AB1952" s="38">
        <v>63876.284802782837</v>
      </c>
      <c r="AC1952" s="38" t="s">
        <v>6123</v>
      </c>
      <c r="AD1952" s="59">
        <v>0.48896761819407386</v>
      </c>
      <c r="AE1952" s="59">
        <v>0.24102712204418145</v>
      </c>
      <c r="AF1952" s="59">
        <v>0.49679402072519063</v>
      </c>
    </row>
    <row r="1953" spans="1:32" x14ac:dyDescent="0.2">
      <c r="A1953" s="60" t="s">
        <v>6111</v>
      </c>
      <c r="B1953" s="44" t="s">
        <v>6115</v>
      </c>
      <c r="C1953" s="44"/>
      <c r="D1953" s="39">
        <v>1938</v>
      </c>
      <c r="E1953" s="44" t="s">
        <v>238</v>
      </c>
      <c r="F1953" s="44" t="s">
        <v>239</v>
      </c>
      <c r="G1953" s="39" t="s">
        <v>6115</v>
      </c>
      <c r="H1953" s="64">
        <v>40543</v>
      </c>
      <c r="I1953" s="44" t="s">
        <v>6131</v>
      </c>
      <c r="J1953" s="58">
        <v>66</v>
      </c>
      <c r="K1953" s="44" t="s">
        <v>6111</v>
      </c>
      <c r="L1953" s="39" t="s">
        <v>6116</v>
      </c>
      <c r="M1953" s="67">
        <v>0</v>
      </c>
      <c r="N1953" s="67">
        <v>0</v>
      </c>
      <c r="O1953" s="46">
        <v>250685</v>
      </c>
      <c r="P1953" s="45">
        <v>250685</v>
      </c>
      <c r="Q1953" s="45">
        <v>296851</v>
      </c>
      <c r="R1953" s="45">
        <v>24737.583333333332</v>
      </c>
      <c r="S1953" s="45">
        <v>148425.5</v>
      </c>
      <c r="T1953" s="45">
        <v>178574</v>
      </c>
      <c r="U1953" s="46">
        <v>102259.5</v>
      </c>
      <c r="V1953" s="38">
        <v>43809.403741804192</v>
      </c>
      <c r="W1953" s="46">
        <v>43809.403741804192</v>
      </c>
      <c r="X1953" s="38"/>
      <c r="Y1953" s="38">
        <f t="shared" si="30"/>
        <v>50801.90816234763</v>
      </c>
      <c r="Z1953" s="38">
        <v>50801.90816234763</v>
      </c>
      <c r="AA1953" s="38">
        <v>0</v>
      </c>
      <c r="AB1953" s="38">
        <v>50801.90816234763</v>
      </c>
      <c r="AC1953" s="38" t="s">
        <v>6123</v>
      </c>
      <c r="AD1953" s="59">
        <v>0.28448658910226365</v>
      </c>
      <c r="AE1953" s="59">
        <v>0.20265236516882792</v>
      </c>
      <c r="AF1953" s="59">
        <v>0.49679402072519063</v>
      </c>
    </row>
    <row r="1954" spans="1:32" x14ac:dyDescent="0.2">
      <c r="A1954" s="60" t="s">
        <v>6111</v>
      </c>
      <c r="B1954" s="44" t="s">
        <v>6115</v>
      </c>
      <c r="C1954" s="44"/>
      <c r="D1954" s="39">
        <v>1939</v>
      </c>
      <c r="E1954" s="44" t="s">
        <v>377</v>
      </c>
      <c r="F1954" s="44" t="s">
        <v>378</v>
      </c>
      <c r="G1954" s="39" t="s">
        <v>6115</v>
      </c>
      <c r="H1954" s="64">
        <v>40633</v>
      </c>
      <c r="I1954" s="44" t="s">
        <v>6132</v>
      </c>
      <c r="J1954" s="58">
        <v>66</v>
      </c>
      <c r="K1954" s="44" t="s">
        <v>6111</v>
      </c>
      <c r="L1954" s="39" t="s">
        <v>6116</v>
      </c>
      <c r="M1954" s="67">
        <v>0</v>
      </c>
      <c r="N1954" s="67">
        <v>0</v>
      </c>
      <c r="O1954" s="46">
        <v>299793</v>
      </c>
      <c r="P1954" s="45">
        <v>299793</v>
      </c>
      <c r="Q1954" s="45">
        <v>284949</v>
      </c>
      <c r="R1954" s="45">
        <v>23745.75</v>
      </c>
      <c r="S1954" s="45">
        <v>142474.5</v>
      </c>
      <c r="T1954" s="45">
        <v>164399</v>
      </c>
      <c r="U1954" s="46">
        <v>157318.5</v>
      </c>
      <c r="V1954" s="38">
        <v>67397.451410920476</v>
      </c>
      <c r="W1954" s="46">
        <v>67397.451410920476</v>
      </c>
      <c r="X1954" s="38"/>
      <c r="Y1954" s="38">
        <f t="shared" si="30"/>
        <v>78154.890149455896</v>
      </c>
      <c r="Z1954" s="38">
        <v>78154.890149455896</v>
      </c>
      <c r="AA1954" s="38">
        <v>0</v>
      </c>
      <c r="AB1954" s="38">
        <v>78154.890149455896</v>
      </c>
      <c r="AC1954" s="38" t="s">
        <v>6123</v>
      </c>
      <c r="AD1954" s="59">
        <v>0.47539760065119552</v>
      </c>
      <c r="AE1954" s="59">
        <v>0.2606961808629818</v>
      </c>
      <c r="AF1954" s="59">
        <v>0.49679402072519058</v>
      </c>
    </row>
    <row r="1955" spans="1:32" x14ac:dyDescent="0.2">
      <c r="A1955" s="60" t="s">
        <v>6111</v>
      </c>
      <c r="B1955" s="44" t="s">
        <v>6115</v>
      </c>
      <c r="C1955" s="44"/>
      <c r="D1955" s="39">
        <v>1940</v>
      </c>
      <c r="E1955" s="44" t="s">
        <v>472</v>
      </c>
      <c r="F1955" s="44" t="s">
        <v>473</v>
      </c>
      <c r="G1955" s="39" t="s">
        <v>6115</v>
      </c>
      <c r="H1955" s="64">
        <v>40451</v>
      </c>
      <c r="I1955" s="44" t="s">
        <v>6131</v>
      </c>
      <c r="J1955" s="58">
        <v>66</v>
      </c>
      <c r="K1955" s="44" t="s">
        <v>6111</v>
      </c>
      <c r="L1955" s="39" t="s">
        <v>6116</v>
      </c>
      <c r="M1955" s="67">
        <v>0</v>
      </c>
      <c r="N1955" s="67">
        <v>0</v>
      </c>
      <c r="O1955" s="46">
        <v>111838</v>
      </c>
      <c r="P1955" s="45">
        <v>111838</v>
      </c>
      <c r="Q1955" s="45">
        <v>260463</v>
      </c>
      <c r="R1955" s="45">
        <v>21705.25</v>
      </c>
      <c r="S1955" s="45">
        <v>130231.5</v>
      </c>
      <c r="T1955" s="45">
        <v>156980</v>
      </c>
      <c r="U1955" s="46">
        <v>0</v>
      </c>
      <c r="V1955" s="38">
        <v>0</v>
      </c>
      <c r="W1955" s="46">
        <v>0</v>
      </c>
      <c r="X1955" s="38"/>
      <c r="Y1955" s="38">
        <f t="shared" si="30"/>
        <v>0</v>
      </c>
      <c r="Z1955" s="38">
        <v>0</v>
      </c>
      <c r="AA1955" s="38">
        <v>0</v>
      </c>
      <c r="AB1955" s="38">
        <v>0</v>
      </c>
      <c r="AC1955" s="38" t="s">
        <v>6116</v>
      </c>
      <c r="AD1955" s="59">
        <v>0</v>
      </c>
      <c r="AE1955" s="59">
        <v>0</v>
      </c>
      <c r="AF1955" s="59" t="s">
        <v>6138</v>
      </c>
    </row>
    <row r="1956" spans="1:32" x14ac:dyDescent="0.2">
      <c r="A1956" s="60" t="s">
        <v>6111</v>
      </c>
      <c r="B1956" s="44" t="s">
        <v>6115</v>
      </c>
      <c r="C1956" s="44"/>
      <c r="D1956" s="39">
        <v>1941</v>
      </c>
      <c r="E1956" s="44" t="s">
        <v>1194</v>
      </c>
      <c r="F1956" s="44" t="s">
        <v>1195</v>
      </c>
      <c r="G1956" s="39" t="s">
        <v>6115</v>
      </c>
      <c r="H1956" s="64">
        <v>40359</v>
      </c>
      <c r="I1956" s="44" t="s">
        <v>6131</v>
      </c>
      <c r="J1956" s="58">
        <v>66</v>
      </c>
      <c r="K1956" s="44" t="s">
        <v>6111</v>
      </c>
      <c r="L1956" s="39" t="s">
        <v>6116</v>
      </c>
      <c r="M1956" s="67">
        <v>0</v>
      </c>
      <c r="N1956" s="67">
        <v>0</v>
      </c>
      <c r="O1956" s="46">
        <v>1138100</v>
      </c>
      <c r="P1956" s="45">
        <v>1138100</v>
      </c>
      <c r="Q1956" s="45">
        <v>289733</v>
      </c>
      <c r="R1956" s="45">
        <v>24144.416666666668</v>
      </c>
      <c r="S1956" s="45">
        <v>144866.5</v>
      </c>
      <c r="T1956" s="45">
        <v>266242</v>
      </c>
      <c r="U1956" s="46">
        <v>993233.5</v>
      </c>
      <c r="V1956" s="38">
        <v>425515.15909412107</v>
      </c>
      <c r="W1956" s="46">
        <v>266242</v>
      </c>
      <c r="X1956" s="38"/>
      <c r="Y1956" s="38">
        <f t="shared" si="30"/>
        <v>493432.46398395364</v>
      </c>
      <c r="Z1956" s="38">
        <v>266242</v>
      </c>
      <c r="AA1956" s="38">
        <v>0</v>
      </c>
      <c r="AB1956" s="38">
        <v>266242</v>
      </c>
      <c r="AC1956" s="38" t="s">
        <v>6123</v>
      </c>
      <c r="AD1956" s="59">
        <v>1</v>
      </c>
      <c r="AE1956" s="59">
        <v>0.23393550654599771</v>
      </c>
      <c r="AF1956" s="59">
        <v>0.26805579956777537</v>
      </c>
    </row>
    <row r="1957" spans="1:32" x14ac:dyDescent="0.2">
      <c r="A1957" s="60" t="s">
        <v>6111</v>
      </c>
      <c r="B1957" s="44" t="s">
        <v>6115</v>
      </c>
      <c r="C1957" s="44"/>
      <c r="D1957" s="39">
        <v>1942</v>
      </c>
      <c r="E1957" s="44" t="s">
        <v>2063</v>
      </c>
      <c r="F1957" s="44" t="s">
        <v>2064</v>
      </c>
      <c r="G1957" s="39" t="s">
        <v>6115</v>
      </c>
      <c r="H1957" s="64">
        <v>40451</v>
      </c>
      <c r="I1957" s="44" t="s">
        <v>6131</v>
      </c>
      <c r="J1957" s="58">
        <v>66</v>
      </c>
      <c r="K1957" s="44" t="s">
        <v>6111</v>
      </c>
      <c r="L1957" s="39" t="s">
        <v>6116</v>
      </c>
      <c r="M1957" s="67">
        <v>0</v>
      </c>
      <c r="N1957" s="67">
        <v>0</v>
      </c>
      <c r="O1957" s="46">
        <v>230272</v>
      </c>
      <c r="P1957" s="45">
        <v>230272</v>
      </c>
      <c r="Q1957" s="45">
        <v>359404</v>
      </c>
      <c r="R1957" s="45">
        <v>29950.333333333332</v>
      </c>
      <c r="S1957" s="45">
        <v>179702</v>
      </c>
      <c r="T1957" s="45">
        <v>245641</v>
      </c>
      <c r="U1957" s="46">
        <v>50570</v>
      </c>
      <c r="V1957" s="38">
        <v>21664.897121764119</v>
      </c>
      <c r="W1957" s="46">
        <v>21664.897121764119</v>
      </c>
      <c r="X1957" s="38"/>
      <c r="Y1957" s="38">
        <f t="shared" ref="Y1957:Y2020" si="31">V1957*(1+$X$14)</f>
        <v>25122.873628072892</v>
      </c>
      <c r="Z1957" s="38">
        <v>25122.873628072892</v>
      </c>
      <c r="AA1957" s="38">
        <v>0</v>
      </c>
      <c r="AB1957" s="38">
        <v>25122.873628072892</v>
      </c>
      <c r="AC1957" s="38" t="s">
        <v>6123</v>
      </c>
      <c r="AD1957" s="59">
        <v>0.10227475717845511</v>
      </c>
      <c r="AE1957" s="59">
        <v>0.10910086171168397</v>
      </c>
      <c r="AF1957" s="59">
        <v>0.49679402072519069</v>
      </c>
    </row>
    <row r="1958" spans="1:32" x14ac:dyDescent="0.2">
      <c r="A1958" s="60" t="s">
        <v>6111</v>
      </c>
      <c r="B1958" s="44" t="s">
        <v>6115</v>
      </c>
      <c r="C1958" s="44"/>
      <c r="D1958" s="39">
        <v>1943</v>
      </c>
      <c r="E1958" s="44" t="s">
        <v>2069</v>
      </c>
      <c r="F1958" s="44" t="s">
        <v>2070</v>
      </c>
      <c r="G1958" s="39" t="s">
        <v>6115</v>
      </c>
      <c r="H1958" s="64">
        <v>40451</v>
      </c>
      <c r="I1958" s="44" t="s">
        <v>6131</v>
      </c>
      <c r="J1958" s="58">
        <v>66</v>
      </c>
      <c r="K1958" s="44" t="s">
        <v>6111</v>
      </c>
      <c r="L1958" s="39" t="s">
        <v>6116</v>
      </c>
      <c r="M1958" s="67">
        <v>0</v>
      </c>
      <c r="N1958" s="67">
        <v>0</v>
      </c>
      <c r="O1958" s="46">
        <v>156669</v>
      </c>
      <c r="P1958" s="45">
        <v>156669</v>
      </c>
      <c r="Q1958" s="45">
        <v>365917</v>
      </c>
      <c r="R1958" s="45">
        <v>30493.083333333332</v>
      </c>
      <c r="S1958" s="45">
        <v>182958.5</v>
      </c>
      <c r="T1958" s="45">
        <v>204387</v>
      </c>
      <c r="U1958" s="46">
        <v>0</v>
      </c>
      <c r="V1958" s="38">
        <v>0</v>
      </c>
      <c r="W1958" s="46">
        <v>0</v>
      </c>
      <c r="X1958" s="38"/>
      <c r="Y1958" s="38">
        <f t="shared" si="31"/>
        <v>0</v>
      </c>
      <c r="Z1958" s="38">
        <v>0</v>
      </c>
      <c r="AA1958" s="38">
        <v>0</v>
      </c>
      <c r="AB1958" s="38">
        <v>0</v>
      </c>
      <c r="AC1958" s="38" t="s">
        <v>6116</v>
      </c>
      <c r="AD1958" s="59">
        <v>0</v>
      </c>
      <c r="AE1958" s="59">
        <v>0</v>
      </c>
      <c r="AF1958" s="59" t="s">
        <v>6138</v>
      </c>
    </row>
    <row r="1959" spans="1:32" x14ac:dyDescent="0.2">
      <c r="A1959" s="60" t="s">
        <v>6111</v>
      </c>
      <c r="B1959" s="44" t="s">
        <v>6115</v>
      </c>
      <c r="C1959" s="44"/>
      <c r="D1959" s="39">
        <v>1944</v>
      </c>
      <c r="E1959" s="44" t="s">
        <v>2254</v>
      </c>
      <c r="F1959" s="44" t="s">
        <v>2255</v>
      </c>
      <c r="G1959" s="39" t="s">
        <v>6115</v>
      </c>
      <c r="H1959" s="64">
        <v>40451</v>
      </c>
      <c r="I1959" s="44" t="s">
        <v>6129</v>
      </c>
      <c r="J1959" s="58">
        <v>66</v>
      </c>
      <c r="K1959" s="44" t="s">
        <v>6111</v>
      </c>
      <c r="L1959" s="39" t="s">
        <v>6116</v>
      </c>
      <c r="M1959" s="67">
        <v>0</v>
      </c>
      <c r="N1959" s="67">
        <v>0</v>
      </c>
      <c r="O1959" s="46">
        <v>350060</v>
      </c>
      <c r="P1959" s="45">
        <v>350060</v>
      </c>
      <c r="Q1959" s="45">
        <v>311709</v>
      </c>
      <c r="R1959" s="45">
        <v>25975.75</v>
      </c>
      <c r="S1959" s="45">
        <v>155854.5</v>
      </c>
      <c r="T1959" s="45">
        <v>158109</v>
      </c>
      <c r="U1959" s="46">
        <v>194205.5</v>
      </c>
      <c r="V1959" s="38">
        <v>83200.359461751272</v>
      </c>
      <c r="W1959" s="46">
        <v>83200.359461751272</v>
      </c>
      <c r="X1959" s="38"/>
      <c r="Y1959" s="38">
        <f t="shared" si="31"/>
        <v>96480.131191946013</v>
      </c>
      <c r="Z1959" s="38">
        <v>96480.131191946013</v>
      </c>
      <c r="AA1959" s="38">
        <v>0</v>
      </c>
      <c r="AB1959" s="38">
        <v>96480.131191946013</v>
      </c>
      <c r="AC1959" s="38" t="s">
        <v>6123</v>
      </c>
      <c r="AD1959" s="59">
        <v>0.6102127721505165</v>
      </c>
      <c r="AE1959" s="59">
        <v>0.27561027021638007</v>
      </c>
      <c r="AF1959" s="59">
        <v>0.49679402072519063</v>
      </c>
    </row>
    <row r="1960" spans="1:32" x14ac:dyDescent="0.2">
      <c r="A1960" s="60" t="s">
        <v>6111</v>
      </c>
      <c r="B1960" s="44" t="s">
        <v>6115</v>
      </c>
      <c r="C1960" s="44"/>
      <c r="D1960" s="39">
        <v>1945</v>
      </c>
      <c r="E1960" s="44" t="s">
        <v>2436</v>
      </c>
      <c r="F1960" s="44" t="s">
        <v>2437</v>
      </c>
      <c r="G1960" s="39" t="s">
        <v>6115</v>
      </c>
      <c r="H1960" s="64">
        <v>40359</v>
      </c>
      <c r="I1960" s="44" t="s">
        <v>6129</v>
      </c>
      <c r="J1960" s="58">
        <v>66</v>
      </c>
      <c r="K1960" s="44" t="s">
        <v>6111</v>
      </c>
      <c r="L1960" s="39" t="s">
        <v>6123</v>
      </c>
      <c r="M1960" s="67">
        <v>178186</v>
      </c>
      <c r="N1960" s="67">
        <v>178186</v>
      </c>
      <c r="O1960" s="46">
        <v>334560</v>
      </c>
      <c r="P1960" s="45">
        <v>156374</v>
      </c>
      <c r="Q1960" s="45">
        <v>305452</v>
      </c>
      <c r="R1960" s="45">
        <v>25454.333333333332</v>
      </c>
      <c r="S1960" s="45">
        <v>152726</v>
      </c>
      <c r="T1960" s="45">
        <v>47342</v>
      </c>
      <c r="U1960" s="46">
        <v>3648</v>
      </c>
      <c r="V1960" s="38">
        <v>1562.8543543641588</v>
      </c>
      <c r="W1960" s="46">
        <v>1562.8543543641588</v>
      </c>
      <c r="X1960" s="38"/>
      <c r="Y1960" s="38">
        <f t="shared" si="31"/>
        <v>1812.3045876054955</v>
      </c>
      <c r="Z1960" s="38">
        <v>1812.3045876054955</v>
      </c>
      <c r="AA1960" s="38">
        <v>0</v>
      </c>
      <c r="AB1960" s="38">
        <v>1812.3045876054955</v>
      </c>
      <c r="AC1960" s="38" t="s">
        <v>6123</v>
      </c>
      <c r="AD1960" s="59">
        <v>3.8281115871857875E-2</v>
      </c>
      <c r="AE1960" s="59">
        <v>1.1589551892293447E-2</v>
      </c>
      <c r="AF1960" s="59">
        <v>0.49679402072519063</v>
      </c>
    </row>
    <row r="1961" spans="1:32" x14ac:dyDescent="0.2">
      <c r="A1961" s="60" t="s">
        <v>6111</v>
      </c>
      <c r="B1961" s="44" t="s">
        <v>6115</v>
      </c>
      <c r="C1961" s="44"/>
      <c r="D1961" s="39">
        <v>1946</v>
      </c>
      <c r="E1961" s="44" t="s">
        <v>2936</v>
      </c>
      <c r="F1961" s="44" t="s">
        <v>2937</v>
      </c>
      <c r="G1961" s="39" t="s">
        <v>6115</v>
      </c>
      <c r="H1961" s="64">
        <v>40543</v>
      </c>
      <c r="I1961" s="44" t="s">
        <v>6129</v>
      </c>
      <c r="J1961" s="58">
        <v>66</v>
      </c>
      <c r="K1961" s="44" t="s">
        <v>6111</v>
      </c>
      <c r="L1961" s="39" t="s">
        <v>6116</v>
      </c>
      <c r="M1961" s="67">
        <v>0</v>
      </c>
      <c r="N1961" s="67">
        <v>0</v>
      </c>
      <c r="O1961" s="46">
        <v>294143</v>
      </c>
      <c r="P1961" s="45">
        <v>294143</v>
      </c>
      <c r="Q1961" s="45">
        <v>370081</v>
      </c>
      <c r="R1961" s="45">
        <v>30840.083333333332</v>
      </c>
      <c r="S1961" s="45">
        <v>185040.5</v>
      </c>
      <c r="T1961" s="45">
        <v>170911</v>
      </c>
      <c r="U1961" s="46">
        <v>109102.5</v>
      </c>
      <c r="V1961" s="38">
        <v>46741.040898304724</v>
      </c>
      <c r="W1961" s="46">
        <v>46741.040898304724</v>
      </c>
      <c r="X1961" s="38"/>
      <c r="Y1961" s="38">
        <f t="shared" si="31"/>
        <v>54201.46964617011</v>
      </c>
      <c r="Z1961" s="38">
        <v>54201.46964617011</v>
      </c>
      <c r="AA1961" s="38">
        <v>0</v>
      </c>
      <c r="AB1961" s="38">
        <v>54201.46964617011</v>
      </c>
      <c r="AC1961" s="38" t="s">
        <v>6123</v>
      </c>
      <c r="AD1961" s="59">
        <v>0.3171327161281024</v>
      </c>
      <c r="AE1961" s="59">
        <v>0.18426911279945507</v>
      </c>
      <c r="AF1961" s="59">
        <v>0.49679402072519063</v>
      </c>
    </row>
    <row r="1962" spans="1:32" x14ac:dyDescent="0.2">
      <c r="A1962" s="60" t="s">
        <v>6111</v>
      </c>
      <c r="B1962" s="44" t="s">
        <v>6115</v>
      </c>
      <c r="C1962" s="44"/>
      <c r="D1962" s="39">
        <v>1947</v>
      </c>
      <c r="E1962" s="44" t="s">
        <v>4832</v>
      </c>
      <c r="F1962" s="44" t="s">
        <v>4833</v>
      </c>
      <c r="G1962" s="39" t="s">
        <v>6115</v>
      </c>
      <c r="H1962" s="64">
        <v>40359</v>
      </c>
      <c r="I1962" s="44" t="s">
        <v>6131</v>
      </c>
      <c r="J1962" s="58">
        <v>66</v>
      </c>
      <c r="K1962" s="44" t="s">
        <v>6111</v>
      </c>
      <c r="L1962" s="39" t="s">
        <v>6116</v>
      </c>
      <c r="M1962" s="67">
        <v>0</v>
      </c>
      <c r="N1962" s="67">
        <v>0</v>
      </c>
      <c r="O1962" s="46">
        <v>721314</v>
      </c>
      <c r="P1962" s="45">
        <v>721314</v>
      </c>
      <c r="Q1962" s="45">
        <v>250489</v>
      </c>
      <c r="R1962" s="45">
        <v>20874.083333333332</v>
      </c>
      <c r="S1962" s="45">
        <v>125244.5</v>
      </c>
      <c r="T1962" s="45">
        <v>141355</v>
      </c>
      <c r="U1962" s="46">
        <v>596069.5</v>
      </c>
      <c r="V1962" s="38">
        <v>255364.53223099423</v>
      </c>
      <c r="W1962" s="46">
        <v>141355</v>
      </c>
      <c r="X1962" s="38"/>
      <c r="Y1962" s="38">
        <f t="shared" si="31"/>
        <v>296123.76353665401</v>
      </c>
      <c r="Z1962" s="38">
        <v>141355</v>
      </c>
      <c r="AA1962" s="38">
        <v>0</v>
      </c>
      <c r="AB1962" s="38">
        <v>141355</v>
      </c>
      <c r="AC1962" s="38" t="s">
        <v>6123</v>
      </c>
      <c r="AD1962" s="59">
        <v>1</v>
      </c>
      <c r="AE1962" s="59">
        <v>0.19596874592757108</v>
      </c>
      <c r="AF1962" s="59">
        <v>0.23714516511916814</v>
      </c>
    </row>
    <row r="1963" spans="1:32" x14ac:dyDescent="0.2">
      <c r="A1963" s="60" t="s">
        <v>6111</v>
      </c>
      <c r="B1963" s="44" t="s">
        <v>6115</v>
      </c>
      <c r="C1963" s="44"/>
      <c r="D1963" s="39">
        <v>1948</v>
      </c>
      <c r="E1963" s="44" t="s">
        <v>5021</v>
      </c>
      <c r="F1963" s="44" t="s">
        <v>5022</v>
      </c>
      <c r="G1963" s="39" t="s">
        <v>6115</v>
      </c>
      <c r="H1963" s="64">
        <v>40633</v>
      </c>
      <c r="I1963" s="44" t="s">
        <v>6132</v>
      </c>
      <c r="J1963" s="58">
        <v>66</v>
      </c>
      <c r="K1963" s="44" t="s">
        <v>6111</v>
      </c>
      <c r="L1963" s="39" t="s">
        <v>6116</v>
      </c>
      <c r="M1963" s="67">
        <v>0</v>
      </c>
      <c r="N1963" s="67">
        <v>0</v>
      </c>
      <c r="O1963" s="46">
        <v>189314</v>
      </c>
      <c r="P1963" s="45">
        <v>189314</v>
      </c>
      <c r="Q1963" s="45">
        <v>252545</v>
      </c>
      <c r="R1963" s="45">
        <v>21045.416666666668</v>
      </c>
      <c r="S1963" s="45">
        <v>126272.5</v>
      </c>
      <c r="T1963" s="45">
        <v>132460</v>
      </c>
      <c r="U1963" s="46">
        <v>63041.5</v>
      </c>
      <c r="V1963" s="38">
        <v>27007.862604344329</v>
      </c>
      <c r="W1963" s="46">
        <v>27007.862604344329</v>
      </c>
      <c r="X1963" s="38"/>
      <c r="Y1963" s="38">
        <f t="shared" si="31"/>
        <v>31318.640257547104</v>
      </c>
      <c r="Z1963" s="38">
        <v>31318.640257547104</v>
      </c>
      <c r="AA1963" s="38">
        <v>0</v>
      </c>
      <c r="AB1963" s="38">
        <v>31318.640257547104</v>
      </c>
      <c r="AC1963" s="38" t="s">
        <v>6123</v>
      </c>
      <c r="AD1963" s="59">
        <v>0.23643847393588333</v>
      </c>
      <c r="AE1963" s="59">
        <v>0.16543224620232577</v>
      </c>
      <c r="AF1963" s="59">
        <v>0.49679402072519063</v>
      </c>
    </row>
    <row r="1964" spans="1:32" x14ac:dyDescent="0.2">
      <c r="A1964" s="60" t="s">
        <v>6111</v>
      </c>
      <c r="B1964" s="44" t="s">
        <v>6115</v>
      </c>
      <c r="C1964" s="44"/>
      <c r="D1964" s="39">
        <v>1949</v>
      </c>
      <c r="E1964" s="44" t="s">
        <v>5199</v>
      </c>
      <c r="F1964" s="44" t="s">
        <v>5200</v>
      </c>
      <c r="G1964" s="39" t="s">
        <v>6115</v>
      </c>
      <c r="H1964" s="64">
        <v>40543</v>
      </c>
      <c r="I1964" s="44" t="s">
        <v>6131</v>
      </c>
      <c r="J1964" s="58">
        <v>66</v>
      </c>
      <c r="K1964" s="44" t="s">
        <v>6111</v>
      </c>
      <c r="L1964" s="39" t="s">
        <v>6116</v>
      </c>
      <c r="M1964" s="67">
        <v>0</v>
      </c>
      <c r="N1964" s="67">
        <v>0</v>
      </c>
      <c r="O1964" s="46">
        <v>114532</v>
      </c>
      <c r="P1964" s="45">
        <v>114532</v>
      </c>
      <c r="Q1964" s="45">
        <v>255813</v>
      </c>
      <c r="R1964" s="45">
        <v>21317.75</v>
      </c>
      <c r="S1964" s="45">
        <v>127906.5</v>
      </c>
      <c r="T1964" s="45">
        <v>128230</v>
      </c>
      <c r="U1964" s="46">
        <v>0</v>
      </c>
      <c r="V1964" s="38">
        <v>0</v>
      </c>
      <c r="W1964" s="46">
        <v>0</v>
      </c>
      <c r="X1964" s="38"/>
      <c r="Y1964" s="38">
        <f t="shared" si="31"/>
        <v>0</v>
      </c>
      <c r="Z1964" s="38">
        <v>0</v>
      </c>
      <c r="AA1964" s="38">
        <v>0</v>
      </c>
      <c r="AB1964" s="38">
        <v>0</v>
      </c>
      <c r="AC1964" s="38" t="s">
        <v>6116</v>
      </c>
      <c r="AD1964" s="59">
        <v>0</v>
      </c>
      <c r="AE1964" s="59">
        <v>0</v>
      </c>
      <c r="AF1964" s="59" t="s">
        <v>6138</v>
      </c>
    </row>
    <row r="1965" spans="1:32" x14ac:dyDescent="0.2">
      <c r="A1965" s="60" t="s">
        <v>6111</v>
      </c>
      <c r="B1965" s="44" t="s">
        <v>6115</v>
      </c>
      <c r="C1965" s="44"/>
      <c r="D1965" s="39">
        <v>1950</v>
      </c>
      <c r="E1965" s="44" t="s">
        <v>1706</v>
      </c>
      <c r="F1965" s="44" t="s">
        <v>1707</v>
      </c>
      <c r="G1965" s="39" t="s">
        <v>6115</v>
      </c>
      <c r="H1965" s="64">
        <v>40633</v>
      </c>
      <c r="I1965" s="44" t="s">
        <v>6132</v>
      </c>
      <c r="J1965" s="58">
        <v>65</v>
      </c>
      <c r="K1965" s="44" t="s">
        <v>6111</v>
      </c>
      <c r="L1965" s="39" t="s">
        <v>6116</v>
      </c>
      <c r="M1965" s="67">
        <v>0</v>
      </c>
      <c r="N1965" s="67">
        <v>0</v>
      </c>
      <c r="O1965" s="46">
        <v>215371</v>
      </c>
      <c r="P1965" s="45">
        <v>215371</v>
      </c>
      <c r="Q1965" s="45">
        <v>275045</v>
      </c>
      <c r="R1965" s="45">
        <v>22920.416666666668</v>
      </c>
      <c r="S1965" s="45">
        <v>137522.5</v>
      </c>
      <c r="T1965" s="45">
        <v>111401</v>
      </c>
      <c r="U1965" s="46">
        <v>77848.5</v>
      </c>
      <c r="V1965" s="38">
        <v>33351.389036655215</v>
      </c>
      <c r="W1965" s="46">
        <v>33351.389036655215</v>
      </c>
      <c r="X1965" s="38"/>
      <c r="Y1965" s="38">
        <f t="shared" si="31"/>
        <v>38674.669322425005</v>
      </c>
      <c r="Z1965" s="38">
        <v>38674.669322425005</v>
      </c>
      <c r="AA1965" s="38">
        <v>0</v>
      </c>
      <c r="AB1965" s="38">
        <v>38674.669322425005</v>
      </c>
      <c r="AC1965" s="38" t="s">
        <v>6123</v>
      </c>
      <c r="AD1965" s="59">
        <v>0.34716626711093262</v>
      </c>
      <c r="AE1965" s="59">
        <v>0.17957231624696457</v>
      </c>
      <c r="AF1965" s="59">
        <v>0.49679402072519063</v>
      </c>
    </row>
    <row r="1966" spans="1:32" x14ac:dyDescent="0.2">
      <c r="A1966" s="60" t="s">
        <v>6111</v>
      </c>
      <c r="B1966" s="44" t="s">
        <v>6115</v>
      </c>
      <c r="C1966" s="44"/>
      <c r="D1966" s="39">
        <v>1951</v>
      </c>
      <c r="E1966" s="44" t="s">
        <v>2355</v>
      </c>
      <c r="F1966" s="44" t="s">
        <v>2356</v>
      </c>
      <c r="G1966" s="39" t="s">
        <v>6115</v>
      </c>
      <c r="H1966" s="64">
        <v>40633</v>
      </c>
      <c r="I1966" s="44" t="s">
        <v>6130</v>
      </c>
      <c r="J1966" s="58">
        <v>65</v>
      </c>
      <c r="K1966" s="44" t="s">
        <v>6111</v>
      </c>
      <c r="L1966" s="39" t="s">
        <v>6123</v>
      </c>
      <c r="M1966" s="67">
        <v>63614</v>
      </c>
      <c r="N1966" s="67">
        <v>0</v>
      </c>
      <c r="O1966" s="46">
        <v>307575</v>
      </c>
      <c r="P1966" s="45">
        <v>307575</v>
      </c>
      <c r="Q1966" s="45">
        <v>405631</v>
      </c>
      <c r="R1966" s="45">
        <v>33802.583333333336</v>
      </c>
      <c r="S1966" s="45">
        <v>202815.5</v>
      </c>
      <c r="T1966" s="45">
        <v>196630</v>
      </c>
      <c r="U1966" s="46">
        <v>104759.5</v>
      </c>
      <c r="V1966" s="38">
        <v>44880.438798248928</v>
      </c>
      <c r="W1966" s="46">
        <v>44880.438798248928</v>
      </c>
      <c r="X1966" s="38"/>
      <c r="Y1966" s="38">
        <f t="shared" si="31"/>
        <v>52043.893214160606</v>
      </c>
      <c r="Z1966" s="38">
        <v>52043.893214160606</v>
      </c>
      <c r="AA1966" s="38">
        <v>0</v>
      </c>
      <c r="AB1966" s="38">
        <v>52043.893214160606</v>
      </c>
      <c r="AC1966" s="38" t="s">
        <v>6123</v>
      </c>
      <c r="AD1966" s="59">
        <v>0.26467931248619542</v>
      </c>
      <c r="AE1966" s="59">
        <v>0.1692071631769832</v>
      </c>
      <c r="AF1966" s="59">
        <v>0.49679402072519063</v>
      </c>
    </row>
    <row r="1967" spans="1:32" x14ac:dyDescent="0.2">
      <c r="A1967" s="60" t="s">
        <v>6111</v>
      </c>
      <c r="B1967" s="44" t="s">
        <v>6115</v>
      </c>
      <c r="C1967" s="44"/>
      <c r="D1967" s="39">
        <v>1952</v>
      </c>
      <c r="E1967" s="44" t="s">
        <v>2663</v>
      </c>
      <c r="F1967" s="44" t="s">
        <v>2664</v>
      </c>
      <c r="G1967" s="39" t="s">
        <v>6115</v>
      </c>
      <c r="H1967" s="64">
        <v>40543</v>
      </c>
      <c r="I1967" s="44" t="s">
        <v>6131</v>
      </c>
      <c r="J1967" s="58">
        <v>65</v>
      </c>
      <c r="K1967" s="44" t="s">
        <v>6111</v>
      </c>
      <c r="L1967" s="39" t="s">
        <v>6116</v>
      </c>
      <c r="M1967" s="67">
        <v>0</v>
      </c>
      <c r="N1967" s="67">
        <v>0</v>
      </c>
      <c r="O1967" s="46">
        <v>46758</v>
      </c>
      <c r="P1967" s="45">
        <v>46758</v>
      </c>
      <c r="Q1967" s="45">
        <v>303526</v>
      </c>
      <c r="R1967" s="45">
        <v>25293.833333333332</v>
      </c>
      <c r="S1967" s="45">
        <v>151763</v>
      </c>
      <c r="T1967" s="45">
        <v>126879</v>
      </c>
      <c r="U1967" s="46">
        <v>0</v>
      </c>
      <c r="V1967" s="38">
        <v>0</v>
      </c>
      <c r="W1967" s="46">
        <v>0</v>
      </c>
      <c r="X1967" s="38"/>
      <c r="Y1967" s="38">
        <f t="shared" si="31"/>
        <v>0</v>
      </c>
      <c r="Z1967" s="38">
        <v>0</v>
      </c>
      <c r="AA1967" s="38">
        <v>0</v>
      </c>
      <c r="AB1967" s="38">
        <v>0</v>
      </c>
      <c r="AC1967" s="38" t="s">
        <v>6116</v>
      </c>
      <c r="AD1967" s="59">
        <v>0</v>
      </c>
      <c r="AE1967" s="59">
        <v>0</v>
      </c>
      <c r="AF1967" s="59" t="s">
        <v>6138</v>
      </c>
    </row>
    <row r="1968" spans="1:32" x14ac:dyDescent="0.2">
      <c r="A1968" s="60" t="s">
        <v>6111</v>
      </c>
      <c r="B1968" s="44" t="s">
        <v>6115</v>
      </c>
      <c r="C1968" s="44"/>
      <c r="D1968" s="39">
        <v>1953</v>
      </c>
      <c r="E1968" s="44" t="s">
        <v>2968</v>
      </c>
      <c r="F1968" s="44" t="s">
        <v>2969</v>
      </c>
      <c r="G1968" s="39" t="s">
        <v>6115</v>
      </c>
      <c r="H1968" s="64">
        <v>40543</v>
      </c>
      <c r="I1968" s="44" t="s">
        <v>6130</v>
      </c>
      <c r="J1968" s="58">
        <v>65</v>
      </c>
      <c r="K1968" s="44" t="s">
        <v>6111</v>
      </c>
      <c r="L1968" s="39" t="s">
        <v>6116</v>
      </c>
      <c r="M1968" s="67">
        <v>0</v>
      </c>
      <c r="N1968" s="67">
        <v>0</v>
      </c>
      <c r="O1968" s="46">
        <v>20879</v>
      </c>
      <c r="P1968" s="45">
        <v>20879</v>
      </c>
      <c r="Q1968" s="45">
        <v>339356</v>
      </c>
      <c r="R1968" s="45">
        <v>28279.666666666668</v>
      </c>
      <c r="S1968" s="45">
        <v>169678</v>
      </c>
      <c r="T1968" s="45">
        <v>187287</v>
      </c>
      <c r="U1968" s="46">
        <v>0</v>
      </c>
      <c r="V1968" s="38">
        <v>0</v>
      </c>
      <c r="W1968" s="46">
        <v>0</v>
      </c>
      <c r="X1968" s="38"/>
      <c r="Y1968" s="38">
        <f t="shared" si="31"/>
        <v>0</v>
      </c>
      <c r="Z1968" s="38">
        <v>0</v>
      </c>
      <c r="AA1968" s="38">
        <v>0</v>
      </c>
      <c r="AB1968" s="38">
        <v>0</v>
      </c>
      <c r="AC1968" s="38" t="s">
        <v>6116</v>
      </c>
      <c r="AD1968" s="59">
        <v>0</v>
      </c>
      <c r="AE1968" s="59">
        <v>0</v>
      </c>
      <c r="AF1968" s="59" t="s">
        <v>6138</v>
      </c>
    </row>
    <row r="1969" spans="1:32" x14ac:dyDescent="0.2">
      <c r="A1969" s="60" t="s">
        <v>6111</v>
      </c>
      <c r="B1969" s="44" t="s">
        <v>6115</v>
      </c>
      <c r="C1969" s="44"/>
      <c r="D1969" s="39">
        <v>1954</v>
      </c>
      <c r="E1969" s="44" t="s">
        <v>3243</v>
      </c>
      <c r="F1969" s="44" t="s">
        <v>3244</v>
      </c>
      <c r="G1969" s="39" t="s">
        <v>6115</v>
      </c>
      <c r="H1969" s="64">
        <v>40543</v>
      </c>
      <c r="I1969" s="44" t="s">
        <v>6131</v>
      </c>
      <c r="J1969" s="58">
        <v>65</v>
      </c>
      <c r="K1969" s="44" t="s">
        <v>6111</v>
      </c>
      <c r="L1969" s="39" t="s">
        <v>6116</v>
      </c>
      <c r="M1969" s="67">
        <v>0</v>
      </c>
      <c r="N1969" s="67">
        <v>0</v>
      </c>
      <c r="O1969" s="46">
        <v>267043</v>
      </c>
      <c r="P1969" s="45">
        <v>267043</v>
      </c>
      <c r="Q1969" s="45">
        <v>276011</v>
      </c>
      <c r="R1969" s="45">
        <v>23000.916666666668</v>
      </c>
      <c r="S1969" s="45">
        <v>138005.5</v>
      </c>
      <c r="T1969" s="45">
        <v>133950</v>
      </c>
      <c r="U1969" s="46">
        <v>129037.5</v>
      </c>
      <c r="V1969" s="38">
        <v>55281.474438395046</v>
      </c>
      <c r="W1969" s="46">
        <v>55281.474438395046</v>
      </c>
      <c r="X1969" s="38"/>
      <c r="Y1969" s="38">
        <f t="shared" si="31"/>
        <v>64105.058449326782</v>
      </c>
      <c r="Z1969" s="38">
        <v>64105.058449326782</v>
      </c>
      <c r="AA1969" s="38">
        <v>0</v>
      </c>
      <c r="AB1969" s="38">
        <v>64105.058449326782</v>
      </c>
      <c r="AC1969" s="38" t="s">
        <v>6123</v>
      </c>
      <c r="AD1969" s="59">
        <v>0.47857453116332049</v>
      </c>
      <c r="AE1969" s="59">
        <v>0.24005519129625857</v>
      </c>
      <c r="AF1969" s="59">
        <v>0.49679402072519058</v>
      </c>
    </row>
    <row r="1970" spans="1:32" x14ac:dyDescent="0.2">
      <c r="A1970" s="60" t="s">
        <v>6111</v>
      </c>
      <c r="B1970" s="44" t="s">
        <v>6115</v>
      </c>
      <c r="C1970" s="44"/>
      <c r="D1970" s="39">
        <v>1955</v>
      </c>
      <c r="E1970" s="44" t="s">
        <v>4539</v>
      </c>
      <c r="F1970" s="44" t="s">
        <v>4540</v>
      </c>
      <c r="G1970" s="39" t="s">
        <v>6115</v>
      </c>
      <c r="H1970" s="64">
        <v>40543</v>
      </c>
      <c r="I1970" s="44" t="s">
        <v>6130</v>
      </c>
      <c r="J1970" s="58">
        <v>65</v>
      </c>
      <c r="K1970" s="44" t="s">
        <v>6111</v>
      </c>
      <c r="L1970" s="39" t="s">
        <v>6116</v>
      </c>
      <c r="M1970" s="67">
        <v>0</v>
      </c>
      <c r="N1970" s="67">
        <v>0</v>
      </c>
      <c r="O1970" s="46">
        <v>189671</v>
      </c>
      <c r="P1970" s="45">
        <v>189671</v>
      </c>
      <c r="Q1970" s="45">
        <v>347561</v>
      </c>
      <c r="R1970" s="45">
        <v>28963.416666666668</v>
      </c>
      <c r="S1970" s="45">
        <v>173780.5</v>
      </c>
      <c r="T1970" s="45">
        <v>191631</v>
      </c>
      <c r="U1970" s="46">
        <v>15890.5</v>
      </c>
      <c r="V1970" s="38">
        <v>6807.7130257740309</v>
      </c>
      <c r="W1970" s="46">
        <v>6807.7130257740309</v>
      </c>
      <c r="X1970" s="38"/>
      <c r="Y1970" s="38">
        <f t="shared" si="31"/>
        <v>7894.3053863336418</v>
      </c>
      <c r="Z1970" s="38">
        <v>7894.3053863336418</v>
      </c>
      <c r="AA1970" s="38">
        <v>0</v>
      </c>
      <c r="AB1970" s="38">
        <v>7894.3053863336418</v>
      </c>
      <c r="AC1970" s="38" t="s">
        <v>6123</v>
      </c>
      <c r="AD1970" s="59">
        <v>4.1195346193119285E-2</v>
      </c>
      <c r="AE1970" s="59">
        <v>4.1621045844296926E-2</v>
      </c>
      <c r="AF1970" s="59">
        <v>0.49679402072519063</v>
      </c>
    </row>
    <row r="1971" spans="1:32" x14ac:dyDescent="0.2">
      <c r="A1971" s="60" t="s">
        <v>6111</v>
      </c>
      <c r="B1971" s="44" t="s">
        <v>6115</v>
      </c>
      <c r="C1971" s="44"/>
      <c r="D1971" s="39">
        <v>1956</v>
      </c>
      <c r="E1971" s="44" t="s">
        <v>5795</v>
      </c>
      <c r="F1971" s="44" t="s">
        <v>5796</v>
      </c>
      <c r="G1971" s="39" t="s">
        <v>6115</v>
      </c>
      <c r="H1971" s="64">
        <v>40451</v>
      </c>
      <c r="I1971" s="44" t="s">
        <v>6131</v>
      </c>
      <c r="J1971" s="58">
        <v>65</v>
      </c>
      <c r="K1971" s="44" t="s">
        <v>6111</v>
      </c>
      <c r="L1971" s="39" t="s">
        <v>6116</v>
      </c>
      <c r="M1971" s="67">
        <v>0</v>
      </c>
      <c r="N1971" s="67">
        <v>0</v>
      </c>
      <c r="O1971" s="46">
        <v>272373</v>
      </c>
      <c r="P1971" s="45">
        <v>272373</v>
      </c>
      <c r="Q1971" s="45">
        <v>297186</v>
      </c>
      <c r="R1971" s="45">
        <v>24765.5</v>
      </c>
      <c r="S1971" s="45">
        <v>148593</v>
      </c>
      <c r="T1971" s="45">
        <v>109471</v>
      </c>
      <c r="U1971" s="46">
        <v>123780</v>
      </c>
      <c r="V1971" s="38">
        <v>53029.08771469177</v>
      </c>
      <c r="W1971" s="46">
        <v>53029.08771469177</v>
      </c>
      <c r="X1971" s="38"/>
      <c r="Y1971" s="38">
        <f t="shared" si="31"/>
        <v>61493.163885364098</v>
      </c>
      <c r="Z1971" s="38">
        <v>61493.163885364098</v>
      </c>
      <c r="AA1971" s="38">
        <v>0</v>
      </c>
      <c r="AB1971" s="38">
        <v>61493.163885364098</v>
      </c>
      <c r="AC1971" s="38" t="s">
        <v>6123</v>
      </c>
      <c r="AD1971" s="59">
        <v>0.5617301740676901</v>
      </c>
      <c r="AE1971" s="59">
        <v>0.22576820714741952</v>
      </c>
      <c r="AF1971" s="59">
        <v>0.49679402072519063</v>
      </c>
    </row>
    <row r="1972" spans="1:32" x14ac:dyDescent="0.2">
      <c r="A1972" s="60" t="s">
        <v>6111</v>
      </c>
      <c r="B1972" s="44" t="s">
        <v>6115</v>
      </c>
      <c r="C1972" s="44"/>
      <c r="D1972" s="39">
        <v>1957</v>
      </c>
      <c r="E1972" s="44" t="s">
        <v>1137</v>
      </c>
      <c r="F1972" s="44" t="s">
        <v>1138</v>
      </c>
      <c r="G1972" s="39" t="s">
        <v>6115</v>
      </c>
      <c r="H1972" s="64">
        <v>40543</v>
      </c>
      <c r="I1972" s="44" t="s">
        <v>6131</v>
      </c>
      <c r="J1972" s="58">
        <v>64</v>
      </c>
      <c r="K1972" s="44" t="s">
        <v>6111</v>
      </c>
      <c r="L1972" s="39" t="s">
        <v>6116</v>
      </c>
      <c r="M1972" s="67">
        <v>0</v>
      </c>
      <c r="N1972" s="67">
        <v>0</v>
      </c>
      <c r="O1972" s="46">
        <v>83798</v>
      </c>
      <c r="P1972" s="45">
        <v>83798</v>
      </c>
      <c r="Q1972" s="45">
        <v>285989</v>
      </c>
      <c r="R1972" s="45">
        <v>23832.416666666668</v>
      </c>
      <c r="S1972" s="45">
        <v>142994.5</v>
      </c>
      <c r="T1972" s="45">
        <v>227160</v>
      </c>
      <c r="U1972" s="46">
        <v>0</v>
      </c>
      <c r="V1972" s="38">
        <v>0</v>
      </c>
      <c r="W1972" s="46">
        <v>0</v>
      </c>
      <c r="X1972" s="38"/>
      <c r="Y1972" s="38">
        <f t="shared" si="31"/>
        <v>0</v>
      </c>
      <c r="Z1972" s="38">
        <v>0</v>
      </c>
      <c r="AA1972" s="38">
        <v>0</v>
      </c>
      <c r="AB1972" s="38">
        <v>0</v>
      </c>
      <c r="AC1972" s="38" t="s">
        <v>6116</v>
      </c>
      <c r="AD1972" s="59">
        <v>0</v>
      </c>
      <c r="AE1972" s="59">
        <v>0</v>
      </c>
      <c r="AF1972" s="59" t="s">
        <v>6138</v>
      </c>
    </row>
    <row r="1973" spans="1:32" x14ac:dyDescent="0.2">
      <c r="A1973" s="60" t="s">
        <v>6111</v>
      </c>
      <c r="B1973" s="44" t="s">
        <v>6115</v>
      </c>
      <c r="C1973" s="44"/>
      <c r="D1973" s="39">
        <v>1958</v>
      </c>
      <c r="E1973" s="44" t="s">
        <v>1590</v>
      </c>
      <c r="F1973" s="44" t="s">
        <v>1591</v>
      </c>
      <c r="G1973" s="39" t="s">
        <v>6115</v>
      </c>
      <c r="H1973" s="64">
        <v>40543</v>
      </c>
      <c r="I1973" s="44" t="s">
        <v>6129</v>
      </c>
      <c r="J1973" s="58">
        <v>64</v>
      </c>
      <c r="K1973" s="44" t="s">
        <v>6111</v>
      </c>
      <c r="L1973" s="39" t="s">
        <v>6116</v>
      </c>
      <c r="M1973" s="67">
        <v>0</v>
      </c>
      <c r="N1973" s="67">
        <v>0</v>
      </c>
      <c r="O1973" s="46">
        <v>328469</v>
      </c>
      <c r="P1973" s="45">
        <v>328469</v>
      </c>
      <c r="Q1973" s="45">
        <v>306272</v>
      </c>
      <c r="R1973" s="45">
        <v>25522.666666666668</v>
      </c>
      <c r="S1973" s="45">
        <v>153136</v>
      </c>
      <c r="T1973" s="45">
        <v>104050</v>
      </c>
      <c r="U1973" s="46">
        <v>175333</v>
      </c>
      <c r="V1973" s="38">
        <v>75115.115820649953</v>
      </c>
      <c r="W1973" s="46">
        <v>75115.115820649953</v>
      </c>
      <c r="X1973" s="38"/>
      <c r="Y1973" s="38">
        <f t="shared" si="31"/>
        <v>87104.386035809846</v>
      </c>
      <c r="Z1973" s="38">
        <v>87104.386035809846</v>
      </c>
      <c r="AA1973" s="38">
        <v>0</v>
      </c>
      <c r="AB1973" s="38">
        <v>87104.386035809846</v>
      </c>
      <c r="AC1973" s="38" t="s">
        <v>6123</v>
      </c>
      <c r="AD1973" s="59">
        <v>0.83713970241047431</v>
      </c>
      <c r="AE1973" s="59">
        <v>0.26518297323586043</v>
      </c>
      <c r="AF1973" s="59">
        <v>0.49679402072519063</v>
      </c>
    </row>
    <row r="1974" spans="1:32" x14ac:dyDescent="0.2">
      <c r="A1974" s="60" t="s">
        <v>6111</v>
      </c>
      <c r="B1974" s="44" t="s">
        <v>6115</v>
      </c>
      <c r="C1974" s="44"/>
      <c r="D1974" s="39">
        <v>1959</v>
      </c>
      <c r="E1974" s="44" t="s">
        <v>2059</v>
      </c>
      <c r="F1974" s="44" t="s">
        <v>2060</v>
      </c>
      <c r="G1974" s="39" t="s">
        <v>6115</v>
      </c>
      <c r="H1974" s="64">
        <v>40451</v>
      </c>
      <c r="I1974" s="44" t="s">
        <v>6131</v>
      </c>
      <c r="J1974" s="58">
        <v>64</v>
      </c>
      <c r="K1974" s="44" t="s">
        <v>6111</v>
      </c>
      <c r="L1974" s="39" t="s">
        <v>6116</v>
      </c>
      <c r="M1974" s="67">
        <v>0</v>
      </c>
      <c r="N1974" s="67">
        <v>0</v>
      </c>
      <c r="O1974" s="46">
        <v>180158</v>
      </c>
      <c r="P1974" s="45">
        <v>180158</v>
      </c>
      <c r="Q1974" s="45">
        <v>270802</v>
      </c>
      <c r="R1974" s="45">
        <v>22566.833333333332</v>
      </c>
      <c r="S1974" s="45">
        <v>135401</v>
      </c>
      <c r="T1974" s="45">
        <v>123446</v>
      </c>
      <c r="U1974" s="46">
        <v>44757</v>
      </c>
      <c r="V1974" s="38">
        <v>19174.526408518821</v>
      </c>
      <c r="W1974" s="46">
        <v>19174.526408518821</v>
      </c>
      <c r="X1974" s="38"/>
      <c r="Y1974" s="38">
        <f t="shared" si="31"/>
        <v>22235.00998559736</v>
      </c>
      <c r="Z1974" s="38">
        <v>22235.00998559736</v>
      </c>
      <c r="AA1974" s="38">
        <v>0</v>
      </c>
      <c r="AB1974" s="38">
        <v>22235.00998559736</v>
      </c>
      <c r="AC1974" s="38" t="s">
        <v>6123</v>
      </c>
      <c r="AD1974" s="59">
        <v>0.1801193233121961</v>
      </c>
      <c r="AE1974" s="59">
        <v>0.1234194983603135</v>
      </c>
      <c r="AF1974" s="59">
        <v>0.49679402072519069</v>
      </c>
    </row>
    <row r="1975" spans="1:32" x14ac:dyDescent="0.2">
      <c r="A1975" s="60" t="s">
        <v>6111</v>
      </c>
      <c r="B1975" s="44" t="s">
        <v>6115</v>
      </c>
      <c r="C1975" s="44"/>
      <c r="D1975" s="39">
        <v>1960</v>
      </c>
      <c r="E1975" s="44" t="s">
        <v>2707</v>
      </c>
      <c r="F1975" s="44" t="s">
        <v>2708</v>
      </c>
      <c r="G1975" s="39" t="s">
        <v>6115</v>
      </c>
      <c r="H1975" s="64">
        <v>40633</v>
      </c>
      <c r="I1975" s="44" t="s">
        <v>6132</v>
      </c>
      <c r="J1975" s="58">
        <v>64</v>
      </c>
      <c r="K1975" s="44" t="s">
        <v>6111</v>
      </c>
      <c r="L1975" s="39" t="s">
        <v>6116</v>
      </c>
      <c r="M1975" s="67">
        <v>0</v>
      </c>
      <c r="N1975" s="67">
        <v>0</v>
      </c>
      <c r="O1975" s="46">
        <v>129072</v>
      </c>
      <c r="P1975" s="45">
        <v>129072</v>
      </c>
      <c r="Q1975" s="45">
        <v>307688</v>
      </c>
      <c r="R1975" s="45">
        <v>25640.666666666668</v>
      </c>
      <c r="S1975" s="45">
        <v>153844</v>
      </c>
      <c r="T1975" s="45">
        <v>124628</v>
      </c>
      <c r="U1975" s="46">
        <v>0</v>
      </c>
      <c r="V1975" s="38">
        <v>0</v>
      </c>
      <c r="W1975" s="46">
        <v>0</v>
      </c>
      <c r="X1975" s="38"/>
      <c r="Y1975" s="38">
        <f t="shared" si="31"/>
        <v>0</v>
      </c>
      <c r="Z1975" s="38">
        <v>0</v>
      </c>
      <c r="AA1975" s="38">
        <v>0</v>
      </c>
      <c r="AB1975" s="38">
        <v>0</v>
      </c>
      <c r="AC1975" s="38" t="s">
        <v>6116</v>
      </c>
      <c r="AD1975" s="59">
        <v>0</v>
      </c>
      <c r="AE1975" s="59">
        <v>0</v>
      </c>
      <c r="AF1975" s="59" t="s">
        <v>6138</v>
      </c>
    </row>
    <row r="1976" spans="1:32" x14ac:dyDescent="0.2">
      <c r="A1976" s="60" t="s">
        <v>6111</v>
      </c>
      <c r="B1976" s="44" t="s">
        <v>6115</v>
      </c>
      <c r="C1976" s="44"/>
      <c r="D1976" s="39">
        <v>1961</v>
      </c>
      <c r="E1976" s="44" t="s">
        <v>3097</v>
      </c>
      <c r="F1976" s="44" t="s">
        <v>715</v>
      </c>
      <c r="G1976" s="39" t="s">
        <v>6115</v>
      </c>
      <c r="H1976" s="64">
        <v>40451</v>
      </c>
      <c r="I1976" s="44" t="s">
        <v>6131</v>
      </c>
      <c r="J1976" s="58">
        <v>64</v>
      </c>
      <c r="K1976" s="44" t="s">
        <v>6111</v>
      </c>
      <c r="L1976" s="39" t="s">
        <v>6116</v>
      </c>
      <c r="M1976" s="67">
        <v>0</v>
      </c>
      <c r="N1976" s="67">
        <v>0</v>
      </c>
      <c r="O1976" s="46">
        <v>441894</v>
      </c>
      <c r="P1976" s="45">
        <v>441894</v>
      </c>
      <c r="Q1976" s="45">
        <v>262601</v>
      </c>
      <c r="R1976" s="45">
        <v>21883.416666666668</v>
      </c>
      <c r="S1976" s="45">
        <v>131300.5</v>
      </c>
      <c r="T1976" s="45">
        <v>124300</v>
      </c>
      <c r="U1976" s="46">
        <v>310593.5</v>
      </c>
      <c r="V1976" s="38">
        <v>133062.61072154724</v>
      </c>
      <c r="W1976" s="46">
        <v>124300</v>
      </c>
      <c r="X1976" s="38"/>
      <c r="Y1976" s="38">
        <f t="shared" si="31"/>
        <v>154300.9936761095</v>
      </c>
      <c r="Z1976" s="38">
        <v>124300</v>
      </c>
      <c r="AA1976" s="38">
        <v>0</v>
      </c>
      <c r="AB1976" s="38">
        <v>124300</v>
      </c>
      <c r="AC1976" s="38" t="s">
        <v>6123</v>
      </c>
      <c r="AD1976" s="59">
        <v>1</v>
      </c>
      <c r="AE1976" s="59">
        <v>0.28128917794765262</v>
      </c>
      <c r="AF1976" s="59">
        <v>0.40020154961388438</v>
      </c>
    </row>
    <row r="1977" spans="1:32" x14ac:dyDescent="0.2">
      <c r="A1977" s="60" t="s">
        <v>6111</v>
      </c>
      <c r="B1977" s="44" t="s">
        <v>6115</v>
      </c>
      <c r="C1977" s="44"/>
      <c r="D1977" s="39">
        <v>1962</v>
      </c>
      <c r="E1977" s="44" t="s">
        <v>4079</v>
      </c>
      <c r="F1977" s="44" t="s">
        <v>4080</v>
      </c>
      <c r="G1977" s="39" t="s">
        <v>6115</v>
      </c>
      <c r="H1977" s="64">
        <v>40359</v>
      </c>
      <c r="I1977" s="44" t="s">
        <v>6129</v>
      </c>
      <c r="J1977" s="58">
        <v>64</v>
      </c>
      <c r="K1977" s="44" t="s">
        <v>6111</v>
      </c>
      <c r="L1977" s="39" t="s">
        <v>6123</v>
      </c>
      <c r="M1977" s="67">
        <v>75664</v>
      </c>
      <c r="N1977" s="67">
        <v>15533</v>
      </c>
      <c r="O1977" s="46">
        <v>281456</v>
      </c>
      <c r="P1977" s="45">
        <v>265923</v>
      </c>
      <c r="Q1977" s="45">
        <v>514961</v>
      </c>
      <c r="R1977" s="45">
        <v>42913.416666666664</v>
      </c>
      <c r="S1977" s="45">
        <v>257480.5</v>
      </c>
      <c r="T1977" s="45">
        <v>236246</v>
      </c>
      <c r="U1977" s="46">
        <v>8442.5</v>
      </c>
      <c r="V1977" s="38">
        <v>3616.8853856138735</v>
      </c>
      <c r="W1977" s="46">
        <v>3616.8853856138735</v>
      </c>
      <c r="X1977" s="38"/>
      <c r="Y1977" s="38">
        <f t="shared" si="31"/>
        <v>4194.1835199724219</v>
      </c>
      <c r="Z1977" s="38">
        <v>4194.1835199724219</v>
      </c>
      <c r="AA1977" s="38">
        <v>0</v>
      </c>
      <c r="AB1977" s="38">
        <v>4194.1835199724219</v>
      </c>
      <c r="AC1977" s="38" t="s">
        <v>6123</v>
      </c>
      <c r="AD1977" s="59">
        <v>1.7753458344151526E-2</v>
      </c>
      <c r="AE1977" s="59">
        <v>1.5772172846923439E-2</v>
      </c>
      <c r="AF1977" s="59">
        <v>0.49679402072519063</v>
      </c>
    </row>
    <row r="1978" spans="1:32" x14ac:dyDescent="0.2">
      <c r="A1978" s="60" t="s">
        <v>6111</v>
      </c>
      <c r="B1978" s="44" t="s">
        <v>6115</v>
      </c>
      <c r="C1978" s="44"/>
      <c r="D1978" s="39">
        <v>1963</v>
      </c>
      <c r="E1978" s="44" t="s">
        <v>4353</v>
      </c>
      <c r="F1978" s="44" t="s">
        <v>4354</v>
      </c>
      <c r="G1978" s="39" t="s">
        <v>6115</v>
      </c>
      <c r="H1978" s="64">
        <v>40543</v>
      </c>
      <c r="I1978" s="44" t="s">
        <v>6131</v>
      </c>
      <c r="J1978" s="58">
        <v>64</v>
      </c>
      <c r="K1978" s="44" t="s">
        <v>6111</v>
      </c>
      <c r="L1978" s="39" t="s">
        <v>6116</v>
      </c>
      <c r="M1978" s="67">
        <v>0</v>
      </c>
      <c r="N1978" s="67">
        <v>0</v>
      </c>
      <c r="O1978" s="46">
        <v>417485</v>
      </c>
      <c r="P1978" s="45">
        <v>417485</v>
      </c>
      <c r="Q1978" s="45">
        <v>234532</v>
      </c>
      <c r="R1978" s="45">
        <v>19544.333333333332</v>
      </c>
      <c r="S1978" s="45">
        <v>117266</v>
      </c>
      <c r="T1978" s="45">
        <v>134953</v>
      </c>
      <c r="U1978" s="46">
        <v>300219</v>
      </c>
      <c r="V1978" s="38">
        <v>128618.02944431288</v>
      </c>
      <c r="W1978" s="46">
        <v>128618.02944431288</v>
      </c>
      <c r="X1978" s="38"/>
      <c r="Y1978" s="38">
        <f t="shared" si="31"/>
        <v>149147.00410809601</v>
      </c>
      <c r="Z1978" s="38">
        <v>134953</v>
      </c>
      <c r="AA1978" s="38">
        <v>0</v>
      </c>
      <c r="AB1978" s="38">
        <v>134953</v>
      </c>
      <c r="AC1978" s="38" t="s">
        <v>6123</v>
      </c>
      <c r="AD1978" s="59">
        <v>1</v>
      </c>
      <c r="AE1978" s="59">
        <v>0.32325233241912882</v>
      </c>
      <c r="AF1978" s="59">
        <v>0.4495151872466433</v>
      </c>
    </row>
    <row r="1979" spans="1:32" x14ac:dyDescent="0.2">
      <c r="A1979" s="60" t="s">
        <v>6111</v>
      </c>
      <c r="B1979" s="44" t="s">
        <v>6115</v>
      </c>
      <c r="C1979" s="44"/>
      <c r="D1979" s="39">
        <v>1964</v>
      </c>
      <c r="E1979" s="44" t="s">
        <v>5055</v>
      </c>
      <c r="F1979" s="44" t="s">
        <v>5056</v>
      </c>
      <c r="G1979" s="39" t="s">
        <v>6115</v>
      </c>
      <c r="H1979" s="64">
        <v>40451</v>
      </c>
      <c r="I1979" s="44" t="s">
        <v>6129</v>
      </c>
      <c r="J1979" s="58">
        <v>64</v>
      </c>
      <c r="K1979" s="44" t="s">
        <v>6111</v>
      </c>
      <c r="L1979" s="39" t="s">
        <v>6116</v>
      </c>
      <c r="M1979" s="67">
        <v>0</v>
      </c>
      <c r="N1979" s="67">
        <v>0</v>
      </c>
      <c r="O1979" s="46">
        <v>274315</v>
      </c>
      <c r="P1979" s="45">
        <v>274315</v>
      </c>
      <c r="Q1979" s="45">
        <v>372255</v>
      </c>
      <c r="R1979" s="45">
        <v>31021.25</v>
      </c>
      <c r="S1979" s="45">
        <v>186127.5</v>
      </c>
      <c r="T1979" s="45">
        <v>189325</v>
      </c>
      <c r="U1979" s="46">
        <v>88187.5</v>
      </c>
      <c r="V1979" s="38">
        <v>37780.761616088064</v>
      </c>
      <c r="W1979" s="46">
        <v>37780.761616088064</v>
      </c>
      <c r="X1979" s="38"/>
      <c r="Y1979" s="38">
        <f t="shared" si="31"/>
        <v>43811.02270270275</v>
      </c>
      <c r="Z1979" s="38">
        <v>43811.02270270275</v>
      </c>
      <c r="AA1979" s="38">
        <v>0</v>
      </c>
      <c r="AB1979" s="38">
        <v>43811.02270270275</v>
      </c>
      <c r="AC1979" s="38" t="s">
        <v>6123</v>
      </c>
      <c r="AD1979" s="59">
        <v>0.2314064318114499</v>
      </c>
      <c r="AE1979" s="59">
        <v>0.1597106344993994</v>
      </c>
      <c r="AF1979" s="59">
        <v>0.49679402072519063</v>
      </c>
    </row>
    <row r="1980" spans="1:32" x14ac:dyDescent="0.2">
      <c r="A1980" s="60" t="s">
        <v>6111</v>
      </c>
      <c r="B1980" s="44" t="s">
        <v>6115</v>
      </c>
      <c r="C1980" s="44"/>
      <c r="D1980" s="39">
        <v>1965</v>
      </c>
      <c r="E1980" s="44" t="s">
        <v>5927</v>
      </c>
      <c r="F1980" s="44" t="s">
        <v>5928</v>
      </c>
      <c r="G1980" s="39" t="s">
        <v>6115</v>
      </c>
      <c r="H1980" s="64">
        <v>40543</v>
      </c>
      <c r="I1980" s="44" t="s">
        <v>6131</v>
      </c>
      <c r="J1980" s="58">
        <v>64</v>
      </c>
      <c r="K1980" s="44" t="s">
        <v>6111</v>
      </c>
      <c r="L1980" s="39" t="s">
        <v>6116</v>
      </c>
      <c r="M1980" s="67">
        <v>0</v>
      </c>
      <c r="N1980" s="67">
        <v>0</v>
      </c>
      <c r="O1980" s="46">
        <v>113316</v>
      </c>
      <c r="P1980" s="45">
        <v>113316</v>
      </c>
      <c r="Q1980" s="45">
        <v>285408</v>
      </c>
      <c r="R1980" s="45">
        <v>23784</v>
      </c>
      <c r="S1980" s="45">
        <v>142704</v>
      </c>
      <c r="T1980" s="45">
        <v>84402</v>
      </c>
      <c r="U1980" s="46">
        <v>0</v>
      </c>
      <c r="V1980" s="38">
        <v>0</v>
      </c>
      <c r="W1980" s="46">
        <v>0</v>
      </c>
      <c r="X1980" s="38"/>
      <c r="Y1980" s="38">
        <f t="shared" si="31"/>
        <v>0</v>
      </c>
      <c r="Z1980" s="38">
        <v>0</v>
      </c>
      <c r="AA1980" s="38">
        <v>0</v>
      </c>
      <c r="AB1980" s="38">
        <v>0</v>
      </c>
      <c r="AC1980" s="38" t="s">
        <v>6116</v>
      </c>
      <c r="AD1980" s="59">
        <v>0</v>
      </c>
      <c r="AE1980" s="59">
        <v>0</v>
      </c>
      <c r="AF1980" s="59" t="s">
        <v>6138</v>
      </c>
    </row>
    <row r="1981" spans="1:32" x14ac:dyDescent="0.2">
      <c r="A1981" s="60" t="s">
        <v>6111</v>
      </c>
      <c r="B1981" s="44" t="s">
        <v>6115</v>
      </c>
      <c r="C1981" s="44"/>
      <c r="D1981" s="39">
        <v>1966</v>
      </c>
      <c r="E1981" s="44" t="s">
        <v>220</v>
      </c>
      <c r="F1981" s="44" t="s">
        <v>221</v>
      </c>
      <c r="G1981" s="39" t="s">
        <v>6115</v>
      </c>
      <c r="H1981" s="64">
        <v>40359</v>
      </c>
      <c r="I1981" s="44" t="s">
        <v>6131</v>
      </c>
      <c r="J1981" s="58">
        <v>63</v>
      </c>
      <c r="K1981" s="44" t="s">
        <v>6111</v>
      </c>
      <c r="L1981" s="39" t="s">
        <v>6116</v>
      </c>
      <c r="M1981" s="67">
        <v>0</v>
      </c>
      <c r="N1981" s="67">
        <v>0</v>
      </c>
      <c r="O1981" s="46">
        <v>337237</v>
      </c>
      <c r="P1981" s="45">
        <v>337237</v>
      </c>
      <c r="Q1981" s="45">
        <v>296395</v>
      </c>
      <c r="R1981" s="45">
        <v>24699.583333333332</v>
      </c>
      <c r="S1981" s="45">
        <v>148197.5</v>
      </c>
      <c r="T1981" s="45">
        <v>213666</v>
      </c>
      <c r="U1981" s="46">
        <v>189039.5</v>
      </c>
      <c r="V1981" s="38">
        <v>80987.172621113874</v>
      </c>
      <c r="W1981" s="46">
        <v>80987.172621113874</v>
      </c>
      <c r="X1981" s="38"/>
      <c r="Y1981" s="38">
        <f t="shared" si="31"/>
        <v>93913.693280879685</v>
      </c>
      <c r="Z1981" s="38">
        <v>93913.693280879685</v>
      </c>
      <c r="AA1981" s="38">
        <v>0</v>
      </c>
      <c r="AB1981" s="38">
        <v>93913.693280879685</v>
      </c>
      <c r="AC1981" s="38" t="s">
        <v>6123</v>
      </c>
      <c r="AD1981" s="59">
        <v>0.4395350373053255</v>
      </c>
      <c r="AE1981" s="59">
        <v>0.27847980287121427</v>
      </c>
      <c r="AF1981" s="59">
        <v>0.49679402072519069</v>
      </c>
    </row>
    <row r="1982" spans="1:32" x14ac:dyDescent="0.2">
      <c r="A1982" s="60" t="s">
        <v>6111</v>
      </c>
      <c r="B1982" s="44" t="s">
        <v>6115</v>
      </c>
      <c r="C1982" s="44"/>
      <c r="D1982" s="39">
        <v>1967</v>
      </c>
      <c r="E1982" s="44" t="s">
        <v>4383</v>
      </c>
      <c r="F1982" s="44" t="s">
        <v>4384</v>
      </c>
      <c r="G1982" s="39" t="s">
        <v>6115</v>
      </c>
      <c r="H1982" s="64">
        <v>40633</v>
      </c>
      <c r="I1982" s="44" t="s">
        <v>6131</v>
      </c>
      <c r="J1982" s="58">
        <v>63</v>
      </c>
      <c r="K1982" s="44" t="s">
        <v>6111</v>
      </c>
      <c r="L1982" s="39" t="s">
        <v>6116</v>
      </c>
      <c r="M1982" s="67">
        <v>0</v>
      </c>
      <c r="N1982" s="67">
        <v>0</v>
      </c>
      <c r="O1982" s="46">
        <v>106526</v>
      </c>
      <c r="P1982" s="45">
        <v>106526</v>
      </c>
      <c r="Q1982" s="45">
        <v>239338</v>
      </c>
      <c r="R1982" s="45">
        <v>19944.833333333332</v>
      </c>
      <c r="S1982" s="45">
        <v>119669</v>
      </c>
      <c r="T1982" s="45">
        <v>88274</v>
      </c>
      <c r="U1982" s="46">
        <v>0</v>
      </c>
      <c r="V1982" s="38">
        <v>0</v>
      </c>
      <c r="W1982" s="46">
        <v>0</v>
      </c>
      <c r="X1982" s="38"/>
      <c r="Y1982" s="38">
        <f t="shared" si="31"/>
        <v>0</v>
      </c>
      <c r="Z1982" s="38">
        <v>0</v>
      </c>
      <c r="AA1982" s="38">
        <v>0</v>
      </c>
      <c r="AB1982" s="38">
        <v>0</v>
      </c>
      <c r="AC1982" s="38" t="s">
        <v>6116</v>
      </c>
      <c r="AD1982" s="59">
        <v>0</v>
      </c>
      <c r="AE1982" s="59">
        <v>0</v>
      </c>
      <c r="AF1982" s="59" t="s">
        <v>6138</v>
      </c>
    </row>
    <row r="1983" spans="1:32" x14ac:dyDescent="0.2">
      <c r="A1983" s="60" t="s">
        <v>6111</v>
      </c>
      <c r="B1983" s="44" t="s">
        <v>6115</v>
      </c>
      <c r="C1983" s="44"/>
      <c r="D1983" s="39">
        <v>1968</v>
      </c>
      <c r="E1983" s="44" t="s">
        <v>5255</v>
      </c>
      <c r="F1983" s="44" t="s">
        <v>5256</v>
      </c>
      <c r="G1983" s="39" t="s">
        <v>6115</v>
      </c>
      <c r="H1983" s="64">
        <v>40633</v>
      </c>
      <c r="I1983" s="44" t="s">
        <v>6141</v>
      </c>
      <c r="J1983" s="58">
        <v>63</v>
      </c>
      <c r="K1983" s="44" t="s">
        <v>6111</v>
      </c>
      <c r="L1983" s="39" t="s">
        <v>6116</v>
      </c>
      <c r="M1983" s="67">
        <v>0</v>
      </c>
      <c r="N1983" s="67">
        <v>0</v>
      </c>
      <c r="O1983" s="46">
        <v>25507</v>
      </c>
      <c r="P1983" s="45">
        <v>25507</v>
      </c>
      <c r="Q1983" s="45">
        <v>253215</v>
      </c>
      <c r="R1983" s="45">
        <v>21101.25</v>
      </c>
      <c r="S1983" s="45">
        <v>126607.5</v>
      </c>
      <c r="T1983" s="45">
        <v>130468</v>
      </c>
      <c r="U1983" s="46">
        <v>0</v>
      </c>
      <c r="V1983" s="38">
        <v>0</v>
      </c>
      <c r="W1983" s="46">
        <v>0</v>
      </c>
      <c r="X1983" s="38"/>
      <c r="Y1983" s="38">
        <f t="shared" si="31"/>
        <v>0</v>
      </c>
      <c r="Z1983" s="38">
        <v>0</v>
      </c>
      <c r="AA1983" s="38">
        <v>0</v>
      </c>
      <c r="AB1983" s="38">
        <v>0</v>
      </c>
      <c r="AC1983" s="38" t="s">
        <v>6116</v>
      </c>
      <c r="AD1983" s="59">
        <v>0</v>
      </c>
      <c r="AE1983" s="59">
        <v>0</v>
      </c>
      <c r="AF1983" s="59" t="s">
        <v>6138</v>
      </c>
    </row>
    <row r="1984" spans="1:32" x14ac:dyDescent="0.2">
      <c r="A1984" s="60" t="s">
        <v>6111</v>
      </c>
      <c r="B1984" s="44" t="s">
        <v>6115</v>
      </c>
      <c r="C1984" s="44"/>
      <c r="D1984" s="39">
        <v>1969</v>
      </c>
      <c r="E1984" s="44" t="s">
        <v>5349</v>
      </c>
      <c r="F1984" s="44" t="s">
        <v>5350</v>
      </c>
      <c r="G1984" s="39" t="s">
        <v>6115</v>
      </c>
      <c r="H1984" s="64">
        <v>40633</v>
      </c>
      <c r="I1984" s="44" t="s">
        <v>6132</v>
      </c>
      <c r="J1984" s="58">
        <v>63</v>
      </c>
      <c r="K1984" s="44" t="s">
        <v>6111</v>
      </c>
      <c r="L1984" s="39" t="s">
        <v>6116</v>
      </c>
      <c r="M1984" s="67">
        <v>0</v>
      </c>
      <c r="N1984" s="67">
        <v>0</v>
      </c>
      <c r="O1984" s="46">
        <v>387011</v>
      </c>
      <c r="P1984" s="45">
        <v>387011</v>
      </c>
      <c r="Q1984" s="45">
        <v>232352</v>
      </c>
      <c r="R1984" s="45">
        <v>19362.666666666668</v>
      </c>
      <c r="S1984" s="45">
        <v>116176</v>
      </c>
      <c r="T1984" s="45">
        <v>95029</v>
      </c>
      <c r="U1984" s="46">
        <v>270835</v>
      </c>
      <c r="V1984" s="38">
        <v>116029.51180488404</v>
      </c>
      <c r="W1984" s="46">
        <v>95029</v>
      </c>
      <c r="X1984" s="38"/>
      <c r="Y1984" s="38">
        <f t="shared" si="31"/>
        <v>134549.20860310702</v>
      </c>
      <c r="Z1984" s="38">
        <v>95029</v>
      </c>
      <c r="AA1984" s="38">
        <v>0</v>
      </c>
      <c r="AB1984" s="38">
        <v>95029</v>
      </c>
      <c r="AC1984" s="38" t="s">
        <v>6123</v>
      </c>
      <c r="AD1984" s="59">
        <v>1</v>
      </c>
      <c r="AE1984" s="59">
        <v>0.24554599223277893</v>
      </c>
      <c r="AF1984" s="59">
        <v>0.35087414846677867</v>
      </c>
    </row>
    <row r="1985" spans="1:32" x14ac:dyDescent="0.2">
      <c r="A1985" s="60" t="s">
        <v>6111</v>
      </c>
      <c r="B1985" s="44" t="s">
        <v>6115</v>
      </c>
      <c r="C1985" s="44"/>
      <c r="D1985" s="39">
        <v>1970</v>
      </c>
      <c r="E1985" s="44" t="s">
        <v>5702</v>
      </c>
      <c r="F1985" s="44" t="s">
        <v>6013</v>
      </c>
      <c r="G1985" s="39" t="s">
        <v>6115</v>
      </c>
      <c r="H1985" s="64">
        <v>40451</v>
      </c>
      <c r="I1985" s="44" t="s">
        <v>6129</v>
      </c>
      <c r="J1985" s="58">
        <v>63</v>
      </c>
      <c r="K1985" s="44" t="s">
        <v>6111</v>
      </c>
      <c r="L1985" s="39" t="s">
        <v>6116</v>
      </c>
      <c r="M1985" s="67">
        <v>0</v>
      </c>
      <c r="N1985" s="67">
        <v>0</v>
      </c>
      <c r="O1985" s="46">
        <v>699368</v>
      </c>
      <c r="P1985" s="45">
        <v>699368</v>
      </c>
      <c r="Q1985" s="45">
        <v>360507</v>
      </c>
      <c r="R1985" s="45">
        <v>30042.25</v>
      </c>
      <c r="S1985" s="45">
        <v>180253.5</v>
      </c>
      <c r="T1985" s="45">
        <v>129216</v>
      </c>
      <c r="U1985" s="46">
        <v>519114.5</v>
      </c>
      <c r="V1985" s="38">
        <v>222395.93112351236</v>
      </c>
      <c r="W1985" s="46">
        <v>129216</v>
      </c>
      <c r="X1985" s="38"/>
      <c r="Y1985" s="38">
        <f t="shared" si="31"/>
        <v>257892.97967174699</v>
      </c>
      <c r="Z1985" s="38">
        <v>129216</v>
      </c>
      <c r="AA1985" s="38">
        <v>0</v>
      </c>
      <c r="AB1985" s="38">
        <v>129216</v>
      </c>
      <c r="AC1985" s="38" t="s">
        <v>6123</v>
      </c>
      <c r="AD1985" s="59">
        <v>1</v>
      </c>
      <c r="AE1985" s="59">
        <v>0.18476109859187151</v>
      </c>
      <c r="AF1985" s="59">
        <v>0.24891618323125245</v>
      </c>
    </row>
    <row r="1986" spans="1:32" x14ac:dyDescent="0.2">
      <c r="A1986" s="60" t="s">
        <v>6111</v>
      </c>
      <c r="B1986" s="44" t="s">
        <v>6115</v>
      </c>
      <c r="C1986" s="44"/>
      <c r="D1986" s="39">
        <v>1971</v>
      </c>
      <c r="E1986" s="44" t="s">
        <v>5764</v>
      </c>
      <c r="F1986" s="44" t="s">
        <v>5765</v>
      </c>
      <c r="G1986" s="39" t="s">
        <v>6115</v>
      </c>
      <c r="H1986" s="64">
        <v>40359</v>
      </c>
      <c r="I1986" s="44" t="s">
        <v>6131</v>
      </c>
      <c r="J1986" s="58">
        <v>63</v>
      </c>
      <c r="K1986" s="44" t="s">
        <v>6111</v>
      </c>
      <c r="L1986" s="39" t="s">
        <v>6116</v>
      </c>
      <c r="M1986" s="67">
        <v>0</v>
      </c>
      <c r="N1986" s="67">
        <v>0</v>
      </c>
      <c r="O1986" s="46">
        <v>279260</v>
      </c>
      <c r="P1986" s="45">
        <v>279260</v>
      </c>
      <c r="Q1986" s="45">
        <v>266494</v>
      </c>
      <c r="R1986" s="45">
        <v>22207.833333333332</v>
      </c>
      <c r="S1986" s="45">
        <v>133247</v>
      </c>
      <c r="T1986" s="45">
        <v>13967</v>
      </c>
      <c r="U1986" s="46">
        <v>146013</v>
      </c>
      <c r="V1986" s="38">
        <v>62554.016678666092</v>
      </c>
      <c r="W1986" s="46">
        <v>13967</v>
      </c>
      <c r="X1986" s="38"/>
      <c r="Y1986" s="38">
        <f t="shared" si="31"/>
        <v>72538.385348147262</v>
      </c>
      <c r="Z1986" s="38">
        <v>13967</v>
      </c>
      <c r="AA1986" s="38">
        <v>0</v>
      </c>
      <c r="AB1986" s="38">
        <v>13967</v>
      </c>
      <c r="AC1986" s="38" t="s">
        <v>6123</v>
      </c>
      <c r="AD1986" s="59">
        <v>1</v>
      </c>
      <c r="AE1986" s="59">
        <v>5.00143235694335E-2</v>
      </c>
      <c r="AF1986" s="59">
        <v>9.5655866258483838E-2</v>
      </c>
    </row>
    <row r="1987" spans="1:32" x14ac:dyDescent="0.2">
      <c r="A1987" s="60" t="s">
        <v>6111</v>
      </c>
      <c r="B1987" s="44" t="s">
        <v>6115</v>
      </c>
      <c r="C1987" s="44"/>
      <c r="D1987" s="39">
        <v>1972</v>
      </c>
      <c r="E1987" s="44" t="s">
        <v>5775</v>
      </c>
      <c r="F1987" s="44" t="s">
        <v>753</v>
      </c>
      <c r="G1987" s="39" t="s">
        <v>6115</v>
      </c>
      <c r="H1987" s="64">
        <v>40451</v>
      </c>
      <c r="I1987" s="44" t="s">
        <v>6129</v>
      </c>
      <c r="J1987" s="58">
        <v>63</v>
      </c>
      <c r="K1987" s="44" t="s">
        <v>6111</v>
      </c>
      <c r="L1987" s="39" t="s">
        <v>6116</v>
      </c>
      <c r="M1987" s="67">
        <v>0</v>
      </c>
      <c r="N1987" s="67">
        <v>0</v>
      </c>
      <c r="O1987" s="46">
        <v>112433</v>
      </c>
      <c r="P1987" s="45">
        <v>112433</v>
      </c>
      <c r="Q1987" s="45">
        <v>281933</v>
      </c>
      <c r="R1987" s="45">
        <v>23494.416666666668</v>
      </c>
      <c r="S1987" s="45">
        <v>140966.5</v>
      </c>
      <c r="T1987" s="45">
        <v>87474</v>
      </c>
      <c r="U1987" s="46">
        <v>0</v>
      </c>
      <c r="V1987" s="38">
        <v>0</v>
      </c>
      <c r="W1987" s="46">
        <v>0</v>
      </c>
      <c r="X1987" s="38"/>
      <c r="Y1987" s="38">
        <f t="shared" si="31"/>
        <v>0</v>
      </c>
      <c r="Z1987" s="38">
        <v>0</v>
      </c>
      <c r="AA1987" s="38">
        <v>0</v>
      </c>
      <c r="AB1987" s="38">
        <v>0</v>
      </c>
      <c r="AC1987" s="38" t="s">
        <v>6116</v>
      </c>
      <c r="AD1987" s="59">
        <v>0</v>
      </c>
      <c r="AE1987" s="59">
        <v>0</v>
      </c>
      <c r="AF1987" s="59" t="s">
        <v>6138</v>
      </c>
    </row>
    <row r="1988" spans="1:32" x14ac:dyDescent="0.2">
      <c r="A1988" s="60" t="s">
        <v>6111</v>
      </c>
      <c r="B1988" s="44" t="s">
        <v>6115</v>
      </c>
      <c r="C1988" s="44"/>
      <c r="D1988" s="39">
        <v>1973</v>
      </c>
      <c r="E1988" s="44" t="s">
        <v>86</v>
      </c>
      <c r="F1988" s="44" t="s">
        <v>87</v>
      </c>
      <c r="G1988" s="39" t="s">
        <v>6115</v>
      </c>
      <c r="H1988" s="64">
        <v>40633</v>
      </c>
      <c r="I1988" s="44" t="s">
        <v>6132</v>
      </c>
      <c r="J1988" s="58">
        <v>62</v>
      </c>
      <c r="K1988" s="44" t="s">
        <v>6111</v>
      </c>
      <c r="L1988" s="39" t="s">
        <v>6123</v>
      </c>
      <c r="M1988" s="67">
        <v>101108</v>
      </c>
      <c r="N1988" s="67">
        <v>101108</v>
      </c>
      <c r="O1988" s="46">
        <v>323942</v>
      </c>
      <c r="P1988" s="45">
        <v>222834</v>
      </c>
      <c r="Q1988" s="45">
        <v>320640</v>
      </c>
      <c r="R1988" s="45">
        <v>26720</v>
      </c>
      <c r="S1988" s="45">
        <v>160320</v>
      </c>
      <c r="T1988" s="45">
        <v>183156</v>
      </c>
      <c r="U1988" s="46">
        <v>62514</v>
      </c>
      <c r="V1988" s="38">
        <v>26781.874207434492</v>
      </c>
      <c r="W1988" s="46">
        <v>26781.874207434492</v>
      </c>
      <c r="X1988" s="38"/>
      <c r="Y1988" s="38">
        <f t="shared" si="31"/>
        <v>31056.58141161457</v>
      </c>
      <c r="Z1988" s="38">
        <v>31056.58141161457</v>
      </c>
      <c r="AA1988" s="38">
        <v>0</v>
      </c>
      <c r="AB1988" s="38">
        <v>31056.58141161457</v>
      </c>
      <c r="AC1988" s="38" t="s">
        <v>6123</v>
      </c>
      <c r="AD1988" s="59">
        <v>0.16956354916909394</v>
      </c>
      <c r="AE1988" s="59">
        <v>0.13937092818696684</v>
      </c>
      <c r="AF1988" s="59">
        <v>0.49679402072519069</v>
      </c>
    </row>
    <row r="1989" spans="1:32" x14ac:dyDescent="0.2">
      <c r="A1989" s="60" t="s">
        <v>6111</v>
      </c>
      <c r="B1989" s="44" t="s">
        <v>6115</v>
      </c>
      <c r="C1989" s="44"/>
      <c r="D1989" s="39">
        <v>1974</v>
      </c>
      <c r="E1989" s="44" t="s">
        <v>114</v>
      </c>
      <c r="F1989" s="44" t="s">
        <v>115</v>
      </c>
      <c r="G1989" s="39" t="s">
        <v>6115</v>
      </c>
      <c r="H1989" s="64">
        <v>40359</v>
      </c>
      <c r="I1989" s="44" t="s">
        <v>6131</v>
      </c>
      <c r="J1989" s="58">
        <v>62</v>
      </c>
      <c r="K1989" s="44" t="s">
        <v>6111</v>
      </c>
      <c r="L1989" s="39" t="s">
        <v>6123</v>
      </c>
      <c r="M1989" s="67">
        <v>840607</v>
      </c>
      <c r="N1989" s="67">
        <v>840607</v>
      </c>
      <c r="O1989" s="46">
        <v>608928</v>
      </c>
      <c r="P1989" s="45">
        <v>-231679</v>
      </c>
      <c r="Q1989" s="45">
        <v>269919</v>
      </c>
      <c r="R1989" s="45">
        <v>22493.25</v>
      </c>
      <c r="S1989" s="45">
        <v>134959.5</v>
      </c>
      <c r="T1989" s="45">
        <v>171034</v>
      </c>
      <c r="U1989" s="46">
        <v>0</v>
      </c>
      <c r="V1989" s="38">
        <v>0</v>
      </c>
      <c r="W1989" s="46">
        <v>0</v>
      </c>
      <c r="X1989" s="38"/>
      <c r="Y1989" s="38">
        <f t="shared" si="31"/>
        <v>0</v>
      </c>
      <c r="Z1989" s="38">
        <v>0</v>
      </c>
      <c r="AA1989" s="38">
        <v>0</v>
      </c>
      <c r="AB1989" s="38">
        <v>0</v>
      </c>
      <c r="AC1989" s="38" t="s">
        <v>6116</v>
      </c>
      <c r="AD1989" s="59">
        <v>0</v>
      </c>
      <c r="AE1989" s="59">
        <v>0</v>
      </c>
      <c r="AF1989" s="59" t="s">
        <v>6138</v>
      </c>
    </row>
    <row r="1990" spans="1:32" x14ac:dyDescent="0.2">
      <c r="A1990" s="60" t="s">
        <v>6111</v>
      </c>
      <c r="B1990" s="44" t="s">
        <v>6115</v>
      </c>
      <c r="C1990" s="44"/>
      <c r="D1990" s="39">
        <v>1975</v>
      </c>
      <c r="E1990" s="44" t="s">
        <v>1327</v>
      </c>
      <c r="F1990" s="44" t="s">
        <v>1328</v>
      </c>
      <c r="G1990" s="39" t="s">
        <v>6115</v>
      </c>
      <c r="H1990" s="64">
        <v>40543</v>
      </c>
      <c r="I1990" s="44" t="s">
        <v>6131</v>
      </c>
      <c r="J1990" s="58">
        <v>62</v>
      </c>
      <c r="K1990" s="44" t="s">
        <v>6111</v>
      </c>
      <c r="L1990" s="39" t="s">
        <v>6116</v>
      </c>
      <c r="M1990" s="67">
        <v>0</v>
      </c>
      <c r="N1990" s="67">
        <v>0</v>
      </c>
      <c r="O1990" s="46">
        <v>262345</v>
      </c>
      <c r="P1990" s="45">
        <v>262345</v>
      </c>
      <c r="Q1990" s="45">
        <v>256346</v>
      </c>
      <c r="R1990" s="45">
        <v>21362.166666666668</v>
      </c>
      <c r="S1990" s="45">
        <v>128173</v>
      </c>
      <c r="T1990" s="45">
        <v>63199</v>
      </c>
      <c r="U1990" s="46">
        <v>134172</v>
      </c>
      <c r="V1990" s="38">
        <v>57481.166237321246</v>
      </c>
      <c r="W1990" s="46">
        <v>57481.166237321246</v>
      </c>
      <c r="X1990" s="38"/>
      <c r="Y1990" s="38">
        <f t="shared" si="31"/>
        <v>66655.847348740281</v>
      </c>
      <c r="Z1990" s="38">
        <v>63199</v>
      </c>
      <c r="AA1990" s="38">
        <v>0</v>
      </c>
      <c r="AB1990" s="38">
        <v>63199</v>
      </c>
      <c r="AC1990" s="38" t="s">
        <v>6123</v>
      </c>
      <c r="AD1990" s="59">
        <v>1</v>
      </c>
      <c r="AE1990" s="59">
        <v>0.24090034115382417</v>
      </c>
      <c r="AF1990" s="59">
        <v>0.47102972304206542</v>
      </c>
    </row>
    <row r="1991" spans="1:32" x14ac:dyDescent="0.2">
      <c r="A1991" s="60" t="s">
        <v>6111</v>
      </c>
      <c r="B1991" s="44" t="s">
        <v>6115</v>
      </c>
      <c r="C1991" s="44"/>
      <c r="D1991" s="39">
        <v>1976</v>
      </c>
      <c r="E1991" s="44" t="s">
        <v>1582</v>
      </c>
      <c r="F1991" s="44" t="s">
        <v>1583</v>
      </c>
      <c r="G1991" s="39" t="s">
        <v>6115</v>
      </c>
      <c r="H1991" s="64">
        <v>40633</v>
      </c>
      <c r="I1991" s="44" t="s">
        <v>6129</v>
      </c>
      <c r="J1991" s="58">
        <v>62</v>
      </c>
      <c r="K1991" s="44" t="s">
        <v>6111</v>
      </c>
      <c r="L1991" s="39" t="s">
        <v>6116</v>
      </c>
      <c r="M1991" s="67">
        <v>0</v>
      </c>
      <c r="N1991" s="67">
        <v>0</v>
      </c>
      <c r="O1991" s="46">
        <v>649720</v>
      </c>
      <c r="P1991" s="45">
        <v>649720</v>
      </c>
      <c r="Q1991" s="45">
        <v>232862</v>
      </c>
      <c r="R1991" s="45">
        <v>19405.166666666668</v>
      </c>
      <c r="S1991" s="45">
        <v>116431</v>
      </c>
      <c r="T1991" s="45">
        <v>145095</v>
      </c>
      <c r="U1991" s="46">
        <v>533289</v>
      </c>
      <c r="V1991" s="38">
        <v>228468.48568654273</v>
      </c>
      <c r="W1991" s="46">
        <v>145095</v>
      </c>
      <c r="X1991" s="38"/>
      <c r="Y1991" s="38">
        <f t="shared" si="31"/>
        <v>264934.78651851619</v>
      </c>
      <c r="Z1991" s="38">
        <v>145095</v>
      </c>
      <c r="AA1991" s="38">
        <v>0</v>
      </c>
      <c r="AB1991" s="38">
        <v>145095</v>
      </c>
      <c r="AC1991" s="38" t="s">
        <v>6123</v>
      </c>
      <c r="AD1991" s="59">
        <v>1</v>
      </c>
      <c r="AE1991" s="59">
        <v>0.22331927599581358</v>
      </c>
      <c r="AF1991" s="59">
        <v>0.27207574129599521</v>
      </c>
    </row>
    <row r="1992" spans="1:32" x14ac:dyDescent="0.2">
      <c r="A1992" s="60" t="s">
        <v>6111</v>
      </c>
      <c r="B1992" s="44" t="s">
        <v>6115</v>
      </c>
      <c r="C1992" s="44"/>
      <c r="D1992" s="39">
        <v>1977</v>
      </c>
      <c r="E1992" s="44" t="s">
        <v>1714</v>
      </c>
      <c r="F1992" s="44" t="s">
        <v>1715</v>
      </c>
      <c r="G1992" s="39" t="s">
        <v>6115</v>
      </c>
      <c r="H1992" s="64">
        <v>40543</v>
      </c>
      <c r="I1992" s="44" t="s">
        <v>6131</v>
      </c>
      <c r="J1992" s="58">
        <v>62</v>
      </c>
      <c r="K1992" s="44" t="s">
        <v>6111</v>
      </c>
      <c r="L1992" s="39" t="s">
        <v>6116</v>
      </c>
      <c r="M1992" s="67">
        <v>0</v>
      </c>
      <c r="N1992" s="67">
        <v>0</v>
      </c>
      <c r="O1992" s="46">
        <v>174686</v>
      </c>
      <c r="P1992" s="45">
        <v>174686</v>
      </c>
      <c r="Q1992" s="45">
        <v>245003</v>
      </c>
      <c r="R1992" s="45">
        <v>20416.916666666668</v>
      </c>
      <c r="S1992" s="45">
        <v>122501.5</v>
      </c>
      <c r="T1992" s="45">
        <v>103130</v>
      </c>
      <c r="U1992" s="46">
        <v>52184.5</v>
      </c>
      <c r="V1992" s="38">
        <v>22356.571561216129</v>
      </c>
      <c r="W1992" s="46">
        <v>22356.571561216129</v>
      </c>
      <c r="X1992" s="38"/>
      <c r="Y1992" s="38">
        <f t="shared" si="31"/>
        <v>25924.947574533711</v>
      </c>
      <c r="Z1992" s="38">
        <v>25924.947574533711</v>
      </c>
      <c r="AA1992" s="38">
        <v>0</v>
      </c>
      <c r="AB1992" s="38">
        <v>25924.947574533711</v>
      </c>
      <c r="AC1992" s="38" t="s">
        <v>6123</v>
      </c>
      <c r="AD1992" s="59">
        <v>0.25138124284431018</v>
      </c>
      <c r="AE1992" s="59">
        <v>0.14840884544001071</v>
      </c>
      <c r="AF1992" s="59">
        <v>0.49679402072519063</v>
      </c>
    </row>
    <row r="1993" spans="1:32" x14ac:dyDescent="0.2">
      <c r="A1993" s="60" t="s">
        <v>6111</v>
      </c>
      <c r="B1993" s="44" t="s">
        <v>6115</v>
      </c>
      <c r="C1993" s="44"/>
      <c r="D1993" s="39">
        <v>1978</v>
      </c>
      <c r="E1993" s="44" t="s">
        <v>1740</v>
      </c>
      <c r="F1993" s="44" t="s">
        <v>1741</v>
      </c>
      <c r="G1993" s="39" t="s">
        <v>6115</v>
      </c>
      <c r="H1993" s="64">
        <v>40359</v>
      </c>
      <c r="I1993" s="44" t="s">
        <v>6131</v>
      </c>
      <c r="J1993" s="58">
        <v>62</v>
      </c>
      <c r="K1993" s="44" t="s">
        <v>6111</v>
      </c>
      <c r="L1993" s="39" t="s">
        <v>6116</v>
      </c>
      <c r="M1993" s="67">
        <v>0</v>
      </c>
      <c r="N1993" s="67">
        <v>0</v>
      </c>
      <c r="O1993" s="46">
        <v>416783</v>
      </c>
      <c r="P1993" s="45">
        <v>416783</v>
      </c>
      <c r="Q1993" s="45">
        <v>287885</v>
      </c>
      <c r="R1993" s="45">
        <v>23990.416666666668</v>
      </c>
      <c r="S1993" s="45">
        <v>143942.5</v>
      </c>
      <c r="T1993" s="45">
        <v>136310</v>
      </c>
      <c r="U1993" s="46">
        <v>272840.5</v>
      </c>
      <c r="V1993" s="38">
        <v>116888.696127164</v>
      </c>
      <c r="W1993" s="46">
        <v>116888.696127164</v>
      </c>
      <c r="X1993" s="38"/>
      <c r="Y1993" s="38">
        <f t="shared" si="31"/>
        <v>135545.52901167137</v>
      </c>
      <c r="Z1993" s="38">
        <v>135545.52901167137</v>
      </c>
      <c r="AA1993" s="38">
        <v>0</v>
      </c>
      <c r="AB1993" s="38">
        <v>135545.52901167137</v>
      </c>
      <c r="AC1993" s="38" t="s">
        <v>6123</v>
      </c>
      <c r="AD1993" s="59">
        <v>0.99439167347715773</v>
      </c>
      <c r="AE1993" s="59">
        <v>0.32521846863156934</v>
      </c>
      <c r="AF1993" s="59">
        <v>0.49679402072519063</v>
      </c>
    </row>
    <row r="1994" spans="1:32" x14ac:dyDescent="0.2">
      <c r="A1994" s="60" t="s">
        <v>6111</v>
      </c>
      <c r="B1994" s="44" t="s">
        <v>6115</v>
      </c>
      <c r="C1994" s="44"/>
      <c r="D1994" s="39">
        <v>1979</v>
      </c>
      <c r="E1994" s="44" t="s">
        <v>1965</v>
      </c>
      <c r="F1994" s="44" t="s">
        <v>1966</v>
      </c>
      <c r="G1994" s="39" t="s">
        <v>6115</v>
      </c>
      <c r="H1994" s="64">
        <v>40543</v>
      </c>
      <c r="I1994" s="44" t="s">
        <v>6131</v>
      </c>
      <c r="J1994" s="58">
        <v>62</v>
      </c>
      <c r="K1994" s="44" t="s">
        <v>6111</v>
      </c>
      <c r="L1994" s="39" t="s">
        <v>6116</v>
      </c>
      <c r="M1994" s="67">
        <v>0</v>
      </c>
      <c r="N1994" s="67">
        <v>0</v>
      </c>
      <c r="O1994" s="46">
        <v>187001</v>
      </c>
      <c r="P1994" s="45">
        <v>187001</v>
      </c>
      <c r="Q1994" s="45">
        <v>300817</v>
      </c>
      <c r="R1994" s="45">
        <v>25068.083333333332</v>
      </c>
      <c r="S1994" s="45">
        <v>150408.5</v>
      </c>
      <c r="T1994" s="45">
        <v>134183</v>
      </c>
      <c r="U1994" s="46">
        <v>36592.5</v>
      </c>
      <c r="V1994" s="38">
        <v>15676.740121181601</v>
      </c>
      <c r="W1994" s="46">
        <v>15676.740121181601</v>
      </c>
      <c r="X1994" s="38"/>
      <c r="Y1994" s="38">
        <f t="shared" si="31"/>
        <v>18178.93520338654</v>
      </c>
      <c r="Z1994" s="38">
        <v>18178.93520338654</v>
      </c>
      <c r="AA1994" s="38">
        <v>0</v>
      </c>
      <c r="AB1994" s="38">
        <v>18178.93520338654</v>
      </c>
      <c r="AC1994" s="38" t="s">
        <v>6123</v>
      </c>
      <c r="AD1994" s="59">
        <v>0.13547867616155951</v>
      </c>
      <c r="AE1994" s="59">
        <v>9.7213037381546297E-2</v>
      </c>
      <c r="AF1994" s="59">
        <v>0.49679402072519069</v>
      </c>
    </row>
    <row r="1995" spans="1:32" x14ac:dyDescent="0.2">
      <c r="A1995" s="60" t="s">
        <v>6111</v>
      </c>
      <c r="B1995" s="44" t="s">
        <v>6115</v>
      </c>
      <c r="C1995" s="44"/>
      <c r="D1995" s="39">
        <v>1980</v>
      </c>
      <c r="E1995" s="44" t="s">
        <v>2579</v>
      </c>
      <c r="F1995" s="44" t="s">
        <v>2580</v>
      </c>
      <c r="G1995" s="39" t="s">
        <v>6115</v>
      </c>
      <c r="H1995" s="64">
        <v>40543</v>
      </c>
      <c r="I1995" s="44" t="s">
        <v>6131</v>
      </c>
      <c r="J1995" s="58">
        <v>62</v>
      </c>
      <c r="K1995" s="44" t="s">
        <v>6111</v>
      </c>
      <c r="L1995" s="39" t="s">
        <v>6116</v>
      </c>
      <c r="M1995" s="67">
        <v>0</v>
      </c>
      <c r="N1995" s="67">
        <v>0</v>
      </c>
      <c r="O1995" s="46">
        <v>210489</v>
      </c>
      <c r="P1995" s="45">
        <v>210489</v>
      </c>
      <c r="Q1995" s="45">
        <v>327435</v>
      </c>
      <c r="R1995" s="45">
        <v>27286.25</v>
      </c>
      <c r="S1995" s="45">
        <v>163717.5</v>
      </c>
      <c r="T1995" s="45">
        <v>96683</v>
      </c>
      <c r="U1995" s="46">
        <v>46771.5</v>
      </c>
      <c r="V1995" s="38">
        <v>20037.566457001987</v>
      </c>
      <c r="W1995" s="46">
        <v>20037.566457001987</v>
      </c>
      <c r="X1995" s="38"/>
      <c r="Y1995" s="38">
        <f t="shared" si="31"/>
        <v>23235.801540348253</v>
      </c>
      <c r="Z1995" s="38">
        <v>23235.801540348253</v>
      </c>
      <c r="AA1995" s="38">
        <v>0</v>
      </c>
      <c r="AB1995" s="38">
        <v>23235.801540348253</v>
      </c>
      <c r="AC1995" s="38" t="s">
        <v>6123</v>
      </c>
      <c r="AD1995" s="59">
        <v>0.2403297533211449</v>
      </c>
      <c r="AE1995" s="59">
        <v>0.11038962387748649</v>
      </c>
      <c r="AF1995" s="59">
        <v>0.49679402072519063</v>
      </c>
    </row>
    <row r="1996" spans="1:32" x14ac:dyDescent="0.2">
      <c r="A1996" s="60" t="s">
        <v>6111</v>
      </c>
      <c r="B1996" s="44" t="s">
        <v>6115</v>
      </c>
      <c r="C1996" s="44"/>
      <c r="D1996" s="39">
        <v>1981</v>
      </c>
      <c r="E1996" s="44" t="s">
        <v>2713</v>
      </c>
      <c r="F1996" s="44" t="s">
        <v>2714</v>
      </c>
      <c r="G1996" s="39" t="s">
        <v>6115</v>
      </c>
      <c r="H1996" s="64">
        <v>40633</v>
      </c>
      <c r="I1996" s="44" t="s">
        <v>6132</v>
      </c>
      <c r="J1996" s="58">
        <v>62</v>
      </c>
      <c r="K1996" s="44" t="s">
        <v>6111</v>
      </c>
      <c r="L1996" s="39" t="s">
        <v>6116</v>
      </c>
      <c r="M1996" s="67">
        <v>0</v>
      </c>
      <c r="N1996" s="67">
        <v>0</v>
      </c>
      <c r="O1996" s="46">
        <v>118309</v>
      </c>
      <c r="P1996" s="45">
        <v>118309</v>
      </c>
      <c r="Q1996" s="45">
        <v>274939</v>
      </c>
      <c r="R1996" s="45">
        <v>22911.583333333332</v>
      </c>
      <c r="S1996" s="45">
        <v>137469.5</v>
      </c>
      <c r="T1996" s="45">
        <v>66392</v>
      </c>
      <c r="U1996" s="46">
        <v>0</v>
      </c>
      <c r="V1996" s="38">
        <v>0</v>
      </c>
      <c r="W1996" s="46">
        <v>0</v>
      </c>
      <c r="X1996" s="38"/>
      <c r="Y1996" s="38">
        <f t="shared" si="31"/>
        <v>0</v>
      </c>
      <c r="Z1996" s="38">
        <v>0</v>
      </c>
      <c r="AA1996" s="38">
        <v>0</v>
      </c>
      <c r="AB1996" s="38">
        <v>0</v>
      </c>
      <c r="AC1996" s="38" t="s">
        <v>6116</v>
      </c>
      <c r="AD1996" s="59">
        <v>0</v>
      </c>
      <c r="AE1996" s="59">
        <v>0</v>
      </c>
      <c r="AF1996" s="59" t="s">
        <v>6138</v>
      </c>
    </row>
    <row r="1997" spans="1:32" x14ac:dyDescent="0.2">
      <c r="A1997" s="60" t="s">
        <v>6111</v>
      </c>
      <c r="B1997" s="44" t="s">
        <v>6115</v>
      </c>
      <c r="C1997" s="44"/>
      <c r="D1997" s="39">
        <v>1982</v>
      </c>
      <c r="E1997" s="44" t="s">
        <v>4818</v>
      </c>
      <c r="F1997" s="44" t="s">
        <v>4819</v>
      </c>
      <c r="G1997" s="39" t="s">
        <v>6115</v>
      </c>
      <c r="H1997" s="64">
        <v>40359</v>
      </c>
      <c r="I1997" s="44" t="s">
        <v>6131</v>
      </c>
      <c r="J1997" s="58">
        <v>62</v>
      </c>
      <c r="K1997" s="44" t="s">
        <v>6111</v>
      </c>
      <c r="L1997" s="39" t="s">
        <v>6116</v>
      </c>
      <c r="M1997" s="67">
        <v>0</v>
      </c>
      <c r="N1997" s="67">
        <v>0</v>
      </c>
      <c r="O1997" s="46">
        <v>228051</v>
      </c>
      <c r="P1997" s="45">
        <v>228051</v>
      </c>
      <c r="Q1997" s="45">
        <v>245328</v>
      </c>
      <c r="R1997" s="45">
        <v>20444</v>
      </c>
      <c r="S1997" s="45">
        <v>122664</v>
      </c>
      <c r="T1997" s="45">
        <v>125618</v>
      </c>
      <c r="U1997" s="46">
        <v>105387</v>
      </c>
      <c r="V1997" s="38">
        <v>45149.268597416558</v>
      </c>
      <c r="W1997" s="46">
        <v>45149.268597416558</v>
      </c>
      <c r="X1997" s="38"/>
      <c r="Y1997" s="38">
        <f t="shared" si="31"/>
        <v>52355.631462165664</v>
      </c>
      <c r="Z1997" s="38">
        <v>52355.631462165664</v>
      </c>
      <c r="AA1997" s="38">
        <v>0</v>
      </c>
      <c r="AB1997" s="38">
        <v>52355.631462165664</v>
      </c>
      <c r="AC1997" s="38" t="s">
        <v>6123</v>
      </c>
      <c r="AD1997" s="59">
        <v>0.41678446928119905</v>
      </c>
      <c r="AE1997" s="59">
        <v>0.22957860944335112</v>
      </c>
      <c r="AF1997" s="59">
        <v>0.49679402072519063</v>
      </c>
    </row>
    <row r="1998" spans="1:32" x14ac:dyDescent="0.2">
      <c r="A1998" s="60" t="s">
        <v>6111</v>
      </c>
      <c r="B1998" s="44" t="s">
        <v>6115</v>
      </c>
      <c r="C1998" s="44"/>
      <c r="D1998" s="39">
        <v>1983</v>
      </c>
      <c r="E1998" s="44" t="s">
        <v>5825</v>
      </c>
      <c r="F1998" s="44" t="s">
        <v>5826</v>
      </c>
      <c r="G1998" s="39" t="s">
        <v>6115</v>
      </c>
      <c r="H1998" s="64">
        <v>40451</v>
      </c>
      <c r="I1998" s="44" t="s">
        <v>6131</v>
      </c>
      <c r="J1998" s="58">
        <v>62</v>
      </c>
      <c r="K1998" s="44" t="s">
        <v>6111</v>
      </c>
      <c r="L1998" s="39" t="s">
        <v>6116</v>
      </c>
      <c r="M1998" s="67">
        <v>0</v>
      </c>
      <c r="N1998" s="67">
        <v>0</v>
      </c>
      <c r="O1998" s="46">
        <v>653293</v>
      </c>
      <c r="P1998" s="45">
        <v>653293</v>
      </c>
      <c r="Q1998" s="45">
        <v>265696</v>
      </c>
      <c r="R1998" s="45">
        <v>22141.333333333332</v>
      </c>
      <c r="S1998" s="45">
        <v>132848</v>
      </c>
      <c r="T1998" s="45">
        <v>2250</v>
      </c>
      <c r="U1998" s="46">
        <v>520445</v>
      </c>
      <c r="V1998" s="38">
        <v>222965.93598055225</v>
      </c>
      <c r="W1998" s="46">
        <v>2250</v>
      </c>
      <c r="X1998" s="38"/>
      <c r="Y1998" s="38">
        <f t="shared" si="31"/>
        <v>258553.96411632185</v>
      </c>
      <c r="Z1998" s="38">
        <v>2250</v>
      </c>
      <c r="AA1998" s="38">
        <v>0</v>
      </c>
      <c r="AB1998" s="38">
        <v>2250</v>
      </c>
      <c r="AC1998" s="38" t="s">
        <v>6123</v>
      </c>
      <c r="AD1998" s="59">
        <v>1</v>
      </c>
      <c r="AE1998" s="59">
        <v>3.4440901708727937E-3</v>
      </c>
      <c r="AF1998" s="59">
        <v>4.3232233953635832E-3</v>
      </c>
    </row>
    <row r="1999" spans="1:32" x14ac:dyDescent="0.2">
      <c r="A1999" s="60" t="s">
        <v>6111</v>
      </c>
      <c r="B1999" s="44" t="s">
        <v>6115</v>
      </c>
      <c r="C1999" s="44"/>
      <c r="D1999" s="39">
        <v>1984</v>
      </c>
      <c r="E1999" s="44" t="s">
        <v>601</v>
      </c>
      <c r="F1999" s="44" t="s">
        <v>602</v>
      </c>
      <c r="G1999" s="39" t="s">
        <v>6115</v>
      </c>
      <c r="H1999" s="64">
        <v>40359</v>
      </c>
      <c r="I1999" s="44" t="s">
        <v>6129</v>
      </c>
      <c r="J1999" s="58">
        <v>61</v>
      </c>
      <c r="K1999" s="44" t="s">
        <v>6111</v>
      </c>
      <c r="L1999" s="39" t="s">
        <v>6123</v>
      </c>
      <c r="M1999" s="67">
        <v>83920</v>
      </c>
      <c r="N1999" s="67">
        <v>83920</v>
      </c>
      <c r="O1999" s="46">
        <v>344610</v>
      </c>
      <c r="P1999" s="45">
        <v>260690</v>
      </c>
      <c r="Q1999" s="45">
        <v>481810</v>
      </c>
      <c r="R1999" s="45">
        <v>40150.833333333336</v>
      </c>
      <c r="S1999" s="45">
        <v>240905</v>
      </c>
      <c r="T1999" s="45">
        <v>248153</v>
      </c>
      <c r="U1999" s="46">
        <v>19785</v>
      </c>
      <c r="V1999" s="38">
        <v>8476.1714367036402</v>
      </c>
      <c r="W1999" s="46">
        <v>8476.1714367036402</v>
      </c>
      <c r="X1999" s="38"/>
      <c r="Y1999" s="38">
        <f t="shared" si="31"/>
        <v>9829.0697000478958</v>
      </c>
      <c r="Z1999" s="38">
        <v>9829.0697000478958</v>
      </c>
      <c r="AA1999" s="38">
        <v>0</v>
      </c>
      <c r="AB1999" s="38">
        <v>9829.0697000478958</v>
      </c>
      <c r="AC1999" s="38" t="s">
        <v>6123</v>
      </c>
      <c r="AD1999" s="59">
        <v>3.9608909423008772E-2</v>
      </c>
      <c r="AE1999" s="59">
        <v>3.7704053473657968E-2</v>
      </c>
      <c r="AF1999" s="59">
        <v>0.49679402072519058</v>
      </c>
    </row>
    <row r="2000" spans="1:32" x14ac:dyDescent="0.2">
      <c r="A2000" s="60" t="s">
        <v>6111</v>
      </c>
      <c r="B2000" s="44" t="s">
        <v>6115</v>
      </c>
      <c r="C2000" s="44"/>
      <c r="D2000" s="39">
        <v>1985</v>
      </c>
      <c r="E2000" s="44" t="s">
        <v>1190</v>
      </c>
      <c r="F2000" s="44" t="s">
        <v>1191</v>
      </c>
      <c r="G2000" s="39" t="s">
        <v>6115</v>
      </c>
      <c r="H2000" s="64">
        <v>40359</v>
      </c>
      <c r="I2000" s="44" t="s">
        <v>6131</v>
      </c>
      <c r="J2000" s="58">
        <v>61</v>
      </c>
      <c r="K2000" s="44" t="s">
        <v>6111</v>
      </c>
      <c r="L2000" s="39" t="s">
        <v>6116</v>
      </c>
      <c r="M2000" s="67">
        <v>0</v>
      </c>
      <c r="N2000" s="67">
        <v>0</v>
      </c>
      <c r="O2000" s="46">
        <v>165368</v>
      </c>
      <c r="P2000" s="45">
        <v>165368</v>
      </c>
      <c r="Q2000" s="45">
        <v>279889</v>
      </c>
      <c r="R2000" s="45">
        <v>23324.083333333332</v>
      </c>
      <c r="S2000" s="45">
        <v>139944.5</v>
      </c>
      <c r="T2000" s="45">
        <v>242696</v>
      </c>
      <c r="U2000" s="46">
        <v>25423.5</v>
      </c>
      <c r="V2000" s="38">
        <v>10891.783903009098</v>
      </c>
      <c r="W2000" s="46">
        <v>10891.783903009098</v>
      </c>
      <c r="X2000" s="38"/>
      <c r="Y2000" s="38">
        <f t="shared" si="31"/>
        <v>12630.242785906885</v>
      </c>
      <c r="Z2000" s="38">
        <v>12630.242785906885</v>
      </c>
      <c r="AA2000" s="38">
        <v>0</v>
      </c>
      <c r="AB2000" s="38">
        <v>12630.242785906885</v>
      </c>
      <c r="AC2000" s="38" t="s">
        <v>6123</v>
      </c>
      <c r="AD2000" s="59">
        <v>5.2041413067816879E-2</v>
      </c>
      <c r="AE2000" s="59">
        <v>7.6376583050571364E-2</v>
      </c>
      <c r="AF2000" s="59">
        <v>0.49679402072519069</v>
      </c>
    </row>
    <row r="2001" spans="1:32" x14ac:dyDescent="0.2">
      <c r="A2001" s="60" t="s">
        <v>6111</v>
      </c>
      <c r="B2001" s="44" t="s">
        <v>6115</v>
      </c>
      <c r="C2001" s="44"/>
      <c r="D2001" s="39">
        <v>1986</v>
      </c>
      <c r="E2001" s="44" t="s">
        <v>2385</v>
      </c>
      <c r="F2001" s="44" t="s">
        <v>2386</v>
      </c>
      <c r="G2001" s="39" t="s">
        <v>6115</v>
      </c>
      <c r="H2001" s="64">
        <v>40543</v>
      </c>
      <c r="I2001" s="44" t="s">
        <v>6129</v>
      </c>
      <c r="J2001" s="58">
        <v>61</v>
      </c>
      <c r="K2001" s="44" t="s">
        <v>6111</v>
      </c>
      <c r="L2001" s="39" t="s">
        <v>6116</v>
      </c>
      <c r="M2001" s="67">
        <v>0</v>
      </c>
      <c r="N2001" s="67">
        <v>0</v>
      </c>
      <c r="O2001" s="46">
        <v>404001</v>
      </c>
      <c r="P2001" s="45">
        <v>404001</v>
      </c>
      <c r="Q2001" s="45">
        <v>390309</v>
      </c>
      <c r="R2001" s="45">
        <v>32525.75</v>
      </c>
      <c r="S2001" s="45">
        <v>195154.5</v>
      </c>
      <c r="T2001" s="45">
        <v>143603</v>
      </c>
      <c r="U2001" s="46">
        <v>208846.5</v>
      </c>
      <c r="V2001" s="38">
        <v>89472.769166314218</v>
      </c>
      <c r="W2001" s="46">
        <v>89472.769166314218</v>
      </c>
      <c r="X2001" s="38"/>
      <c r="Y2001" s="38">
        <f t="shared" si="31"/>
        <v>103753.69244938352</v>
      </c>
      <c r="Z2001" s="38">
        <v>103753.69244938352</v>
      </c>
      <c r="AA2001" s="38">
        <v>0</v>
      </c>
      <c r="AB2001" s="38">
        <v>103753.69244938352</v>
      </c>
      <c r="AC2001" s="38" t="s">
        <v>6123</v>
      </c>
      <c r="AD2001" s="59">
        <v>0.72250365556000584</v>
      </c>
      <c r="AE2001" s="59">
        <v>0.25681543473749702</v>
      </c>
      <c r="AF2001" s="59">
        <v>0.49679402072519063</v>
      </c>
    </row>
    <row r="2002" spans="1:32" x14ac:dyDescent="0.2">
      <c r="A2002" s="60" t="s">
        <v>6111</v>
      </c>
      <c r="B2002" s="44" t="s">
        <v>6115</v>
      </c>
      <c r="C2002" s="44"/>
      <c r="D2002" s="39">
        <v>1987</v>
      </c>
      <c r="E2002" s="44" t="s">
        <v>2425</v>
      </c>
      <c r="F2002" s="44" t="s">
        <v>2426</v>
      </c>
      <c r="G2002" s="39" t="s">
        <v>6115</v>
      </c>
      <c r="H2002" s="64">
        <v>40451</v>
      </c>
      <c r="I2002" s="44" t="s">
        <v>6131</v>
      </c>
      <c r="J2002" s="58">
        <v>61</v>
      </c>
      <c r="K2002" s="44" t="s">
        <v>6111</v>
      </c>
      <c r="L2002" s="39" t="s">
        <v>6116</v>
      </c>
      <c r="M2002" s="67">
        <v>0</v>
      </c>
      <c r="N2002" s="67">
        <v>0</v>
      </c>
      <c r="O2002" s="46">
        <v>115388</v>
      </c>
      <c r="P2002" s="45">
        <v>115388</v>
      </c>
      <c r="Q2002" s="45">
        <v>335727</v>
      </c>
      <c r="R2002" s="45">
        <v>27977.25</v>
      </c>
      <c r="S2002" s="45">
        <v>167863.5</v>
      </c>
      <c r="T2002" s="45">
        <v>153514</v>
      </c>
      <c r="U2002" s="46">
        <v>0</v>
      </c>
      <c r="V2002" s="38">
        <v>0</v>
      </c>
      <c r="W2002" s="46">
        <v>0</v>
      </c>
      <c r="X2002" s="38"/>
      <c r="Y2002" s="38">
        <f t="shared" si="31"/>
        <v>0</v>
      </c>
      <c r="Z2002" s="38">
        <v>0</v>
      </c>
      <c r="AA2002" s="38">
        <v>0</v>
      </c>
      <c r="AB2002" s="38">
        <v>0</v>
      </c>
      <c r="AC2002" s="38" t="s">
        <v>6116</v>
      </c>
      <c r="AD2002" s="59">
        <v>0</v>
      </c>
      <c r="AE2002" s="59">
        <v>0</v>
      </c>
      <c r="AF2002" s="59" t="s">
        <v>6138</v>
      </c>
    </row>
    <row r="2003" spans="1:32" x14ac:dyDescent="0.2">
      <c r="A2003" s="60" t="s">
        <v>6111</v>
      </c>
      <c r="B2003" s="44" t="s">
        <v>6176</v>
      </c>
      <c r="C2003" s="44" t="s">
        <v>6175</v>
      </c>
      <c r="D2003" s="39">
        <v>1988</v>
      </c>
      <c r="E2003" s="44" t="s">
        <v>2581</v>
      </c>
      <c r="F2003" s="44" t="s">
        <v>2582</v>
      </c>
      <c r="G2003" s="39" t="s">
        <v>6115</v>
      </c>
      <c r="H2003" s="64">
        <v>40178</v>
      </c>
      <c r="I2003" s="44" t="s">
        <v>6131</v>
      </c>
      <c r="J2003" s="58">
        <v>61</v>
      </c>
      <c r="K2003" s="44" t="s">
        <v>6111</v>
      </c>
      <c r="L2003" s="39" t="s">
        <v>6116</v>
      </c>
      <c r="M2003" s="67">
        <v>0</v>
      </c>
      <c r="N2003" s="67">
        <v>0</v>
      </c>
      <c r="O2003" s="46">
        <v>224409</v>
      </c>
      <c r="P2003" s="45">
        <v>224409</v>
      </c>
      <c r="Q2003" s="45">
        <v>319783</v>
      </c>
      <c r="R2003" s="45">
        <v>26648.583333333332</v>
      </c>
      <c r="S2003" s="45">
        <v>159891.5</v>
      </c>
      <c r="T2003" s="45">
        <v>91809</v>
      </c>
      <c r="U2003" s="46">
        <v>64517.5</v>
      </c>
      <c r="V2003" s="38">
        <v>27640.201701669303</v>
      </c>
      <c r="W2003" s="46">
        <v>27640.201701669303</v>
      </c>
      <c r="X2003" s="38"/>
      <c r="Y2003" s="38">
        <f t="shared" si="31"/>
        <v>32051.908232137488</v>
      </c>
      <c r="Z2003" s="38">
        <v>32051.908232137488</v>
      </c>
      <c r="AA2003" s="38">
        <v>0</v>
      </c>
      <c r="AB2003" s="38">
        <v>32051.908232137488</v>
      </c>
      <c r="AC2003" s="38" t="s">
        <v>6123</v>
      </c>
      <c r="AD2003" s="59">
        <v>0.34911510017686159</v>
      </c>
      <c r="AE2003" s="59">
        <v>0.14282808725201523</v>
      </c>
      <c r="AF2003" s="59">
        <v>0.49679402072519063</v>
      </c>
    </row>
    <row r="2004" spans="1:32" x14ac:dyDescent="0.2">
      <c r="A2004" s="60" t="s">
        <v>6111</v>
      </c>
      <c r="B2004" s="44" t="s">
        <v>6115</v>
      </c>
      <c r="C2004" s="44"/>
      <c r="D2004" s="39">
        <v>1989</v>
      </c>
      <c r="E2004" s="44" t="s">
        <v>2753</v>
      </c>
      <c r="F2004" s="44" t="s">
        <v>2754</v>
      </c>
      <c r="G2004" s="39" t="s">
        <v>6115</v>
      </c>
      <c r="H2004" s="64">
        <v>40359</v>
      </c>
      <c r="I2004" s="44" t="s">
        <v>6129</v>
      </c>
      <c r="J2004" s="58">
        <v>61</v>
      </c>
      <c r="K2004" s="44" t="s">
        <v>6111</v>
      </c>
      <c r="L2004" s="39" t="s">
        <v>6116</v>
      </c>
      <c r="M2004" s="67">
        <v>0</v>
      </c>
      <c r="N2004" s="67">
        <v>0</v>
      </c>
      <c r="O2004" s="46">
        <v>529407</v>
      </c>
      <c r="P2004" s="45">
        <v>529407</v>
      </c>
      <c r="Q2004" s="45">
        <v>311738</v>
      </c>
      <c r="R2004" s="45">
        <v>25978.166666666668</v>
      </c>
      <c r="S2004" s="45">
        <v>155869</v>
      </c>
      <c r="T2004" s="45">
        <v>134768</v>
      </c>
      <c r="U2004" s="46">
        <v>373538</v>
      </c>
      <c r="V2004" s="38">
        <v>160028.91716570151</v>
      </c>
      <c r="W2004" s="46">
        <v>134768</v>
      </c>
      <c r="X2004" s="38"/>
      <c r="Y2004" s="38">
        <f t="shared" si="31"/>
        <v>185571.44491364626</v>
      </c>
      <c r="Z2004" s="38">
        <v>134768</v>
      </c>
      <c r="AA2004" s="38">
        <v>0</v>
      </c>
      <c r="AB2004" s="38">
        <v>134768</v>
      </c>
      <c r="AC2004" s="38" t="s">
        <v>6123</v>
      </c>
      <c r="AD2004" s="59">
        <v>1</v>
      </c>
      <c r="AE2004" s="59">
        <v>0.25456406885439747</v>
      </c>
      <c r="AF2004" s="59">
        <v>0.36078792519101138</v>
      </c>
    </row>
    <row r="2005" spans="1:32" x14ac:dyDescent="0.2">
      <c r="A2005" s="60" t="s">
        <v>6111</v>
      </c>
      <c r="B2005" s="44" t="s">
        <v>6115</v>
      </c>
      <c r="C2005" s="44"/>
      <c r="D2005" s="39">
        <v>1990</v>
      </c>
      <c r="E2005" s="44" t="s">
        <v>2850</v>
      </c>
      <c r="F2005" s="44" t="s">
        <v>2851</v>
      </c>
      <c r="G2005" s="39" t="s">
        <v>6115</v>
      </c>
      <c r="H2005" s="64">
        <v>40451</v>
      </c>
      <c r="I2005" s="44" t="s">
        <v>6131</v>
      </c>
      <c r="J2005" s="58">
        <v>61</v>
      </c>
      <c r="K2005" s="44" t="s">
        <v>6111</v>
      </c>
      <c r="L2005" s="39" t="s">
        <v>6116</v>
      </c>
      <c r="M2005" s="67">
        <v>0</v>
      </c>
      <c r="N2005" s="67">
        <v>0</v>
      </c>
      <c r="O2005" s="46">
        <v>291281</v>
      </c>
      <c r="P2005" s="45">
        <v>291281</v>
      </c>
      <c r="Q2005" s="45">
        <v>304772</v>
      </c>
      <c r="R2005" s="45">
        <v>25397.666666666668</v>
      </c>
      <c r="S2005" s="45">
        <v>152386</v>
      </c>
      <c r="T2005" s="45">
        <v>116077</v>
      </c>
      <c r="U2005" s="46">
        <v>138895</v>
      </c>
      <c r="V2005" s="38">
        <v>59504.565665956645</v>
      </c>
      <c r="W2005" s="46">
        <v>59504.565665956645</v>
      </c>
      <c r="X2005" s="38"/>
      <c r="Y2005" s="38">
        <f t="shared" si="31"/>
        <v>69002.205508625353</v>
      </c>
      <c r="Z2005" s="38">
        <v>69002.205508625353</v>
      </c>
      <c r="AA2005" s="38">
        <v>0</v>
      </c>
      <c r="AB2005" s="38">
        <v>69002.205508625353</v>
      </c>
      <c r="AC2005" s="38" t="s">
        <v>6123</v>
      </c>
      <c r="AD2005" s="59">
        <v>0.594452006070327</v>
      </c>
      <c r="AE2005" s="59">
        <v>0.23689222952621472</v>
      </c>
      <c r="AF2005" s="59">
        <v>0.49679402072519063</v>
      </c>
    </row>
    <row r="2006" spans="1:32" x14ac:dyDescent="0.2">
      <c r="A2006" s="60" t="s">
        <v>6111</v>
      </c>
      <c r="B2006" s="44" t="s">
        <v>6115</v>
      </c>
      <c r="C2006" s="44"/>
      <c r="D2006" s="39">
        <v>1991</v>
      </c>
      <c r="E2006" s="44" t="s">
        <v>2860</v>
      </c>
      <c r="F2006" s="44" t="s">
        <v>2861</v>
      </c>
      <c r="G2006" s="39" t="s">
        <v>6115</v>
      </c>
      <c r="H2006" s="64">
        <v>40451</v>
      </c>
      <c r="I2006" s="44" t="s">
        <v>6131</v>
      </c>
      <c r="J2006" s="58">
        <v>61</v>
      </c>
      <c r="K2006" s="44" t="s">
        <v>6111</v>
      </c>
      <c r="L2006" s="39" t="s">
        <v>6116</v>
      </c>
      <c r="M2006" s="67">
        <v>0</v>
      </c>
      <c r="N2006" s="67">
        <v>0</v>
      </c>
      <c r="O2006" s="46">
        <v>604509</v>
      </c>
      <c r="P2006" s="45">
        <v>604509</v>
      </c>
      <c r="Q2006" s="45">
        <v>274937</v>
      </c>
      <c r="R2006" s="45">
        <v>22911.416666666668</v>
      </c>
      <c r="S2006" s="45">
        <v>137468.5</v>
      </c>
      <c r="T2006" s="45">
        <v>121699</v>
      </c>
      <c r="U2006" s="46">
        <v>467040.5</v>
      </c>
      <c r="V2006" s="38">
        <v>200086.6993117911</v>
      </c>
      <c r="W2006" s="46">
        <v>121699</v>
      </c>
      <c r="X2006" s="38"/>
      <c r="Y2006" s="38">
        <f t="shared" si="31"/>
        <v>232022.92783650343</v>
      </c>
      <c r="Z2006" s="38">
        <v>121699</v>
      </c>
      <c r="AA2006" s="38">
        <v>0</v>
      </c>
      <c r="AB2006" s="38">
        <v>121699</v>
      </c>
      <c r="AC2006" s="38" t="s">
        <v>6123</v>
      </c>
      <c r="AD2006" s="59">
        <v>1</v>
      </c>
      <c r="AE2006" s="59">
        <v>0.20131875621372056</v>
      </c>
      <c r="AF2006" s="59">
        <v>0.26057483237535073</v>
      </c>
    </row>
    <row r="2007" spans="1:32" x14ac:dyDescent="0.2">
      <c r="A2007" s="60" t="s">
        <v>6111</v>
      </c>
      <c r="B2007" s="44" t="s">
        <v>6115</v>
      </c>
      <c r="C2007" s="44"/>
      <c r="D2007" s="39">
        <v>1992</v>
      </c>
      <c r="E2007" s="44" t="s">
        <v>3271</v>
      </c>
      <c r="F2007" s="44" t="s">
        <v>3272</v>
      </c>
      <c r="G2007" s="39" t="s">
        <v>6115</v>
      </c>
      <c r="H2007" s="64">
        <v>40633</v>
      </c>
      <c r="I2007" s="44" t="s">
        <v>6132</v>
      </c>
      <c r="J2007" s="58">
        <v>61</v>
      </c>
      <c r="K2007" s="44" t="s">
        <v>6111</v>
      </c>
      <c r="L2007" s="39" t="s">
        <v>6116</v>
      </c>
      <c r="M2007" s="67">
        <v>0</v>
      </c>
      <c r="N2007" s="67">
        <v>0</v>
      </c>
      <c r="O2007" s="46">
        <v>363148</v>
      </c>
      <c r="P2007" s="45">
        <v>363148</v>
      </c>
      <c r="Q2007" s="45">
        <v>264966</v>
      </c>
      <c r="R2007" s="45">
        <v>22080.5</v>
      </c>
      <c r="S2007" s="45">
        <v>132483</v>
      </c>
      <c r="T2007" s="45">
        <v>118705</v>
      </c>
      <c r="U2007" s="46">
        <v>230665</v>
      </c>
      <c r="V2007" s="38">
        <v>98820.120517930016</v>
      </c>
      <c r="W2007" s="46">
        <v>98820.120517930016</v>
      </c>
      <c r="X2007" s="38"/>
      <c r="Y2007" s="38">
        <f t="shared" si="31"/>
        <v>114592.9927905761</v>
      </c>
      <c r="Z2007" s="38">
        <v>114592.9927905761</v>
      </c>
      <c r="AA2007" s="38">
        <v>0</v>
      </c>
      <c r="AB2007" s="38">
        <v>114592.9927905761</v>
      </c>
      <c r="AC2007" s="38" t="s">
        <v>6123</v>
      </c>
      <c r="AD2007" s="59">
        <v>0.96535944392044226</v>
      </c>
      <c r="AE2007" s="59">
        <v>0.31555451989430233</v>
      </c>
      <c r="AF2007" s="59">
        <v>0.49679402072519063</v>
      </c>
    </row>
    <row r="2008" spans="1:32" x14ac:dyDescent="0.2">
      <c r="A2008" s="60" t="s">
        <v>6111</v>
      </c>
      <c r="B2008" s="44" t="s">
        <v>6115</v>
      </c>
      <c r="C2008" s="44"/>
      <c r="D2008" s="39">
        <v>1993</v>
      </c>
      <c r="E2008" s="44" t="s">
        <v>4320</v>
      </c>
      <c r="F2008" s="44" t="s">
        <v>763</v>
      </c>
      <c r="G2008" s="39" t="s">
        <v>6115</v>
      </c>
      <c r="H2008" s="64">
        <v>40451</v>
      </c>
      <c r="I2008" s="44" t="s">
        <v>6141</v>
      </c>
      <c r="J2008" s="58">
        <v>61</v>
      </c>
      <c r="K2008" s="44" t="s">
        <v>6111</v>
      </c>
      <c r="L2008" s="39" t="s">
        <v>6116</v>
      </c>
      <c r="M2008" s="67">
        <v>0</v>
      </c>
      <c r="N2008" s="67">
        <v>0</v>
      </c>
      <c r="O2008" s="46">
        <v>267588</v>
      </c>
      <c r="P2008" s="45">
        <v>267588</v>
      </c>
      <c r="Q2008" s="45">
        <v>213231</v>
      </c>
      <c r="R2008" s="45">
        <v>17769.25</v>
      </c>
      <c r="S2008" s="45">
        <v>106615.5</v>
      </c>
      <c r="T2008" s="45">
        <v>130143</v>
      </c>
      <c r="U2008" s="46">
        <v>160972.5</v>
      </c>
      <c r="V2008" s="38">
        <v>68962.876249420107</v>
      </c>
      <c r="W2008" s="46">
        <v>68962.876249420107</v>
      </c>
      <c r="X2008" s="38"/>
      <c r="Y2008" s="38">
        <f t="shared" si="31"/>
        <v>79970.175501185746</v>
      </c>
      <c r="Z2008" s="38">
        <v>79970.175501185746</v>
      </c>
      <c r="AA2008" s="38">
        <v>0</v>
      </c>
      <c r="AB2008" s="38">
        <v>79970.175501185746</v>
      </c>
      <c r="AC2008" s="38" t="s">
        <v>6123</v>
      </c>
      <c r="AD2008" s="59">
        <v>0.61447926896710348</v>
      </c>
      <c r="AE2008" s="59">
        <v>0.29885561199002103</v>
      </c>
      <c r="AF2008" s="59">
        <v>0.49679402072519063</v>
      </c>
    </row>
    <row r="2009" spans="1:32" x14ac:dyDescent="0.2">
      <c r="A2009" s="60" t="s">
        <v>6111</v>
      </c>
      <c r="B2009" s="44" t="s">
        <v>6115</v>
      </c>
      <c r="C2009" s="44"/>
      <c r="D2009" s="39">
        <v>1994</v>
      </c>
      <c r="E2009" s="44" t="s">
        <v>5221</v>
      </c>
      <c r="F2009" s="44" t="s">
        <v>5222</v>
      </c>
      <c r="G2009" s="39" t="s">
        <v>6115</v>
      </c>
      <c r="H2009" s="64">
        <v>40451</v>
      </c>
      <c r="I2009" s="44" t="s">
        <v>6141</v>
      </c>
      <c r="J2009" s="58">
        <v>61</v>
      </c>
      <c r="K2009" s="44" t="s">
        <v>6111</v>
      </c>
      <c r="L2009" s="39" t="s">
        <v>6116</v>
      </c>
      <c r="M2009" s="67">
        <v>0</v>
      </c>
      <c r="N2009" s="67">
        <v>0</v>
      </c>
      <c r="O2009" s="46">
        <v>101897</v>
      </c>
      <c r="P2009" s="45">
        <v>101897</v>
      </c>
      <c r="Q2009" s="45">
        <v>261575</v>
      </c>
      <c r="R2009" s="45">
        <v>21797.916666666668</v>
      </c>
      <c r="S2009" s="45">
        <v>130787.5</v>
      </c>
      <c r="T2009" s="45">
        <v>126035</v>
      </c>
      <c r="U2009" s="46">
        <v>0</v>
      </c>
      <c r="V2009" s="38">
        <v>0</v>
      </c>
      <c r="W2009" s="46">
        <v>0</v>
      </c>
      <c r="X2009" s="38"/>
      <c r="Y2009" s="38">
        <f t="shared" si="31"/>
        <v>0</v>
      </c>
      <c r="Z2009" s="38">
        <v>0</v>
      </c>
      <c r="AA2009" s="38">
        <v>0</v>
      </c>
      <c r="AB2009" s="38">
        <v>0</v>
      </c>
      <c r="AC2009" s="38" t="s">
        <v>6116</v>
      </c>
      <c r="AD2009" s="59">
        <v>0</v>
      </c>
      <c r="AE2009" s="59">
        <v>0</v>
      </c>
      <c r="AF2009" s="59" t="s">
        <v>6138</v>
      </c>
    </row>
    <row r="2010" spans="1:32" x14ac:dyDescent="0.2">
      <c r="A2010" s="60" t="s">
        <v>6111</v>
      </c>
      <c r="B2010" s="44" t="s">
        <v>6115</v>
      </c>
      <c r="C2010" s="44"/>
      <c r="D2010" s="39">
        <v>1995</v>
      </c>
      <c r="E2010" s="44" t="s">
        <v>5812</v>
      </c>
      <c r="F2010" s="44" t="s">
        <v>5813</v>
      </c>
      <c r="G2010" s="39" t="s">
        <v>6115</v>
      </c>
      <c r="H2010" s="64">
        <v>40451</v>
      </c>
      <c r="I2010" s="44" t="s">
        <v>6131</v>
      </c>
      <c r="J2010" s="58">
        <v>61</v>
      </c>
      <c r="K2010" s="44" t="s">
        <v>6111</v>
      </c>
      <c r="L2010" s="39" t="s">
        <v>6116</v>
      </c>
      <c r="M2010" s="67">
        <v>0</v>
      </c>
      <c r="N2010" s="67">
        <v>0</v>
      </c>
      <c r="O2010" s="46">
        <v>229726</v>
      </c>
      <c r="P2010" s="45">
        <v>229726</v>
      </c>
      <c r="Q2010" s="45">
        <v>269622</v>
      </c>
      <c r="R2010" s="45">
        <v>22468.5</v>
      </c>
      <c r="S2010" s="45">
        <v>134811</v>
      </c>
      <c r="T2010" s="45">
        <v>62129</v>
      </c>
      <c r="U2010" s="46">
        <v>94915</v>
      </c>
      <c r="V2010" s="38">
        <v>40662.91695298085</v>
      </c>
      <c r="W2010" s="46">
        <v>40662.91695298085</v>
      </c>
      <c r="X2010" s="38"/>
      <c r="Y2010" s="38">
        <f t="shared" si="31"/>
        <v>47153.204477131476</v>
      </c>
      <c r="Z2010" s="38">
        <v>47153.204477131476</v>
      </c>
      <c r="AA2010" s="38">
        <v>0</v>
      </c>
      <c r="AB2010" s="38">
        <v>47153.204477131476</v>
      </c>
      <c r="AC2010" s="38" t="s">
        <v>6123</v>
      </c>
      <c r="AD2010" s="59">
        <v>0.75895643704439919</v>
      </c>
      <c r="AE2010" s="59">
        <v>0.20525845780247545</v>
      </c>
      <c r="AF2010" s="59">
        <v>0.49679402072519069</v>
      </c>
    </row>
    <row r="2011" spans="1:32" x14ac:dyDescent="0.2">
      <c r="A2011" s="60" t="s">
        <v>6111</v>
      </c>
      <c r="B2011" s="44" t="s">
        <v>6115</v>
      </c>
      <c r="C2011" s="44"/>
      <c r="D2011" s="39">
        <v>1996</v>
      </c>
      <c r="E2011" s="44" t="s">
        <v>45</v>
      </c>
      <c r="F2011" s="44" t="s">
        <v>46</v>
      </c>
      <c r="G2011" s="39" t="s">
        <v>6115</v>
      </c>
      <c r="H2011" s="64">
        <v>40451</v>
      </c>
      <c r="I2011" s="44" t="s">
        <v>6129</v>
      </c>
      <c r="J2011" s="58">
        <v>60</v>
      </c>
      <c r="K2011" s="44" t="s">
        <v>6111</v>
      </c>
      <c r="L2011" s="39" t="s">
        <v>6116</v>
      </c>
      <c r="M2011" s="67">
        <v>0</v>
      </c>
      <c r="N2011" s="67">
        <v>0</v>
      </c>
      <c r="O2011" s="46">
        <v>373959</v>
      </c>
      <c r="P2011" s="45">
        <v>373959</v>
      </c>
      <c r="Q2011" s="45">
        <v>339479</v>
      </c>
      <c r="R2011" s="45">
        <v>28289.916666666668</v>
      </c>
      <c r="S2011" s="45">
        <v>169739.5</v>
      </c>
      <c r="T2011" s="45">
        <v>261352</v>
      </c>
      <c r="U2011" s="46">
        <v>204219.5</v>
      </c>
      <c r="V2011" s="38">
        <v>87490.497483846309</v>
      </c>
      <c r="W2011" s="46">
        <v>87490.497483846309</v>
      </c>
      <c r="X2011" s="38"/>
      <c r="Y2011" s="38">
        <f t="shared" si="31"/>
        <v>101455.02651548808</v>
      </c>
      <c r="Z2011" s="38">
        <v>101455.02651548808</v>
      </c>
      <c r="AA2011" s="38">
        <v>0</v>
      </c>
      <c r="AB2011" s="38">
        <v>101455.02651548808</v>
      </c>
      <c r="AC2011" s="38" t="s">
        <v>6123</v>
      </c>
      <c r="AD2011" s="59">
        <v>0.38819303665358629</v>
      </c>
      <c r="AE2011" s="59">
        <v>0.27129986580210153</v>
      </c>
      <c r="AF2011" s="59">
        <v>0.49679402072519069</v>
      </c>
    </row>
    <row r="2012" spans="1:32" x14ac:dyDescent="0.2">
      <c r="A2012" s="60" t="s">
        <v>6111</v>
      </c>
      <c r="B2012" s="44" t="s">
        <v>6115</v>
      </c>
      <c r="C2012" s="44"/>
      <c r="D2012" s="39">
        <v>1997</v>
      </c>
      <c r="E2012" s="44" t="s">
        <v>67</v>
      </c>
      <c r="F2012" s="44" t="s">
        <v>68</v>
      </c>
      <c r="G2012" s="39" t="s">
        <v>6115</v>
      </c>
      <c r="H2012" s="64">
        <v>40633</v>
      </c>
      <c r="I2012" s="44" t="s">
        <v>6132</v>
      </c>
      <c r="J2012" s="58">
        <v>60</v>
      </c>
      <c r="K2012" s="44" t="s">
        <v>6111</v>
      </c>
      <c r="L2012" s="39" t="s">
        <v>6116</v>
      </c>
      <c r="M2012" s="67">
        <v>0</v>
      </c>
      <c r="N2012" s="67">
        <v>0</v>
      </c>
      <c r="O2012" s="46">
        <v>192293</v>
      </c>
      <c r="P2012" s="45">
        <v>192293</v>
      </c>
      <c r="Q2012" s="45">
        <v>243295</v>
      </c>
      <c r="R2012" s="45">
        <v>20274.583333333332</v>
      </c>
      <c r="S2012" s="45">
        <v>121647.5</v>
      </c>
      <c r="T2012" s="45">
        <v>155721</v>
      </c>
      <c r="U2012" s="46">
        <v>70645.5</v>
      </c>
      <c r="V2012" s="38">
        <v>30265.52283202664</v>
      </c>
      <c r="W2012" s="46">
        <v>30265.52283202664</v>
      </c>
      <c r="X2012" s="38"/>
      <c r="Y2012" s="38">
        <f t="shared" si="31"/>
        <v>35096.261991141459</v>
      </c>
      <c r="Z2012" s="38">
        <v>35096.261991141459</v>
      </c>
      <c r="AA2012" s="38">
        <v>0</v>
      </c>
      <c r="AB2012" s="38">
        <v>35096.261991141459</v>
      </c>
      <c r="AC2012" s="38" t="s">
        <v>6123</v>
      </c>
      <c r="AD2012" s="59">
        <v>0.22537912029296922</v>
      </c>
      <c r="AE2012" s="59">
        <v>0.1825145064622293</v>
      </c>
      <c r="AF2012" s="59">
        <v>0.49679402072519069</v>
      </c>
    </row>
    <row r="2013" spans="1:32" x14ac:dyDescent="0.2">
      <c r="A2013" s="60" t="s">
        <v>6111</v>
      </c>
      <c r="B2013" s="44" t="s">
        <v>6115</v>
      </c>
      <c r="C2013" s="44"/>
      <c r="D2013" s="39">
        <v>1998</v>
      </c>
      <c r="E2013" s="44" t="s">
        <v>90</v>
      </c>
      <c r="F2013" s="44" t="s">
        <v>91</v>
      </c>
      <c r="G2013" s="39" t="s">
        <v>6115</v>
      </c>
      <c r="H2013" s="64">
        <v>40359</v>
      </c>
      <c r="I2013" s="44" t="s">
        <v>6131</v>
      </c>
      <c r="J2013" s="58">
        <v>60</v>
      </c>
      <c r="K2013" s="44" t="s">
        <v>6111</v>
      </c>
      <c r="L2013" s="39" t="s">
        <v>6116</v>
      </c>
      <c r="M2013" s="67">
        <v>0</v>
      </c>
      <c r="N2013" s="67">
        <v>0</v>
      </c>
      <c r="O2013" s="46">
        <v>194515</v>
      </c>
      <c r="P2013" s="45">
        <v>194515</v>
      </c>
      <c r="Q2013" s="45">
        <v>316580</v>
      </c>
      <c r="R2013" s="45">
        <v>26381.666666666668</v>
      </c>
      <c r="S2013" s="45">
        <v>158290</v>
      </c>
      <c r="T2013" s="45">
        <v>206658</v>
      </c>
      <c r="U2013" s="46">
        <v>36225</v>
      </c>
      <c r="V2013" s="38">
        <v>15519.297967884224</v>
      </c>
      <c r="W2013" s="46">
        <v>15519.297967884224</v>
      </c>
      <c r="X2013" s="38"/>
      <c r="Y2013" s="38">
        <f t="shared" si="31"/>
        <v>17996.363400770031</v>
      </c>
      <c r="Z2013" s="38">
        <v>17996.363400770031</v>
      </c>
      <c r="AA2013" s="38">
        <v>0</v>
      </c>
      <c r="AB2013" s="38">
        <v>17996.363400770031</v>
      </c>
      <c r="AC2013" s="38" t="s">
        <v>6123</v>
      </c>
      <c r="AD2013" s="59">
        <v>8.7082829606257836E-2</v>
      </c>
      <c r="AE2013" s="59">
        <v>9.2519154824923691E-2</v>
      </c>
      <c r="AF2013" s="59">
        <v>0.49679402072519063</v>
      </c>
    </row>
    <row r="2014" spans="1:32" x14ac:dyDescent="0.2">
      <c r="A2014" s="60" t="s">
        <v>6111</v>
      </c>
      <c r="B2014" s="44" t="s">
        <v>6115</v>
      </c>
      <c r="C2014" s="44"/>
      <c r="D2014" s="39">
        <v>1999</v>
      </c>
      <c r="E2014" s="44" t="s">
        <v>100</v>
      </c>
      <c r="F2014" s="44" t="s">
        <v>101</v>
      </c>
      <c r="G2014" s="39" t="s">
        <v>6115</v>
      </c>
      <c r="H2014" s="64">
        <v>40543</v>
      </c>
      <c r="I2014" s="44" t="s">
        <v>6131</v>
      </c>
      <c r="J2014" s="58">
        <v>60</v>
      </c>
      <c r="K2014" s="44" t="s">
        <v>6111</v>
      </c>
      <c r="L2014" s="39" t="s">
        <v>6116</v>
      </c>
      <c r="M2014" s="67">
        <v>0</v>
      </c>
      <c r="N2014" s="67">
        <v>0</v>
      </c>
      <c r="O2014" s="46">
        <v>547174</v>
      </c>
      <c r="P2014" s="45">
        <v>547174</v>
      </c>
      <c r="Q2014" s="45">
        <v>242988</v>
      </c>
      <c r="R2014" s="45">
        <v>20249</v>
      </c>
      <c r="S2014" s="45">
        <v>121494</v>
      </c>
      <c r="T2014" s="45">
        <v>165228</v>
      </c>
      <c r="U2014" s="46">
        <v>425680</v>
      </c>
      <c r="V2014" s="38">
        <v>182367.28113095809</v>
      </c>
      <c r="W2014" s="46">
        <v>165228</v>
      </c>
      <c r="X2014" s="38"/>
      <c r="Y2014" s="38">
        <f t="shared" si="31"/>
        <v>211475.27874229915</v>
      </c>
      <c r="Z2014" s="38">
        <v>165228</v>
      </c>
      <c r="AA2014" s="38">
        <v>0</v>
      </c>
      <c r="AB2014" s="38">
        <v>165228</v>
      </c>
      <c r="AC2014" s="38" t="s">
        <v>6123</v>
      </c>
      <c r="AD2014" s="59">
        <v>1</v>
      </c>
      <c r="AE2014" s="59">
        <v>0.30196610219052805</v>
      </c>
      <c r="AF2014" s="59">
        <v>0.38815072354820523</v>
      </c>
    </row>
    <row r="2015" spans="1:32" x14ac:dyDescent="0.2">
      <c r="A2015" s="60" t="s">
        <v>6111</v>
      </c>
      <c r="B2015" s="44" t="s">
        <v>6115</v>
      </c>
      <c r="C2015" s="44"/>
      <c r="D2015" s="39">
        <v>2000</v>
      </c>
      <c r="E2015" s="44" t="s">
        <v>192</v>
      </c>
      <c r="F2015" s="44" t="s">
        <v>193</v>
      </c>
      <c r="G2015" s="39" t="s">
        <v>6115</v>
      </c>
      <c r="H2015" s="64">
        <v>40543</v>
      </c>
      <c r="I2015" s="44" t="s">
        <v>6129</v>
      </c>
      <c r="J2015" s="58">
        <v>60</v>
      </c>
      <c r="K2015" s="44" t="s">
        <v>6111</v>
      </c>
      <c r="L2015" s="39" t="s">
        <v>6116</v>
      </c>
      <c r="M2015" s="67">
        <v>0</v>
      </c>
      <c r="N2015" s="67">
        <v>0</v>
      </c>
      <c r="O2015" s="46">
        <v>40600</v>
      </c>
      <c r="P2015" s="45">
        <v>40600</v>
      </c>
      <c r="Q2015" s="45">
        <v>320249</v>
      </c>
      <c r="R2015" s="45">
        <v>26687.416666666668</v>
      </c>
      <c r="S2015" s="45">
        <v>160124.5</v>
      </c>
      <c r="T2015" s="45">
        <v>241784</v>
      </c>
      <c r="U2015" s="46">
        <v>0</v>
      </c>
      <c r="V2015" s="38">
        <v>0</v>
      </c>
      <c r="W2015" s="46">
        <v>0</v>
      </c>
      <c r="X2015" s="38"/>
      <c r="Y2015" s="38">
        <f t="shared" si="31"/>
        <v>0</v>
      </c>
      <c r="Z2015" s="38">
        <v>0</v>
      </c>
      <c r="AA2015" s="38">
        <v>0</v>
      </c>
      <c r="AB2015" s="38">
        <v>0</v>
      </c>
      <c r="AC2015" s="38" t="s">
        <v>6116</v>
      </c>
      <c r="AD2015" s="59">
        <v>0</v>
      </c>
      <c r="AE2015" s="59">
        <v>0</v>
      </c>
      <c r="AF2015" s="59" t="s">
        <v>6138</v>
      </c>
    </row>
    <row r="2016" spans="1:32" x14ac:dyDescent="0.2">
      <c r="A2016" s="60" t="s">
        <v>6111</v>
      </c>
      <c r="B2016" s="44" t="s">
        <v>6115</v>
      </c>
      <c r="C2016" s="44"/>
      <c r="D2016" s="39">
        <v>2001</v>
      </c>
      <c r="E2016" s="44" t="s">
        <v>407</v>
      </c>
      <c r="F2016" s="44" t="s">
        <v>408</v>
      </c>
      <c r="G2016" s="39" t="s">
        <v>6115</v>
      </c>
      <c r="H2016" s="64">
        <v>40633</v>
      </c>
      <c r="I2016" s="44" t="s">
        <v>6132</v>
      </c>
      <c r="J2016" s="58">
        <v>60</v>
      </c>
      <c r="K2016" s="44" t="s">
        <v>6111</v>
      </c>
      <c r="L2016" s="39" t="s">
        <v>6116</v>
      </c>
      <c r="M2016" s="67">
        <v>0</v>
      </c>
      <c r="N2016" s="67">
        <v>0</v>
      </c>
      <c r="O2016" s="46">
        <v>179016</v>
      </c>
      <c r="P2016" s="45">
        <v>179016</v>
      </c>
      <c r="Q2016" s="45">
        <v>282726</v>
      </c>
      <c r="R2016" s="45">
        <v>23560.5</v>
      </c>
      <c r="S2016" s="45">
        <v>141363</v>
      </c>
      <c r="T2016" s="45">
        <v>196096</v>
      </c>
      <c r="U2016" s="46">
        <v>37653</v>
      </c>
      <c r="V2016" s="38">
        <v>16131.073192125457</v>
      </c>
      <c r="W2016" s="46">
        <v>16131.073192125457</v>
      </c>
      <c r="X2016" s="38"/>
      <c r="Y2016" s="38">
        <f t="shared" si="31"/>
        <v>18705.785262365604</v>
      </c>
      <c r="Z2016" s="38">
        <v>18705.785262365604</v>
      </c>
      <c r="AA2016" s="38">
        <v>0</v>
      </c>
      <c r="AB2016" s="38">
        <v>18705.785262365604</v>
      </c>
      <c r="AC2016" s="38" t="s">
        <v>6123</v>
      </c>
      <c r="AD2016" s="59">
        <v>9.5390957808244956E-2</v>
      </c>
      <c r="AE2016" s="59">
        <v>0.10449225355479735</v>
      </c>
      <c r="AF2016" s="59">
        <v>0.49679402072519063</v>
      </c>
    </row>
    <row r="2017" spans="1:32" x14ac:dyDescent="0.2">
      <c r="A2017" s="60" t="s">
        <v>6111</v>
      </c>
      <c r="B2017" s="44" t="s">
        <v>6115</v>
      </c>
      <c r="C2017" s="44"/>
      <c r="D2017" s="39">
        <v>2002</v>
      </c>
      <c r="E2017" s="44" t="s">
        <v>863</v>
      </c>
      <c r="F2017" s="44" t="s">
        <v>864</v>
      </c>
      <c r="G2017" s="39" t="s">
        <v>6115</v>
      </c>
      <c r="H2017" s="64">
        <v>40633</v>
      </c>
      <c r="I2017" s="44" t="s">
        <v>6129</v>
      </c>
      <c r="J2017" s="58">
        <v>60</v>
      </c>
      <c r="K2017" s="44" t="s">
        <v>6111</v>
      </c>
      <c r="L2017" s="39" t="s">
        <v>6116</v>
      </c>
      <c r="M2017" s="67">
        <v>0</v>
      </c>
      <c r="N2017" s="67">
        <v>0</v>
      </c>
      <c r="O2017" s="46">
        <v>162303</v>
      </c>
      <c r="P2017" s="45">
        <v>162303</v>
      </c>
      <c r="Q2017" s="45">
        <v>343049</v>
      </c>
      <c r="R2017" s="45">
        <v>28587.416666666668</v>
      </c>
      <c r="S2017" s="45">
        <v>171524.5</v>
      </c>
      <c r="T2017" s="45">
        <v>283282</v>
      </c>
      <c r="U2017" s="46">
        <v>0</v>
      </c>
      <c r="V2017" s="38">
        <v>0</v>
      </c>
      <c r="W2017" s="46">
        <v>0</v>
      </c>
      <c r="X2017" s="38"/>
      <c r="Y2017" s="38">
        <f t="shared" si="31"/>
        <v>0</v>
      </c>
      <c r="Z2017" s="38">
        <v>0</v>
      </c>
      <c r="AA2017" s="38">
        <v>0</v>
      </c>
      <c r="AB2017" s="38">
        <v>0</v>
      </c>
      <c r="AC2017" s="38" t="s">
        <v>6116</v>
      </c>
      <c r="AD2017" s="59">
        <v>0</v>
      </c>
      <c r="AE2017" s="59">
        <v>0</v>
      </c>
      <c r="AF2017" s="59" t="s">
        <v>6138</v>
      </c>
    </row>
    <row r="2018" spans="1:32" x14ac:dyDescent="0.2">
      <c r="A2018" s="60" t="s">
        <v>6111</v>
      </c>
      <c r="B2018" s="44" t="s">
        <v>6115</v>
      </c>
      <c r="C2018" s="44"/>
      <c r="D2018" s="39">
        <v>2003</v>
      </c>
      <c r="E2018" s="44" t="s">
        <v>1019</v>
      </c>
      <c r="F2018" s="44" t="s">
        <v>1020</v>
      </c>
      <c r="G2018" s="39" t="s">
        <v>6115</v>
      </c>
      <c r="H2018" s="64">
        <v>40359</v>
      </c>
      <c r="I2018" s="44" t="s">
        <v>6131</v>
      </c>
      <c r="J2018" s="58">
        <v>60</v>
      </c>
      <c r="K2018" s="44" t="s">
        <v>6111</v>
      </c>
      <c r="L2018" s="39" t="s">
        <v>6116</v>
      </c>
      <c r="M2018" s="67">
        <v>0</v>
      </c>
      <c r="N2018" s="67">
        <v>0</v>
      </c>
      <c r="O2018" s="46">
        <v>508997</v>
      </c>
      <c r="P2018" s="45">
        <v>508997</v>
      </c>
      <c r="Q2018" s="45">
        <v>271426</v>
      </c>
      <c r="R2018" s="45">
        <v>22618.833333333332</v>
      </c>
      <c r="S2018" s="45">
        <v>135713</v>
      </c>
      <c r="T2018" s="45">
        <v>197553</v>
      </c>
      <c r="U2018" s="46">
        <v>373284</v>
      </c>
      <c r="V2018" s="38">
        <v>159920.10000396674</v>
      </c>
      <c r="W2018" s="46">
        <v>159920.10000396674</v>
      </c>
      <c r="X2018" s="38"/>
      <c r="Y2018" s="38">
        <f t="shared" si="31"/>
        <v>185445.25923238209</v>
      </c>
      <c r="Z2018" s="38">
        <v>185445.25923238209</v>
      </c>
      <c r="AA2018" s="38">
        <v>0</v>
      </c>
      <c r="AB2018" s="38">
        <v>185445.25923238209</v>
      </c>
      <c r="AC2018" s="38" t="s">
        <v>6123</v>
      </c>
      <c r="AD2018" s="59">
        <v>0.93871143051425232</v>
      </c>
      <c r="AE2018" s="59">
        <v>0.36433468022872845</v>
      </c>
      <c r="AF2018" s="59">
        <v>0.49679402072519069</v>
      </c>
    </row>
    <row r="2019" spans="1:32" x14ac:dyDescent="0.2">
      <c r="A2019" s="60" t="s">
        <v>6111</v>
      </c>
      <c r="B2019" s="44" t="s">
        <v>6115</v>
      </c>
      <c r="C2019" s="44"/>
      <c r="D2019" s="39">
        <v>2004</v>
      </c>
      <c r="E2019" s="44" t="s">
        <v>1229</v>
      </c>
      <c r="F2019" s="44" t="s">
        <v>1230</v>
      </c>
      <c r="G2019" s="39" t="s">
        <v>6115</v>
      </c>
      <c r="H2019" s="64">
        <v>40451</v>
      </c>
      <c r="I2019" s="44" t="s">
        <v>6131</v>
      </c>
      <c r="J2019" s="58">
        <v>60</v>
      </c>
      <c r="K2019" s="44" t="s">
        <v>6111</v>
      </c>
      <c r="L2019" s="39" t="s">
        <v>6116</v>
      </c>
      <c r="M2019" s="67">
        <v>0</v>
      </c>
      <c r="N2019" s="67">
        <v>0</v>
      </c>
      <c r="O2019" s="46">
        <v>271685</v>
      </c>
      <c r="P2019" s="45">
        <v>271685</v>
      </c>
      <c r="Q2019" s="45">
        <v>308064</v>
      </c>
      <c r="R2019" s="45">
        <v>25672</v>
      </c>
      <c r="S2019" s="45">
        <v>154032</v>
      </c>
      <c r="T2019" s="45">
        <v>171350</v>
      </c>
      <c r="U2019" s="46">
        <v>117653</v>
      </c>
      <c r="V2019" s="38">
        <v>50404.194998357008</v>
      </c>
      <c r="W2019" s="46">
        <v>50404.194998357008</v>
      </c>
      <c r="X2019" s="38"/>
      <c r="Y2019" s="38">
        <f t="shared" si="31"/>
        <v>58449.306920380855</v>
      </c>
      <c r="Z2019" s="38">
        <v>58449.306920380855</v>
      </c>
      <c r="AA2019" s="38">
        <v>0</v>
      </c>
      <c r="AB2019" s="38">
        <v>58449.306920380855</v>
      </c>
      <c r="AC2019" s="38" t="s">
        <v>6123</v>
      </c>
      <c r="AD2019" s="59">
        <v>0.34111063274222853</v>
      </c>
      <c r="AE2019" s="59">
        <v>0.21513630461888164</v>
      </c>
      <c r="AF2019" s="59">
        <v>0.49679402072519063</v>
      </c>
    </row>
    <row r="2020" spans="1:32" x14ac:dyDescent="0.2">
      <c r="A2020" s="60" t="s">
        <v>6111</v>
      </c>
      <c r="B2020" s="44" t="s">
        <v>6115</v>
      </c>
      <c r="C2020" s="44"/>
      <c r="D2020" s="39">
        <v>2005</v>
      </c>
      <c r="E2020" s="44" t="s">
        <v>1463</v>
      </c>
      <c r="F2020" s="44" t="s">
        <v>1464</v>
      </c>
      <c r="G2020" s="39" t="s">
        <v>6115</v>
      </c>
      <c r="H2020" s="64">
        <v>40451</v>
      </c>
      <c r="I2020" s="44" t="s">
        <v>6129</v>
      </c>
      <c r="J2020" s="58">
        <v>60</v>
      </c>
      <c r="K2020" s="44" t="s">
        <v>6111</v>
      </c>
      <c r="L2020" s="39" t="s">
        <v>6116</v>
      </c>
      <c r="M2020" s="67">
        <v>0</v>
      </c>
      <c r="N2020" s="67">
        <v>0</v>
      </c>
      <c r="O2020" s="46">
        <v>197813</v>
      </c>
      <c r="P2020" s="45">
        <v>197813</v>
      </c>
      <c r="Q2020" s="45">
        <v>283286</v>
      </c>
      <c r="R2020" s="45">
        <v>23607.166666666668</v>
      </c>
      <c r="S2020" s="45">
        <v>141643</v>
      </c>
      <c r="T2020" s="45">
        <v>151166</v>
      </c>
      <c r="U2020" s="46">
        <v>56170</v>
      </c>
      <c r="V2020" s="38">
        <v>24064.015648200329</v>
      </c>
      <c r="W2020" s="46">
        <v>24064.015648200329</v>
      </c>
      <c r="X2020" s="38"/>
      <c r="Y2020" s="38">
        <f t="shared" si="31"/>
        <v>27904.920144133961</v>
      </c>
      <c r="Z2020" s="38">
        <v>27904.920144133961</v>
      </c>
      <c r="AA2020" s="38">
        <v>0</v>
      </c>
      <c r="AB2020" s="38">
        <v>27904.920144133961</v>
      </c>
      <c r="AC2020" s="38" t="s">
        <v>6123</v>
      </c>
      <c r="AD2020" s="59">
        <v>0.18459786026046837</v>
      </c>
      <c r="AE2020" s="59">
        <v>0.14106717022710319</v>
      </c>
      <c r="AF2020" s="59">
        <v>0.49679402072519069</v>
      </c>
    </row>
    <row r="2021" spans="1:32" x14ac:dyDescent="0.2">
      <c r="A2021" s="60" t="s">
        <v>6111</v>
      </c>
      <c r="B2021" s="44" t="s">
        <v>6115</v>
      </c>
      <c r="C2021" s="44"/>
      <c r="D2021" s="39">
        <v>2006</v>
      </c>
      <c r="E2021" s="44" t="s">
        <v>1604</v>
      </c>
      <c r="F2021" s="44" t="s">
        <v>1605</v>
      </c>
      <c r="G2021" s="39" t="s">
        <v>6115</v>
      </c>
      <c r="H2021" s="64">
        <v>40543</v>
      </c>
      <c r="I2021" s="44" t="s">
        <v>6131</v>
      </c>
      <c r="J2021" s="58">
        <v>60</v>
      </c>
      <c r="K2021" s="44" t="s">
        <v>6111</v>
      </c>
      <c r="L2021" s="39" t="s">
        <v>6116</v>
      </c>
      <c r="M2021" s="67">
        <v>0</v>
      </c>
      <c r="N2021" s="67">
        <v>0</v>
      </c>
      <c r="O2021" s="46">
        <v>227929</v>
      </c>
      <c r="P2021" s="45">
        <v>227929</v>
      </c>
      <c r="Q2021" s="45">
        <v>303968</v>
      </c>
      <c r="R2021" s="45">
        <v>25330.666666666668</v>
      </c>
      <c r="S2021" s="45">
        <v>151984</v>
      </c>
      <c r="T2021" s="45">
        <v>121138</v>
      </c>
      <c r="U2021" s="46">
        <v>75945</v>
      </c>
      <c r="V2021" s="38">
        <v>32535.90294467819</v>
      </c>
      <c r="W2021" s="46">
        <v>32535.90294467819</v>
      </c>
      <c r="X2021" s="38"/>
      <c r="Y2021" s="38">
        <f t="shared" ref="Y2021:Y2084" si="32">V2021*(1+$X$14)</f>
        <v>37729.021903974601</v>
      </c>
      <c r="Z2021" s="38">
        <v>37729.021903974601</v>
      </c>
      <c r="AA2021" s="38">
        <v>0</v>
      </c>
      <c r="AB2021" s="38">
        <v>37729.021903974601</v>
      </c>
      <c r="AC2021" s="38" t="s">
        <v>6123</v>
      </c>
      <c r="AD2021" s="59">
        <v>0.31145488537019433</v>
      </c>
      <c r="AE2021" s="59">
        <v>0.16552971277886799</v>
      </c>
      <c r="AF2021" s="59">
        <v>0.49679402072519063</v>
      </c>
    </row>
    <row r="2022" spans="1:32" x14ac:dyDescent="0.2">
      <c r="A2022" s="60" t="s">
        <v>6111</v>
      </c>
      <c r="B2022" s="44" t="s">
        <v>6115</v>
      </c>
      <c r="C2022" s="44"/>
      <c r="D2022" s="39">
        <v>2007</v>
      </c>
      <c r="E2022" s="44" t="s">
        <v>1606</v>
      </c>
      <c r="F2022" s="44" t="s">
        <v>1607</v>
      </c>
      <c r="G2022" s="39" t="s">
        <v>6115</v>
      </c>
      <c r="H2022" s="64">
        <v>40451</v>
      </c>
      <c r="I2022" s="44" t="s">
        <v>6131</v>
      </c>
      <c r="J2022" s="58">
        <v>60</v>
      </c>
      <c r="K2022" s="44" t="s">
        <v>6111</v>
      </c>
      <c r="L2022" s="39" t="s">
        <v>6116</v>
      </c>
      <c r="M2022" s="67">
        <v>0</v>
      </c>
      <c r="N2022" s="67">
        <v>0</v>
      </c>
      <c r="O2022" s="46">
        <v>626892</v>
      </c>
      <c r="P2022" s="45">
        <v>626892</v>
      </c>
      <c r="Q2022" s="45">
        <v>276471</v>
      </c>
      <c r="R2022" s="45">
        <v>23039.25</v>
      </c>
      <c r="S2022" s="45">
        <v>138235.5</v>
      </c>
      <c r="T2022" s="45">
        <v>107960</v>
      </c>
      <c r="U2022" s="46">
        <v>488656.5</v>
      </c>
      <c r="V2022" s="38">
        <v>209347.29682383485</v>
      </c>
      <c r="W2022" s="46">
        <v>107960</v>
      </c>
      <c r="X2022" s="38"/>
      <c r="Y2022" s="38">
        <f t="shared" si="32"/>
        <v>242761.62738849912</v>
      </c>
      <c r="Z2022" s="38">
        <v>107960</v>
      </c>
      <c r="AA2022" s="38">
        <v>0</v>
      </c>
      <c r="AB2022" s="38">
        <v>107960</v>
      </c>
      <c r="AC2022" s="38" t="s">
        <v>6123</v>
      </c>
      <c r="AD2022" s="59">
        <v>1</v>
      </c>
      <c r="AE2022" s="59">
        <v>0.17221467174569144</v>
      </c>
      <c r="AF2022" s="59">
        <v>0.22093229088326871</v>
      </c>
    </row>
    <row r="2023" spans="1:32" x14ac:dyDescent="0.2">
      <c r="A2023" s="60" t="s">
        <v>6111</v>
      </c>
      <c r="B2023" s="44" t="s">
        <v>6115</v>
      </c>
      <c r="C2023" s="44"/>
      <c r="D2023" s="39">
        <v>2008</v>
      </c>
      <c r="E2023" s="44" t="s">
        <v>1700</v>
      </c>
      <c r="F2023" s="44" t="s">
        <v>1701</v>
      </c>
      <c r="G2023" s="39" t="s">
        <v>6115</v>
      </c>
      <c r="H2023" s="64">
        <v>40633</v>
      </c>
      <c r="I2023" s="44" t="s">
        <v>6132</v>
      </c>
      <c r="J2023" s="58">
        <v>60</v>
      </c>
      <c r="K2023" s="44" t="s">
        <v>6111</v>
      </c>
      <c r="L2023" s="39" t="s">
        <v>6116</v>
      </c>
      <c r="M2023" s="67">
        <v>0</v>
      </c>
      <c r="N2023" s="67">
        <v>0</v>
      </c>
      <c r="O2023" s="46">
        <v>417518</v>
      </c>
      <c r="P2023" s="45">
        <v>417518</v>
      </c>
      <c r="Q2023" s="45">
        <v>261409</v>
      </c>
      <c r="R2023" s="45">
        <v>21784.083333333332</v>
      </c>
      <c r="S2023" s="45">
        <v>130704.5</v>
      </c>
      <c r="T2023" s="45">
        <v>75613</v>
      </c>
      <c r="U2023" s="46">
        <v>286813.5</v>
      </c>
      <c r="V2023" s="38">
        <v>122874.92526464492</v>
      </c>
      <c r="W2023" s="46">
        <v>75613</v>
      </c>
      <c r="X2023" s="38"/>
      <c r="Y2023" s="38">
        <f t="shared" si="32"/>
        <v>142487.23186326446</v>
      </c>
      <c r="Z2023" s="38">
        <v>75613</v>
      </c>
      <c r="AA2023" s="38">
        <v>0</v>
      </c>
      <c r="AB2023" s="38">
        <v>75613</v>
      </c>
      <c r="AC2023" s="38" t="s">
        <v>6123</v>
      </c>
      <c r="AD2023" s="59">
        <v>1</v>
      </c>
      <c r="AE2023" s="59">
        <v>0.18110117408111745</v>
      </c>
      <c r="AF2023" s="59">
        <v>0.26363124469385157</v>
      </c>
    </row>
    <row r="2024" spans="1:32" x14ac:dyDescent="0.2">
      <c r="A2024" s="60" t="s">
        <v>6111</v>
      </c>
      <c r="B2024" s="44" t="s">
        <v>6115</v>
      </c>
      <c r="C2024" s="44"/>
      <c r="D2024" s="39">
        <v>2009</v>
      </c>
      <c r="E2024" s="44" t="s">
        <v>1807</v>
      </c>
      <c r="F2024" s="44" t="s">
        <v>1808</v>
      </c>
      <c r="G2024" s="39" t="s">
        <v>6115</v>
      </c>
      <c r="H2024" s="64">
        <v>40633</v>
      </c>
      <c r="I2024" s="44" t="s">
        <v>6129</v>
      </c>
      <c r="J2024" s="58">
        <v>60</v>
      </c>
      <c r="K2024" s="44" t="s">
        <v>6111</v>
      </c>
      <c r="L2024" s="39" t="s">
        <v>6116</v>
      </c>
      <c r="M2024" s="67">
        <v>0</v>
      </c>
      <c r="N2024" s="67">
        <v>0</v>
      </c>
      <c r="O2024" s="46">
        <v>169131</v>
      </c>
      <c r="P2024" s="45">
        <v>169131</v>
      </c>
      <c r="Q2024" s="45">
        <v>194384</v>
      </c>
      <c r="R2024" s="45">
        <v>16198.666666666666</v>
      </c>
      <c r="S2024" s="45">
        <v>100000</v>
      </c>
      <c r="T2024" s="45">
        <v>117724</v>
      </c>
      <c r="U2024" s="46">
        <v>69131</v>
      </c>
      <c r="V2024" s="38">
        <v>29616.689794832419</v>
      </c>
      <c r="W2024" s="46">
        <v>29616.689794832419</v>
      </c>
      <c r="X2024" s="38"/>
      <c r="Y2024" s="38">
        <f t="shared" si="32"/>
        <v>34343.867446753153</v>
      </c>
      <c r="Z2024" s="38">
        <v>34343.867446753153</v>
      </c>
      <c r="AA2024" s="38">
        <v>0</v>
      </c>
      <c r="AB2024" s="38">
        <v>34343.867446753153</v>
      </c>
      <c r="AC2024" s="38" t="s">
        <v>6123</v>
      </c>
      <c r="AD2024" s="59">
        <v>0.29173208051674387</v>
      </c>
      <c r="AE2024" s="59">
        <v>0.20306074845387984</v>
      </c>
      <c r="AF2024" s="59">
        <v>0.49679402072519063</v>
      </c>
    </row>
    <row r="2025" spans="1:32" x14ac:dyDescent="0.2">
      <c r="A2025" s="60" t="s">
        <v>6111</v>
      </c>
      <c r="B2025" s="44" t="s">
        <v>6115</v>
      </c>
      <c r="C2025" s="44"/>
      <c r="D2025" s="39">
        <v>2010</v>
      </c>
      <c r="E2025" s="44" t="s">
        <v>2024</v>
      </c>
      <c r="F2025" s="44" t="s">
        <v>2025</v>
      </c>
      <c r="G2025" s="39" t="s">
        <v>6115</v>
      </c>
      <c r="H2025" s="64">
        <v>40633</v>
      </c>
      <c r="I2025" s="44" t="s">
        <v>6129</v>
      </c>
      <c r="J2025" s="58">
        <v>60</v>
      </c>
      <c r="K2025" s="44" t="s">
        <v>6111</v>
      </c>
      <c r="L2025" s="39" t="s">
        <v>6116</v>
      </c>
      <c r="M2025" s="67">
        <v>0</v>
      </c>
      <c r="N2025" s="67">
        <v>0</v>
      </c>
      <c r="O2025" s="46">
        <v>348018</v>
      </c>
      <c r="P2025" s="45">
        <v>348018</v>
      </c>
      <c r="Q2025" s="45">
        <v>341788</v>
      </c>
      <c r="R2025" s="45">
        <v>28482.333333333332</v>
      </c>
      <c r="S2025" s="45">
        <v>170894</v>
      </c>
      <c r="T2025" s="45">
        <v>212882</v>
      </c>
      <c r="U2025" s="46">
        <v>177124</v>
      </c>
      <c r="V2025" s="38">
        <v>75882.405335086965</v>
      </c>
      <c r="W2025" s="46">
        <v>75882.405335086965</v>
      </c>
      <c r="X2025" s="38"/>
      <c r="Y2025" s="38">
        <f t="shared" si="32"/>
        <v>87994.144126928659</v>
      </c>
      <c r="Z2025" s="38">
        <v>87994.144126928659</v>
      </c>
      <c r="AA2025" s="38">
        <v>0</v>
      </c>
      <c r="AB2025" s="38">
        <v>87994.144126928659</v>
      </c>
      <c r="AC2025" s="38" t="s">
        <v>6123</v>
      </c>
      <c r="AD2025" s="59">
        <v>0.41334703792208199</v>
      </c>
      <c r="AE2025" s="59">
        <v>0.25284365787668645</v>
      </c>
      <c r="AF2025" s="59">
        <v>0.49679402072519058</v>
      </c>
    </row>
    <row r="2026" spans="1:32" x14ac:dyDescent="0.2">
      <c r="A2026" s="60" t="s">
        <v>6111</v>
      </c>
      <c r="B2026" s="44" t="s">
        <v>6115</v>
      </c>
      <c r="C2026" s="44"/>
      <c r="D2026" s="39">
        <v>2011</v>
      </c>
      <c r="E2026" s="44" t="s">
        <v>2032</v>
      </c>
      <c r="F2026" s="44" t="s">
        <v>2033</v>
      </c>
      <c r="G2026" s="39" t="s">
        <v>6115</v>
      </c>
      <c r="H2026" s="64">
        <v>40633</v>
      </c>
      <c r="I2026" s="44" t="s">
        <v>6132</v>
      </c>
      <c r="J2026" s="58">
        <v>60</v>
      </c>
      <c r="K2026" s="44" t="s">
        <v>6111</v>
      </c>
      <c r="L2026" s="39" t="s">
        <v>6116</v>
      </c>
      <c r="M2026" s="67">
        <v>0</v>
      </c>
      <c r="N2026" s="67">
        <v>0</v>
      </c>
      <c r="O2026" s="46">
        <v>232641</v>
      </c>
      <c r="P2026" s="45">
        <v>232641</v>
      </c>
      <c r="Q2026" s="45">
        <v>331890</v>
      </c>
      <c r="R2026" s="45">
        <v>27657.5</v>
      </c>
      <c r="S2026" s="45">
        <v>165945</v>
      </c>
      <c r="T2026" s="45">
        <v>129952</v>
      </c>
      <c r="U2026" s="46">
        <v>66696</v>
      </c>
      <c r="V2026" s="38">
        <v>28573.501649855247</v>
      </c>
      <c r="W2026" s="46">
        <v>28573.501649855247</v>
      </c>
      <c r="X2026" s="38"/>
      <c r="Y2026" s="38">
        <f t="shared" si="32"/>
        <v>33134.174006287314</v>
      </c>
      <c r="Z2026" s="38">
        <v>33134.174006287314</v>
      </c>
      <c r="AA2026" s="38">
        <v>0</v>
      </c>
      <c r="AB2026" s="38">
        <v>33134.174006287314</v>
      </c>
      <c r="AC2026" s="38" t="s">
        <v>6123</v>
      </c>
      <c r="AD2026" s="59">
        <v>0.25497240524414638</v>
      </c>
      <c r="AE2026" s="59">
        <v>0.14242620177134432</v>
      </c>
      <c r="AF2026" s="59">
        <v>0.49679402072519063</v>
      </c>
    </row>
    <row r="2027" spans="1:32" x14ac:dyDescent="0.2">
      <c r="A2027" s="60" t="s">
        <v>6111</v>
      </c>
      <c r="B2027" s="44" t="s">
        <v>6115</v>
      </c>
      <c r="C2027" s="44"/>
      <c r="D2027" s="39">
        <v>2012</v>
      </c>
      <c r="E2027" s="44" t="s">
        <v>2168</v>
      </c>
      <c r="F2027" s="44" t="s">
        <v>2169</v>
      </c>
      <c r="G2027" s="39" t="s">
        <v>6115</v>
      </c>
      <c r="H2027" s="64">
        <v>40359</v>
      </c>
      <c r="I2027" s="44" t="s">
        <v>6131</v>
      </c>
      <c r="J2027" s="58">
        <v>60</v>
      </c>
      <c r="K2027" s="44" t="s">
        <v>6111</v>
      </c>
      <c r="L2027" s="39" t="s">
        <v>6116</v>
      </c>
      <c r="M2027" s="67">
        <v>0</v>
      </c>
      <c r="N2027" s="67">
        <v>0</v>
      </c>
      <c r="O2027" s="46">
        <v>146634</v>
      </c>
      <c r="P2027" s="45">
        <v>146634</v>
      </c>
      <c r="Q2027" s="45">
        <v>243661</v>
      </c>
      <c r="R2027" s="45">
        <v>20305.083333333332</v>
      </c>
      <c r="S2027" s="45">
        <v>121830.5</v>
      </c>
      <c r="T2027" s="45">
        <v>116459</v>
      </c>
      <c r="U2027" s="46">
        <v>24803.5</v>
      </c>
      <c r="V2027" s="38">
        <v>10626.167209010804</v>
      </c>
      <c r="W2027" s="46">
        <v>10626.167209010804</v>
      </c>
      <c r="X2027" s="38"/>
      <c r="Y2027" s="38">
        <f t="shared" si="32"/>
        <v>12322.230493057266</v>
      </c>
      <c r="Z2027" s="38">
        <v>12322.230493057266</v>
      </c>
      <c r="AA2027" s="38">
        <v>0</v>
      </c>
      <c r="AB2027" s="38">
        <v>12322.230493057266</v>
      </c>
      <c r="AC2027" s="38" t="s">
        <v>6123</v>
      </c>
      <c r="AD2027" s="59">
        <v>0.10580745578321354</v>
      </c>
      <c r="AE2027" s="59">
        <v>8.4033924554041128E-2</v>
      </c>
      <c r="AF2027" s="59">
        <v>0.49679402072519063</v>
      </c>
    </row>
    <row r="2028" spans="1:32" x14ac:dyDescent="0.2">
      <c r="A2028" s="60" t="s">
        <v>6111</v>
      </c>
      <c r="B2028" s="44" t="s">
        <v>6115</v>
      </c>
      <c r="C2028" s="44"/>
      <c r="D2028" s="39">
        <v>2013</v>
      </c>
      <c r="E2028" s="44" t="s">
        <v>2234</v>
      </c>
      <c r="F2028" s="44" t="s">
        <v>2235</v>
      </c>
      <c r="G2028" s="39" t="s">
        <v>6115</v>
      </c>
      <c r="H2028" s="64">
        <v>40359</v>
      </c>
      <c r="I2028" s="44" t="s">
        <v>6141</v>
      </c>
      <c r="J2028" s="58">
        <v>60</v>
      </c>
      <c r="K2028" s="44" t="s">
        <v>6111</v>
      </c>
      <c r="L2028" s="39" t="s">
        <v>6116</v>
      </c>
      <c r="M2028" s="67">
        <v>0</v>
      </c>
      <c r="N2028" s="67">
        <v>0</v>
      </c>
      <c r="O2028" s="46">
        <v>659464</v>
      </c>
      <c r="P2028" s="45">
        <v>659464</v>
      </c>
      <c r="Q2028" s="45">
        <v>244703</v>
      </c>
      <c r="R2028" s="45">
        <v>20391.916666666668</v>
      </c>
      <c r="S2028" s="45">
        <v>122351.5</v>
      </c>
      <c r="T2028" s="45">
        <v>125133</v>
      </c>
      <c r="U2028" s="46">
        <v>537112.5</v>
      </c>
      <c r="V2028" s="38">
        <v>230106.5267018693</v>
      </c>
      <c r="W2028" s="46">
        <v>125133</v>
      </c>
      <c r="X2028" s="38"/>
      <c r="Y2028" s="38">
        <f t="shared" si="32"/>
        <v>266834.27845675894</v>
      </c>
      <c r="Z2028" s="38">
        <v>125133</v>
      </c>
      <c r="AA2028" s="38">
        <v>0</v>
      </c>
      <c r="AB2028" s="38">
        <v>125133</v>
      </c>
      <c r="AC2028" s="38" t="s">
        <v>6123</v>
      </c>
      <c r="AD2028" s="59">
        <v>1</v>
      </c>
      <c r="AE2028" s="59">
        <v>0.18974955418339742</v>
      </c>
      <c r="AF2028" s="59">
        <v>0.23297353906304547</v>
      </c>
    </row>
    <row r="2029" spans="1:32" x14ac:dyDescent="0.2">
      <c r="A2029" s="60" t="s">
        <v>6111</v>
      </c>
      <c r="B2029" s="44" t="s">
        <v>6115</v>
      </c>
      <c r="C2029" s="44"/>
      <c r="D2029" s="39">
        <v>2014</v>
      </c>
      <c r="E2029" s="44" t="s">
        <v>2264</v>
      </c>
      <c r="F2029" s="44" t="s">
        <v>2265</v>
      </c>
      <c r="G2029" s="39" t="s">
        <v>6115</v>
      </c>
      <c r="H2029" s="64">
        <v>40451</v>
      </c>
      <c r="I2029" s="44" t="s">
        <v>6131</v>
      </c>
      <c r="J2029" s="58">
        <v>60</v>
      </c>
      <c r="K2029" s="44" t="s">
        <v>6111</v>
      </c>
      <c r="L2029" s="39" t="s">
        <v>6116</v>
      </c>
      <c r="M2029" s="67">
        <v>0</v>
      </c>
      <c r="N2029" s="67">
        <v>0</v>
      </c>
      <c r="O2029" s="46">
        <v>258592</v>
      </c>
      <c r="P2029" s="45">
        <v>258592</v>
      </c>
      <c r="Q2029" s="45">
        <v>263882</v>
      </c>
      <c r="R2029" s="45">
        <v>21990.166666666668</v>
      </c>
      <c r="S2029" s="45">
        <v>131941</v>
      </c>
      <c r="T2029" s="45">
        <v>142242</v>
      </c>
      <c r="U2029" s="46">
        <v>126651</v>
      </c>
      <c r="V2029" s="38">
        <v>54259.064373512905</v>
      </c>
      <c r="W2029" s="46">
        <v>54259.064373512905</v>
      </c>
      <c r="X2029" s="38"/>
      <c r="Y2029" s="38">
        <f t="shared" si="32"/>
        <v>62919.459518866119</v>
      </c>
      <c r="Z2029" s="38">
        <v>62919.459518866119</v>
      </c>
      <c r="AA2029" s="38">
        <v>0</v>
      </c>
      <c r="AB2029" s="38">
        <v>62919.459518866119</v>
      </c>
      <c r="AC2029" s="38" t="s">
        <v>6123</v>
      </c>
      <c r="AD2029" s="59">
        <v>0.44234093670551677</v>
      </c>
      <c r="AE2029" s="59">
        <v>0.24331556861336051</v>
      </c>
      <c r="AF2029" s="59">
        <v>0.49679402072519063</v>
      </c>
    </row>
    <row r="2030" spans="1:32" x14ac:dyDescent="0.2">
      <c r="A2030" s="60" t="s">
        <v>6111</v>
      </c>
      <c r="B2030" s="44" t="s">
        <v>6115</v>
      </c>
      <c r="C2030" s="44"/>
      <c r="D2030" s="39">
        <v>2015</v>
      </c>
      <c r="E2030" s="44" t="s">
        <v>2421</v>
      </c>
      <c r="F2030" s="44" t="s">
        <v>2422</v>
      </c>
      <c r="G2030" s="39" t="s">
        <v>6115</v>
      </c>
      <c r="H2030" s="64">
        <v>40543</v>
      </c>
      <c r="I2030" s="44" t="s">
        <v>6129</v>
      </c>
      <c r="J2030" s="58">
        <v>60</v>
      </c>
      <c r="K2030" s="44" t="s">
        <v>6111</v>
      </c>
      <c r="L2030" s="39" t="s">
        <v>6116</v>
      </c>
      <c r="M2030" s="67">
        <v>0</v>
      </c>
      <c r="N2030" s="67">
        <v>0</v>
      </c>
      <c r="O2030" s="46">
        <v>80399</v>
      </c>
      <c r="P2030" s="45">
        <v>80399</v>
      </c>
      <c r="Q2030" s="45">
        <v>500605</v>
      </c>
      <c r="R2030" s="45">
        <v>41717.083333333336</v>
      </c>
      <c r="S2030" s="45">
        <v>250302.5</v>
      </c>
      <c r="T2030" s="45">
        <v>388616</v>
      </c>
      <c r="U2030" s="46">
        <v>0</v>
      </c>
      <c r="V2030" s="38">
        <v>0</v>
      </c>
      <c r="W2030" s="46">
        <v>0</v>
      </c>
      <c r="X2030" s="38"/>
      <c r="Y2030" s="38">
        <f t="shared" si="32"/>
        <v>0</v>
      </c>
      <c r="Z2030" s="38">
        <v>0</v>
      </c>
      <c r="AA2030" s="38">
        <v>0</v>
      </c>
      <c r="AB2030" s="38">
        <v>0</v>
      </c>
      <c r="AC2030" s="38" t="s">
        <v>6116</v>
      </c>
      <c r="AD2030" s="59">
        <v>0</v>
      </c>
      <c r="AE2030" s="59">
        <v>0</v>
      </c>
      <c r="AF2030" s="59" t="s">
        <v>6138</v>
      </c>
    </row>
    <row r="2031" spans="1:32" x14ac:dyDescent="0.2">
      <c r="A2031" s="60" t="s">
        <v>6111</v>
      </c>
      <c r="B2031" s="44" t="s">
        <v>6115</v>
      </c>
      <c r="C2031" s="44"/>
      <c r="D2031" s="39">
        <v>2016</v>
      </c>
      <c r="E2031" s="44" t="s">
        <v>2423</v>
      </c>
      <c r="F2031" s="44" t="s">
        <v>2424</v>
      </c>
      <c r="G2031" s="39" t="s">
        <v>6115</v>
      </c>
      <c r="H2031" s="64">
        <v>40359</v>
      </c>
      <c r="I2031" s="44" t="s">
        <v>6130</v>
      </c>
      <c r="J2031" s="58">
        <v>60</v>
      </c>
      <c r="K2031" s="44" t="s">
        <v>6111</v>
      </c>
      <c r="L2031" s="39" t="s">
        <v>6116</v>
      </c>
      <c r="M2031" s="67">
        <v>0</v>
      </c>
      <c r="N2031" s="67">
        <v>0</v>
      </c>
      <c r="O2031" s="46">
        <v>143364</v>
      </c>
      <c r="P2031" s="45">
        <v>143364</v>
      </c>
      <c r="Q2031" s="45">
        <v>413615</v>
      </c>
      <c r="R2031" s="45">
        <v>34467.916666666664</v>
      </c>
      <c r="S2031" s="45">
        <v>206807.5</v>
      </c>
      <c r="T2031" s="45">
        <v>202302</v>
      </c>
      <c r="U2031" s="46">
        <v>0</v>
      </c>
      <c r="V2031" s="38">
        <v>0</v>
      </c>
      <c r="W2031" s="46">
        <v>0</v>
      </c>
      <c r="X2031" s="38"/>
      <c r="Y2031" s="38">
        <f t="shared" si="32"/>
        <v>0</v>
      </c>
      <c r="Z2031" s="38">
        <v>0</v>
      </c>
      <c r="AA2031" s="38">
        <v>0</v>
      </c>
      <c r="AB2031" s="38">
        <v>0</v>
      </c>
      <c r="AC2031" s="38" t="s">
        <v>6116</v>
      </c>
      <c r="AD2031" s="59">
        <v>0</v>
      </c>
      <c r="AE2031" s="59">
        <v>0</v>
      </c>
      <c r="AF2031" s="59" t="s">
        <v>6138</v>
      </c>
    </row>
    <row r="2032" spans="1:32" x14ac:dyDescent="0.2">
      <c r="A2032" s="60" t="s">
        <v>6111</v>
      </c>
      <c r="B2032" s="44" t="s">
        <v>6115</v>
      </c>
      <c r="C2032" s="44"/>
      <c r="D2032" s="39">
        <v>2017</v>
      </c>
      <c r="E2032" s="44" t="s">
        <v>2561</v>
      </c>
      <c r="F2032" s="44" t="s">
        <v>2562</v>
      </c>
      <c r="G2032" s="39" t="s">
        <v>6115</v>
      </c>
      <c r="H2032" s="64">
        <v>40359</v>
      </c>
      <c r="I2032" s="44" t="s">
        <v>6131</v>
      </c>
      <c r="J2032" s="58">
        <v>60</v>
      </c>
      <c r="K2032" s="44" t="s">
        <v>6111</v>
      </c>
      <c r="L2032" s="39" t="s">
        <v>6116</v>
      </c>
      <c r="M2032" s="67">
        <v>0</v>
      </c>
      <c r="N2032" s="67">
        <v>0</v>
      </c>
      <c r="O2032" s="46">
        <v>140322</v>
      </c>
      <c r="P2032" s="45">
        <v>140322</v>
      </c>
      <c r="Q2032" s="45">
        <v>327696</v>
      </c>
      <c r="R2032" s="45">
        <v>27308</v>
      </c>
      <c r="S2032" s="45">
        <v>163848</v>
      </c>
      <c r="T2032" s="45">
        <v>132662</v>
      </c>
      <c r="U2032" s="46">
        <v>0</v>
      </c>
      <c r="V2032" s="38">
        <v>0</v>
      </c>
      <c r="W2032" s="46">
        <v>0</v>
      </c>
      <c r="X2032" s="38"/>
      <c r="Y2032" s="38">
        <f t="shared" si="32"/>
        <v>0</v>
      </c>
      <c r="Z2032" s="38">
        <v>0</v>
      </c>
      <c r="AA2032" s="38">
        <v>0</v>
      </c>
      <c r="AB2032" s="38">
        <v>0</v>
      </c>
      <c r="AC2032" s="38" t="s">
        <v>6116</v>
      </c>
      <c r="AD2032" s="59">
        <v>0</v>
      </c>
      <c r="AE2032" s="59">
        <v>0</v>
      </c>
      <c r="AF2032" s="59" t="s">
        <v>6138</v>
      </c>
    </row>
    <row r="2033" spans="1:32" x14ac:dyDescent="0.2">
      <c r="A2033" s="60" t="s">
        <v>6111</v>
      </c>
      <c r="B2033" s="44" t="s">
        <v>6115</v>
      </c>
      <c r="C2033" s="44"/>
      <c r="D2033" s="39">
        <v>2018</v>
      </c>
      <c r="E2033" s="44" t="s">
        <v>2573</v>
      </c>
      <c r="F2033" s="44" t="s">
        <v>2574</v>
      </c>
      <c r="G2033" s="39" t="s">
        <v>6115</v>
      </c>
      <c r="H2033" s="64">
        <v>40543</v>
      </c>
      <c r="I2033" s="44" t="s">
        <v>6129</v>
      </c>
      <c r="J2033" s="58">
        <v>60</v>
      </c>
      <c r="K2033" s="44" t="s">
        <v>6111</v>
      </c>
      <c r="L2033" s="39" t="s">
        <v>6123</v>
      </c>
      <c r="M2033" s="67">
        <v>266552</v>
      </c>
      <c r="N2033" s="67">
        <v>266552</v>
      </c>
      <c r="O2033" s="46">
        <v>405691</v>
      </c>
      <c r="P2033" s="45">
        <v>139139</v>
      </c>
      <c r="Q2033" s="45">
        <v>294447</v>
      </c>
      <c r="R2033" s="45">
        <v>24537.25</v>
      </c>
      <c r="S2033" s="45">
        <v>147223.5</v>
      </c>
      <c r="T2033" s="45">
        <v>144529</v>
      </c>
      <c r="U2033" s="46">
        <v>0</v>
      </c>
      <c r="V2033" s="38">
        <v>0</v>
      </c>
      <c r="W2033" s="46">
        <v>0</v>
      </c>
      <c r="X2033" s="38"/>
      <c r="Y2033" s="38">
        <f t="shared" si="32"/>
        <v>0</v>
      </c>
      <c r="Z2033" s="38">
        <v>0</v>
      </c>
      <c r="AA2033" s="38">
        <v>0</v>
      </c>
      <c r="AB2033" s="38">
        <v>0</v>
      </c>
      <c r="AC2033" s="38" t="s">
        <v>6116</v>
      </c>
      <c r="AD2033" s="59">
        <v>0</v>
      </c>
      <c r="AE2033" s="59">
        <v>0</v>
      </c>
      <c r="AF2033" s="59" t="s">
        <v>6138</v>
      </c>
    </row>
    <row r="2034" spans="1:32" x14ac:dyDescent="0.2">
      <c r="A2034" s="60" t="s">
        <v>6111</v>
      </c>
      <c r="B2034" s="44" t="s">
        <v>6115</v>
      </c>
      <c r="C2034" s="44"/>
      <c r="D2034" s="39">
        <v>2019</v>
      </c>
      <c r="E2034" s="44" t="s">
        <v>2655</v>
      </c>
      <c r="F2034" s="44" t="s">
        <v>2656</v>
      </c>
      <c r="G2034" s="39" t="s">
        <v>6115</v>
      </c>
      <c r="H2034" s="64">
        <v>40359</v>
      </c>
      <c r="I2034" s="44" t="s">
        <v>6129</v>
      </c>
      <c r="J2034" s="58">
        <v>60</v>
      </c>
      <c r="K2034" s="44" t="s">
        <v>6111</v>
      </c>
      <c r="L2034" s="39" t="s">
        <v>6116</v>
      </c>
      <c r="M2034" s="67">
        <v>0</v>
      </c>
      <c r="N2034" s="67">
        <v>0</v>
      </c>
      <c r="O2034" s="46">
        <v>194693</v>
      </c>
      <c r="P2034" s="45">
        <v>194693</v>
      </c>
      <c r="Q2034" s="45">
        <v>333845</v>
      </c>
      <c r="R2034" s="45">
        <v>27820.416666666668</v>
      </c>
      <c r="S2034" s="45">
        <v>166922.5</v>
      </c>
      <c r="T2034" s="45">
        <v>107779</v>
      </c>
      <c r="U2034" s="46">
        <v>27770.5</v>
      </c>
      <c r="V2034" s="38">
        <v>11897.271613999417</v>
      </c>
      <c r="W2034" s="46">
        <v>11897.271613999417</v>
      </c>
      <c r="X2034" s="38"/>
      <c r="Y2034" s="38">
        <f t="shared" si="32"/>
        <v>13796.218352548907</v>
      </c>
      <c r="Z2034" s="38">
        <v>13796.218352548907</v>
      </c>
      <c r="AA2034" s="38">
        <v>0</v>
      </c>
      <c r="AB2034" s="38">
        <v>13796.218352548907</v>
      </c>
      <c r="AC2034" s="38" t="s">
        <v>6123</v>
      </c>
      <c r="AD2034" s="59">
        <v>0.12800469806315615</v>
      </c>
      <c r="AE2034" s="59">
        <v>7.0861398984806367E-2</v>
      </c>
      <c r="AF2034" s="59">
        <v>0.49679402072519063</v>
      </c>
    </row>
    <row r="2035" spans="1:32" x14ac:dyDescent="0.2">
      <c r="A2035" s="60" t="s">
        <v>6111</v>
      </c>
      <c r="B2035" s="44" t="s">
        <v>6115</v>
      </c>
      <c r="C2035" s="44"/>
      <c r="D2035" s="39">
        <v>2020</v>
      </c>
      <c r="E2035" s="44" t="s">
        <v>2661</v>
      </c>
      <c r="F2035" s="44" t="s">
        <v>2662</v>
      </c>
      <c r="G2035" s="39" t="s">
        <v>6115</v>
      </c>
      <c r="H2035" s="64">
        <v>40359</v>
      </c>
      <c r="I2035" s="44" t="s">
        <v>6131</v>
      </c>
      <c r="J2035" s="58">
        <v>60</v>
      </c>
      <c r="K2035" s="44" t="s">
        <v>6111</v>
      </c>
      <c r="L2035" s="39" t="s">
        <v>6116</v>
      </c>
      <c r="M2035" s="67">
        <v>0</v>
      </c>
      <c r="N2035" s="67">
        <v>0</v>
      </c>
      <c r="O2035" s="46">
        <v>61826</v>
      </c>
      <c r="P2035" s="45">
        <v>61826</v>
      </c>
      <c r="Q2035" s="45">
        <v>295580</v>
      </c>
      <c r="R2035" s="45">
        <v>24631.666666666668</v>
      </c>
      <c r="S2035" s="45">
        <v>147790</v>
      </c>
      <c r="T2035" s="45">
        <v>132709</v>
      </c>
      <c r="U2035" s="46">
        <v>0</v>
      </c>
      <c r="V2035" s="38">
        <v>0</v>
      </c>
      <c r="W2035" s="46">
        <v>0</v>
      </c>
      <c r="X2035" s="38"/>
      <c r="Y2035" s="38">
        <f t="shared" si="32"/>
        <v>0</v>
      </c>
      <c r="Z2035" s="38">
        <v>0</v>
      </c>
      <c r="AA2035" s="38">
        <v>0</v>
      </c>
      <c r="AB2035" s="38">
        <v>0</v>
      </c>
      <c r="AC2035" s="38" t="s">
        <v>6116</v>
      </c>
      <c r="AD2035" s="59">
        <v>0</v>
      </c>
      <c r="AE2035" s="59">
        <v>0</v>
      </c>
      <c r="AF2035" s="59" t="s">
        <v>6138</v>
      </c>
    </row>
    <row r="2036" spans="1:32" x14ac:dyDescent="0.2">
      <c r="A2036" s="60" t="s">
        <v>6111</v>
      </c>
      <c r="B2036" s="44" t="s">
        <v>6115</v>
      </c>
      <c r="C2036" s="44"/>
      <c r="D2036" s="39">
        <v>2021</v>
      </c>
      <c r="E2036" s="44" t="s">
        <v>2776</v>
      </c>
      <c r="F2036" s="44" t="s">
        <v>2777</v>
      </c>
      <c r="G2036" s="39" t="s">
        <v>6115</v>
      </c>
      <c r="H2036" s="64">
        <v>40543</v>
      </c>
      <c r="I2036" s="44" t="s">
        <v>6131</v>
      </c>
      <c r="J2036" s="58">
        <v>60</v>
      </c>
      <c r="K2036" s="44" t="s">
        <v>6111</v>
      </c>
      <c r="L2036" s="39" t="s">
        <v>6116</v>
      </c>
      <c r="M2036" s="67">
        <v>0</v>
      </c>
      <c r="N2036" s="67">
        <v>0</v>
      </c>
      <c r="O2036" s="46">
        <v>59287</v>
      </c>
      <c r="P2036" s="45">
        <v>59287</v>
      </c>
      <c r="Q2036" s="45">
        <v>257602</v>
      </c>
      <c r="R2036" s="45">
        <v>21466.833333333332</v>
      </c>
      <c r="S2036" s="45">
        <v>128801</v>
      </c>
      <c r="T2036" s="45">
        <v>120607</v>
      </c>
      <c r="U2036" s="46">
        <v>0</v>
      </c>
      <c r="V2036" s="38">
        <v>0</v>
      </c>
      <c r="W2036" s="46">
        <v>0</v>
      </c>
      <c r="X2036" s="38"/>
      <c r="Y2036" s="38">
        <f t="shared" si="32"/>
        <v>0</v>
      </c>
      <c r="Z2036" s="38">
        <v>0</v>
      </c>
      <c r="AA2036" s="38">
        <v>0</v>
      </c>
      <c r="AB2036" s="38">
        <v>0</v>
      </c>
      <c r="AC2036" s="38" t="s">
        <v>6116</v>
      </c>
      <c r="AD2036" s="59">
        <v>0</v>
      </c>
      <c r="AE2036" s="59">
        <v>0</v>
      </c>
      <c r="AF2036" s="59" t="s">
        <v>6138</v>
      </c>
    </row>
    <row r="2037" spans="1:32" x14ac:dyDescent="0.2">
      <c r="A2037" s="60" t="s">
        <v>6111</v>
      </c>
      <c r="B2037" s="44" t="s">
        <v>6115</v>
      </c>
      <c r="C2037" s="44"/>
      <c r="D2037" s="39">
        <v>2022</v>
      </c>
      <c r="E2037" s="44" t="s">
        <v>2796</v>
      </c>
      <c r="F2037" s="44" t="s">
        <v>2797</v>
      </c>
      <c r="G2037" s="39" t="s">
        <v>6115</v>
      </c>
      <c r="H2037" s="64">
        <v>40543</v>
      </c>
      <c r="I2037" s="44" t="s">
        <v>6131</v>
      </c>
      <c r="J2037" s="58">
        <v>60</v>
      </c>
      <c r="K2037" s="44" t="s">
        <v>6111</v>
      </c>
      <c r="L2037" s="39" t="s">
        <v>6116</v>
      </c>
      <c r="M2037" s="67">
        <v>0</v>
      </c>
      <c r="N2037" s="67">
        <v>0</v>
      </c>
      <c r="O2037" s="46">
        <v>148138</v>
      </c>
      <c r="P2037" s="45">
        <v>148138</v>
      </c>
      <c r="Q2037" s="45">
        <v>295591</v>
      </c>
      <c r="R2037" s="45">
        <v>24632.583333333332</v>
      </c>
      <c r="S2037" s="45">
        <v>147795.5</v>
      </c>
      <c r="T2037" s="45">
        <v>137738</v>
      </c>
      <c r="U2037" s="46">
        <v>342.5</v>
      </c>
      <c r="V2037" s="38">
        <v>146.73180273292883</v>
      </c>
      <c r="W2037" s="46">
        <v>146.73180273292883</v>
      </c>
      <c r="X2037" s="38"/>
      <c r="Y2037" s="38">
        <f t="shared" si="32"/>
        <v>170.15195209837779</v>
      </c>
      <c r="Z2037" s="38">
        <v>170.15195209837779</v>
      </c>
      <c r="AA2037" s="38">
        <v>0</v>
      </c>
      <c r="AB2037" s="38">
        <v>170.15195209837779</v>
      </c>
      <c r="AC2037" s="38" t="s">
        <v>6123</v>
      </c>
      <c r="AD2037" s="59">
        <v>1.235330497744833E-3</v>
      </c>
      <c r="AE2037" s="59">
        <v>1.1486043560624403E-3</v>
      </c>
      <c r="AF2037" s="59">
        <v>0.49679402072519063</v>
      </c>
    </row>
    <row r="2038" spans="1:32" x14ac:dyDescent="0.2">
      <c r="A2038" s="60" t="s">
        <v>6111</v>
      </c>
      <c r="B2038" s="44" t="s">
        <v>6115</v>
      </c>
      <c r="C2038" s="44"/>
      <c r="D2038" s="39">
        <v>2023</v>
      </c>
      <c r="E2038" s="44" t="s">
        <v>2878</v>
      </c>
      <c r="F2038" s="44" t="s">
        <v>2879</v>
      </c>
      <c r="G2038" s="39" t="s">
        <v>6115</v>
      </c>
      <c r="H2038" s="64">
        <v>40543</v>
      </c>
      <c r="I2038" s="44" t="s">
        <v>6131</v>
      </c>
      <c r="J2038" s="58">
        <v>60</v>
      </c>
      <c r="K2038" s="44" t="s">
        <v>6111</v>
      </c>
      <c r="L2038" s="39" t="s">
        <v>6116</v>
      </c>
      <c r="M2038" s="67">
        <v>0</v>
      </c>
      <c r="N2038" s="67">
        <v>0</v>
      </c>
      <c r="O2038" s="46">
        <v>567177</v>
      </c>
      <c r="P2038" s="45">
        <v>567177</v>
      </c>
      <c r="Q2038" s="45">
        <v>291047</v>
      </c>
      <c r="R2038" s="45">
        <v>24253.916666666668</v>
      </c>
      <c r="S2038" s="45">
        <v>145523.5</v>
      </c>
      <c r="T2038" s="45">
        <v>73337</v>
      </c>
      <c r="U2038" s="46">
        <v>421653.5</v>
      </c>
      <c r="V2038" s="38">
        <v>180642.27206904819</v>
      </c>
      <c r="W2038" s="46">
        <v>73337</v>
      </c>
      <c r="X2038" s="38"/>
      <c r="Y2038" s="38">
        <f t="shared" si="32"/>
        <v>209474.93761784918</v>
      </c>
      <c r="Z2038" s="38">
        <v>73337</v>
      </c>
      <c r="AA2038" s="38">
        <v>0</v>
      </c>
      <c r="AB2038" s="38">
        <v>73337</v>
      </c>
      <c r="AC2038" s="38" t="s">
        <v>6123</v>
      </c>
      <c r="AD2038" s="59">
        <v>1</v>
      </c>
      <c r="AE2038" s="59">
        <v>0.12930178762537972</v>
      </c>
      <c r="AF2038" s="59">
        <v>0.17392717005787928</v>
      </c>
    </row>
    <row r="2039" spans="1:32" x14ac:dyDescent="0.2">
      <c r="A2039" s="60" t="s">
        <v>6111</v>
      </c>
      <c r="B2039" s="44" t="s">
        <v>6115</v>
      </c>
      <c r="C2039" s="44"/>
      <c r="D2039" s="39">
        <v>2024</v>
      </c>
      <c r="E2039" s="44" t="s">
        <v>2892</v>
      </c>
      <c r="F2039" s="44" t="s">
        <v>2893</v>
      </c>
      <c r="G2039" s="39" t="s">
        <v>6115</v>
      </c>
      <c r="H2039" s="64">
        <v>40543</v>
      </c>
      <c r="I2039" s="44" t="s">
        <v>6131</v>
      </c>
      <c r="J2039" s="58">
        <v>60</v>
      </c>
      <c r="K2039" s="44" t="s">
        <v>6111</v>
      </c>
      <c r="L2039" s="39" t="s">
        <v>6116</v>
      </c>
      <c r="M2039" s="67">
        <v>0</v>
      </c>
      <c r="N2039" s="67">
        <v>0</v>
      </c>
      <c r="O2039" s="46">
        <v>100524</v>
      </c>
      <c r="P2039" s="45">
        <v>100524</v>
      </c>
      <c r="Q2039" s="45">
        <v>310834</v>
      </c>
      <c r="R2039" s="45">
        <v>25902.833333333332</v>
      </c>
      <c r="S2039" s="45">
        <v>155417</v>
      </c>
      <c r="T2039" s="45">
        <v>98316</v>
      </c>
      <c r="U2039" s="46">
        <v>0</v>
      </c>
      <c r="V2039" s="38">
        <v>0</v>
      </c>
      <c r="W2039" s="46">
        <v>0</v>
      </c>
      <c r="X2039" s="38"/>
      <c r="Y2039" s="38">
        <f t="shared" si="32"/>
        <v>0</v>
      </c>
      <c r="Z2039" s="38">
        <v>0</v>
      </c>
      <c r="AA2039" s="38">
        <v>0</v>
      </c>
      <c r="AB2039" s="38">
        <v>0</v>
      </c>
      <c r="AC2039" s="38" t="s">
        <v>6116</v>
      </c>
      <c r="AD2039" s="59">
        <v>0</v>
      </c>
      <c r="AE2039" s="59">
        <v>0</v>
      </c>
      <c r="AF2039" s="59" t="s">
        <v>6138</v>
      </c>
    </row>
    <row r="2040" spans="1:32" x14ac:dyDescent="0.2">
      <c r="A2040" s="60" t="s">
        <v>6111</v>
      </c>
      <c r="B2040" s="44" t="s">
        <v>6115</v>
      </c>
      <c r="C2040" s="44"/>
      <c r="D2040" s="39">
        <v>2025</v>
      </c>
      <c r="E2040" s="44" t="s">
        <v>3011</v>
      </c>
      <c r="F2040" s="44" t="s">
        <v>3012</v>
      </c>
      <c r="G2040" s="39" t="s">
        <v>6115</v>
      </c>
      <c r="H2040" s="64">
        <v>40543</v>
      </c>
      <c r="I2040" s="44" t="s">
        <v>6131</v>
      </c>
      <c r="J2040" s="58">
        <v>60</v>
      </c>
      <c r="K2040" s="44" t="s">
        <v>6111</v>
      </c>
      <c r="L2040" s="39" t="s">
        <v>6116</v>
      </c>
      <c r="M2040" s="67">
        <v>0</v>
      </c>
      <c r="N2040" s="67">
        <v>0</v>
      </c>
      <c r="O2040" s="46">
        <v>253365</v>
      </c>
      <c r="P2040" s="45">
        <v>253365</v>
      </c>
      <c r="Q2040" s="45">
        <v>239477</v>
      </c>
      <c r="R2040" s="45">
        <v>19956.416666666668</v>
      </c>
      <c r="S2040" s="45">
        <v>119738.5</v>
      </c>
      <c r="T2040" s="45">
        <v>116883</v>
      </c>
      <c r="U2040" s="46">
        <v>133626.5</v>
      </c>
      <c r="V2040" s="38">
        <v>57247.466388005007</v>
      </c>
      <c r="W2040" s="46">
        <v>57247.466388005007</v>
      </c>
      <c r="X2040" s="38"/>
      <c r="Y2040" s="38">
        <f t="shared" si="32"/>
        <v>66384.846210434684</v>
      </c>
      <c r="Z2040" s="38">
        <v>66384.846210434684</v>
      </c>
      <c r="AA2040" s="38">
        <v>0</v>
      </c>
      <c r="AB2040" s="38">
        <v>66384.846210434684</v>
      </c>
      <c r="AC2040" s="38" t="s">
        <v>6123</v>
      </c>
      <c r="AD2040" s="59">
        <v>0.56795980776019339</v>
      </c>
      <c r="AE2040" s="59">
        <v>0.26201269398075772</v>
      </c>
      <c r="AF2040" s="59">
        <v>0.49679402072519063</v>
      </c>
    </row>
    <row r="2041" spans="1:32" x14ac:dyDescent="0.2">
      <c r="A2041" s="60" t="s">
        <v>6111</v>
      </c>
      <c r="B2041" s="44" t="s">
        <v>6115</v>
      </c>
      <c r="C2041" s="44"/>
      <c r="D2041" s="39">
        <v>2026</v>
      </c>
      <c r="E2041" s="44" t="s">
        <v>3286</v>
      </c>
      <c r="F2041" s="44" t="s">
        <v>1916</v>
      </c>
      <c r="G2041" s="39" t="s">
        <v>6115</v>
      </c>
      <c r="H2041" s="64">
        <v>40633</v>
      </c>
      <c r="I2041" s="44" t="s">
        <v>6130</v>
      </c>
      <c r="J2041" s="58">
        <v>60</v>
      </c>
      <c r="K2041" s="44" t="s">
        <v>6111</v>
      </c>
      <c r="L2041" s="39" t="s">
        <v>6116</v>
      </c>
      <c r="M2041" s="67">
        <v>0</v>
      </c>
      <c r="N2041" s="67">
        <v>0</v>
      </c>
      <c r="O2041" s="46">
        <v>966270</v>
      </c>
      <c r="P2041" s="45">
        <v>966270</v>
      </c>
      <c r="Q2041" s="45">
        <v>391941</v>
      </c>
      <c r="R2041" s="45">
        <v>32661.75</v>
      </c>
      <c r="S2041" s="45">
        <v>195970.5</v>
      </c>
      <c r="T2041" s="45">
        <v>231273</v>
      </c>
      <c r="U2041" s="46">
        <v>770299.5</v>
      </c>
      <c r="V2041" s="38">
        <v>330007.10738474078</v>
      </c>
      <c r="W2041" s="46">
        <v>231273</v>
      </c>
      <c r="X2041" s="38"/>
      <c r="Y2041" s="38">
        <f t="shared" si="32"/>
        <v>382680.18576760398</v>
      </c>
      <c r="Z2041" s="38">
        <v>231273</v>
      </c>
      <c r="AA2041" s="38">
        <v>0</v>
      </c>
      <c r="AB2041" s="38">
        <v>231273</v>
      </c>
      <c r="AC2041" s="38" t="s">
        <v>6123</v>
      </c>
      <c r="AD2041" s="59">
        <v>1</v>
      </c>
      <c r="AE2041" s="59">
        <v>0.23934614548728617</v>
      </c>
      <c r="AF2041" s="59">
        <v>0.30023776466166729</v>
      </c>
    </row>
    <row r="2042" spans="1:32" x14ac:dyDescent="0.2">
      <c r="A2042" s="60" t="s">
        <v>6111</v>
      </c>
      <c r="B2042" s="44" t="s">
        <v>6115</v>
      </c>
      <c r="C2042" s="44"/>
      <c r="D2042" s="39">
        <v>2027</v>
      </c>
      <c r="E2042" s="44" t="s">
        <v>3367</v>
      </c>
      <c r="F2042" s="44" t="s">
        <v>337</v>
      </c>
      <c r="G2042" s="39" t="s">
        <v>6115</v>
      </c>
      <c r="H2042" s="64">
        <v>40359</v>
      </c>
      <c r="I2042" s="44" t="s">
        <v>6131</v>
      </c>
      <c r="J2042" s="58">
        <v>60</v>
      </c>
      <c r="K2042" s="44" t="s">
        <v>6111</v>
      </c>
      <c r="L2042" s="39" t="s">
        <v>6116</v>
      </c>
      <c r="M2042" s="67">
        <v>0</v>
      </c>
      <c r="N2042" s="67">
        <v>0</v>
      </c>
      <c r="O2042" s="46">
        <v>251303</v>
      </c>
      <c r="P2042" s="45">
        <v>251303</v>
      </c>
      <c r="Q2042" s="45">
        <v>324143</v>
      </c>
      <c r="R2042" s="45">
        <v>27011.916666666668</v>
      </c>
      <c r="S2042" s="45">
        <v>162071.5</v>
      </c>
      <c r="T2042" s="45">
        <v>190957</v>
      </c>
      <c r="U2042" s="46">
        <v>89231.5</v>
      </c>
      <c r="V2042" s="38">
        <v>38228.025855659384</v>
      </c>
      <c r="W2042" s="46">
        <v>38228.025855659384</v>
      </c>
      <c r="X2042" s="38"/>
      <c r="Y2042" s="38">
        <f t="shared" si="32"/>
        <v>44329.675660339846</v>
      </c>
      <c r="Z2042" s="38">
        <v>44329.675660339846</v>
      </c>
      <c r="AA2042" s="38">
        <v>0</v>
      </c>
      <c r="AB2042" s="38">
        <v>44329.675660339846</v>
      </c>
      <c r="AC2042" s="38" t="s">
        <v>6123</v>
      </c>
      <c r="AD2042" s="59">
        <v>0.23214480569101864</v>
      </c>
      <c r="AE2042" s="59">
        <v>0.17639930944055521</v>
      </c>
      <c r="AF2042" s="59">
        <v>0.49679402072519063</v>
      </c>
    </row>
    <row r="2043" spans="1:32" x14ac:dyDescent="0.2">
      <c r="A2043" s="60" t="s">
        <v>6111</v>
      </c>
      <c r="B2043" s="44" t="s">
        <v>6115</v>
      </c>
      <c r="C2043" s="44"/>
      <c r="D2043" s="39">
        <v>2028</v>
      </c>
      <c r="E2043" s="44" t="s">
        <v>3552</v>
      </c>
      <c r="F2043" s="44" t="s">
        <v>3553</v>
      </c>
      <c r="G2043" s="39" t="s">
        <v>6115</v>
      </c>
      <c r="H2043" s="64">
        <v>40359</v>
      </c>
      <c r="I2043" s="44" t="s">
        <v>6131</v>
      </c>
      <c r="J2043" s="58">
        <v>60</v>
      </c>
      <c r="K2043" s="44" t="s">
        <v>6111</v>
      </c>
      <c r="L2043" s="39" t="s">
        <v>6116</v>
      </c>
      <c r="M2043" s="67">
        <v>0</v>
      </c>
      <c r="N2043" s="67">
        <v>0</v>
      </c>
      <c r="O2043" s="46">
        <v>299260</v>
      </c>
      <c r="P2043" s="45">
        <v>299260</v>
      </c>
      <c r="Q2043" s="45">
        <v>197095</v>
      </c>
      <c r="R2043" s="45">
        <v>16424.583333333332</v>
      </c>
      <c r="S2043" s="45">
        <v>100000</v>
      </c>
      <c r="T2043" s="45">
        <v>80826</v>
      </c>
      <c r="U2043" s="46">
        <v>199260</v>
      </c>
      <c r="V2043" s="38">
        <v>85365.778138871232</v>
      </c>
      <c r="W2043" s="46">
        <v>80826</v>
      </c>
      <c r="X2043" s="38"/>
      <c r="Y2043" s="38">
        <f t="shared" si="32"/>
        <v>98991.176569701478</v>
      </c>
      <c r="Z2043" s="38">
        <v>80826</v>
      </c>
      <c r="AA2043" s="38">
        <v>0</v>
      </c>
      <c r="AB2043" s="38">
        <v>80826</v>
      </c>
      <c r="AC2043" s="38" t="s">
        <v>6123</v>
      </c>
      <c r="AD2043" s="59">
        <v>1</v>
      </c>
      <c r="AE2043" s="59">
        <v>0.27008621265788946</v>
      </c>
      <c r="AF2043" s="59">
        <v>0.40563083408611866</v>
      </c>
    </row>
    <row r="2044" spans="1:32" x14ac:dyDescent="0.2">
      <c r="A2044" s="60" t="s">
        <v>6111</v>
      </c>
      <c r="B2044" s="44" t="s">
        <v>6115</v>
      </c>
      <c r="C2044" s="44"/>
      <c r="D2044" s="39">
        <v>2029</v>
      </c>
      <c r="E2044" s="44" t="s">
        <v>3612</v>
      </c>
      <c r="F2044" s="44" t="s">
        <v>3613</v>
      </c>
      <c r="G2044" s="39" t="s">
        <v>6115</v>
      </c>
      <c r="H2044" s="64">
        <v>40359</v>
      </c>
      <c r="I2044" s="44" t="s">
        <v>6131</v>
      </c>
      <c r="J2044" s="58">
        <v>60</v>
      </c>
      <c r="K2044" s="44" t="s">
        <v>6111</v>
      </c>
      <c r="L2044" s="39" t="s">
        <v>6116</v>
      </c>
      <c r="M2044" s="67">
        <v>0</v>
      </c>
      <c r="N2044" s="67">
        <v>0</v>
      </c>
      <c r="O2044" s="46">
        <v>366193</v>
      </c>
      <c r="P2044" s="45">
        <v>366193</v>
      </c>
      <c r="Q2044" s="45">
        <v>273387</v>
      </c>
      <c r="R2044" s="45">
        <v>22782.25</v>
      </c>
      <c r="S2044" s="45">
        <v>136693.5</v>
      </c>
      <c r="T2044" s="45">
        <v>59504</v>
      </c>
      <c r="U2044" s="46">
        <v>229499.5</v>
      </c>
      <c r="V2044" s="38">
        <v>98320.803974615483</v>
      </c>
      <c r="W2044" s="46">
        <v>59504</v>
      </c>
      <c r="X2044" s="38"/>
      <c r="Y2044" s="38">
        <f t="shared" si="32"/>
        <v>114013.9793594209</v>
      </c>
      <c r="Z2044" s="38">
        <v>59504</v>
      </c>
      <c r="AA2044" s="38">
        <v>0</v>
      </c>
      <c r="AB2044" s="38">
        <v>59504</v>
      </c>
      <c r="AC2044" s="38" t="s">
        <v>6123</v>
      </c>
      <c r="AD2044" s="59">
        <v>1</v>
      </c>
      <c r="AE2044" s="59">
        <v>0.16249354848399614</v>
      </c>
      <c r="AF2044" s="59">
        <v>0.2592772533273493</v>
      </c>
    </row>
    <row r="2045" spans="1:32" x14ac:dyDescent="0.2">
      <c r="A2045" s="60" t="s">
        <v>6111</v>
      </c>
      <c r="B2045" s="44" t="s">
        <v>6115</v>
      </c>
      <c r="C2045" s="44"/>
      <c r="D2045" s="39">
        <v>2030</v>
      </c>
      <c r="E2045" s="44" t="s">
        <v>3853</v>
      </c>
      <c r="F2045" s="44" t="s">
        <v>3854</v>
      </c>
      <c r="G2045" s="39" t="s">
        <v>6115</v>
      </c>
      <c r="H2045" s="64">
        <v>40633</v>
      </c>
      <c r="I2045" s="44" t="s">
        <v>6132</v>
      </c>
      <c r="J2045" s="58">
        <v>60</v>
      </c>
      <c r="K2045" s="44" t="s">
        <v>6111</v>
      </c>
      <c r="L2045" s="39" t="s">
        <v>6116</v>
      </c>
      <c r="M2045" s="67">
        <v>0</v>
      </c>
      <c r="N2045" s="67">
        <v>0</v>
      </c>
      <c r="O2045" s="46">
        <v>243299</v>
      </c>
      <c r="P2045" s="45">
        <v>243299</v>
      </c>
      <c r="Q2045" s="45">
        <v>328117</v>
      </c>
      <c r="R2045" s="45">
        <v>27343.083333333332</v>
      </c>
      <c r="S2045" s="45">
        <v>164058.5</v>
      </c>
      <c r="T2045" s="45">
        <v>117992</v>
      </c>
      <c r="U2045" s="46">
        <v>79240.5</v>
      </c>
      <c r="V2045" s="38">
        <v>33947.741356083643</v>
      </c>
      <c r="W2045" s="46">
        <v>33947.741356083643</v>
      </c>
      <c r="X2045" s="38"/>
      <c r="Y2045" s="38">
        <f t="shared" si="32"/>
        <v>39366.206599274468</v>
      </c>
      <c r="Z2045" s="38">
        <v>39366.206599274468</v>
      </c>
      <c r="AA2045" s="38">
        <v>0</v>
      </c>
      <c r="AB2045" s="38">
        <v>39366.206599274468</v>
      </c>
      <c r="AC2045" s="38" t="s">
        <v>6123</v>
      </c>
      <c r="AD2045" s="59">
        <v>0.33363453962365641</v>
      </c>
      <c r="AE2045" s="59">
        <v>0.16180176079340428</v>
      </c>
      <c r="AF2045" s="59">
        <v>0.49679402072519063</v>
      </c>
    </row>
    <row r="2046" spans="1:32" x14ac:dyDescent="0.2">
      <c r="A2046" s="60" t="s">
        <v>6111</v>
      </c>
      <c r="B2046" s="44" t="s">
        <v>6115</v>
      </c>
      <c r="C2046" s="44"/>
      <c r="D2046" s="39">
        <v>2031</v>
      </c>
      <c r="E2046" s="44" t="s">
        <v>4083</v>
      </c>
      <c r="F2046" s="44" t="s">
        <v>4084</v>
      </c>
      <c r="G2046" s="39" t="s">
        <v>6115</v>
      </c>
      <c r="H2046" s="64">
        <v>40543</v>
      </c>
      <c r="I2046" s="44" t="s">
        <v>6130</v>
      </c>
      <c r="J2046" s="58">
        <v>60</v>
      </c>
      <c r="K2046" s="44" t="s">
        <v>6111</v>
      </c>
      <c r="L2046" s="39" t="s">
        <v>6116</v>
      </c>
      <c r="M2046" s="67">
        <v>0</v>
      </c>
      <c r="N2046" s="67">
        <v>0</v>
      </c>
      <c r="O2046" s="46">
        <v>167772</v>
      </c>
      <c r="P2046" s="45">
        <v>167772</v>
      </c>
      <c r="Q2046" s="45">
        <v>470037</v>
      </c>
      <c r="R2046" s="45">
        <v>39169.75</v>
      </c>
      <c r="S2046" s="45">
        <v>235018.5</v>
      </c>
      <c r="T2046" s="45">
        <v>305330</v>
      </c>
      <c r="U2046" s="46">
        <v>0</v>
      </c>
      <c r="V2046" s="38">
        <v>0</v>
      </c>
      <c r="W2046" s="46">
        <v>0</v>
      </c>
      <c r="X2046" s="38"/>
      <c r="Y2046" s="38">
        <f t="shared" si="32"/>
        <v>0</v>
      </c>
      <c r="Z2046" s="38">
        <v>0</v>
      </c>
      <c r="AA2046" s="38">
        <v>0</v>
      </c>
      <c r="AB2046" s="38">
        <v>0</v>
      </c>
      <c r="AC2046" s="38" t="s">
        <v>6116</v>
      </c>
      <c r="AD2046" s="59">
        <v>0</v>
      </c>
      <c r="AE2046" s="59">
        <v>0</v>
      </c>
      <c r="AF2046" s="59" t="s">
        <v>6138</v>
      </c>
    </row>
    <row r="2047" spans="1:32" x14ac:dyDescent="0.2">
      <c r="A2047" s="60" t="s">
        <v>6111</v>
      </c>
      <c r="B2047" s="44" t="s">
        <v>6115</v>
      </c>
      <c r="C2047" s="44"/>
      <c r="D2047" s="39">
        <v>2032</v>
      </c>
      <c r="E2047" s="44" t="s">
        <v>4178</v>
      </c>
      <c r="F2047" s="44" t="s">
        <v>4179</v>
      </c>
      <c r="G2047" s="39" t="s">
        <v>6115</v>
      </c>
      <c r="H2047" s="64">
        <v>40359</v>
      </c>
      <c r="I2047" s="44" t="s">
        <v>6129</v>
      </c>
      <c r="J2047" s="58">
        <v>60</v>
      </c>
      <c r="K2047" s="44" t="s">
        <v>6111</v>
      </c>
      <c r="L2047" s="39" t="s">
        <v>6116</v>
      </c>
      <c r="M2047" s="67">
        <v>0</v>
      </c>
      <c r="N2047" s="67">
        <v>0</v>
      </c>
      <c r="O2047" s="46">
        <v>138791</v>
      </c>
      <c r="P2047" s="45">
        <v>138791</v>
      </c>
      <c r="Q2047" s="45">
        <v>347934</v>
      </c>
      <c r="R2047" s="45">
        <v>28994.5</v>
      </c>
      <c r="S2047" s="45">
        <v>173967</v>
      </c>
      <c r="T2047" s="45">
        <v>266113</v>
      </c>
      <c r="U2047" s="46">
        <v>0</v>
      </c>
      <c r="V2047" s="38">
        <v>0</v>
      </c>
      <c r="W2047" s="46">
        <v>0</v>
      </c>
      <c r="X2047" s="38"/>
      <c r="Y2047" s="38">
        <f t="shared" si="32"/>
        <v>0</v>
      </c>
      <c r="Z2047" s="38">
        <v>0</v>
      </c>
      <c r="AA2047" s="38">
        <v>0</v>
      </c>
      <c r="AB2047" s="38">
        <v>0</v>
      </c>
      <c r="AC2047" s="38" t="s">
        <v>6116</v>
      </c>
      <c r="AD2047" s="59">
        <v>0</v>
      </c>
      <c r="AE2047" s="59">
        <v>0</v>
      </c>
      <c r="AF2047" s="59" t="s">
        <v>6138</v>
      </c>
    </row>
    <row r="2048" spans="1:32" x14ac:dyDescent="0.2">
      <c r="A2048" s="60" t="s">
        <v>6111</v>
      </c>
      <c r="B2048" s="44" t="s">
        <v>6115</v>
      </c>
      <c r="C2048" s="44"/>
      <c r="D2048" s="39">
        <v>2033</v>
      </c>
      <c r="E2048" s="44" t="s">
        <v>4187</v>
      </c>
      <c r="F2048" s="44" t="s">
        <v>4188</v>
      </c>
      <c r="G2048" s="39" t="s">
        <v>6115</v>
      </c>
      <c r="H2048" s="64">
        <v>40543</v>
      </c>
      <c r="I2048" s="44" t="s">
        <v>6129</v>
      </c>
      <c r="J2048" s="58">
        <v>60</v>
      </c>
      <c r="K2048" s="44" t="s">
        <v>6111</v>
      </c>
      <c r="L2048" s="39" t="s">
        <v>6116</v>
      </c>
      <c r="M2048" s="67">
        <v>0</v>
      </c>
      <c r="N2048" s="67">
        <v>0</v>
      </c>
      <c r="O2048" s="46">
        <v>142026</v>
      </c>
      <c r="P2048" s="45">
        <v>142026</v>
      </c>
      <c r="Q2048" s="45">
        <v>358909</v>
      </c>
      <c r="R2048" s="45">
        <v>29909.083333333332</v>
      </c>
      <c r="S2048" s="45">
        <v>179454.5</v>
      </c>
      <c r="T2048" s="45">
        <v>238485</v>
      </c>
      <c r="U2048" s="46">
        <v>0</v>
      </c>
      <c r="V2048" s="38">
        <v>0</v>
      </c>
      <c r="W2048" s="46">
        <v>0</v>
      </c>
      <c r="X2048" s="38"/>
      <c r="Y2048" s="38">
        <f t="shared" si="32"/>
        <v>0</v>
      </c>
      <c r="Z2048" s="38">
        <v>0</v>
      </c>
      <c r="AA2048" s="38">
        <v>0</v>
      </c>
      <c r="AB2048" s="38">
        <v>0</v>
      </c>
      <c r="AC2048" s="38" t="s">
        <v>6116</v>
      </c>
      <c r="AD2048" s="59">
        <v>0</v>
      </c>
      <c r="AE2048" s="59">
        <v>0</v>
      </c>
      <c r="AF2048" s="59" t="s">
        <v>6138</v>
      </c>
    </row>
    <row r="2049" spans="1:32" x14ac:dyDescent="0.2">
      <c r="A2049" s="60" t="s">
        <v>6111</v>
      </c>
      <c r="B2049" s="44" t="s">
        <v>6115</v>
      </c>
      <c r="C2049" s="44"/>
      <c r="D2049" s="39">
        <v>2034</v>
      </c>
      <c r="E2049" s="44" t="s">
        <v>4343</v>
      </c>
      <c r="F2049" s="44" t="s">
        <v>4344</v>
      </c>
      <c r="G2049" s="39" t="s">
        <v>6115</v>
      </c>
      <c r="H2049" s="64">
        <v>40451</v>
      </c>
      <c r="I2049" s="44" t="s">
        <v>6141</v>
      </c>
      <c r="J2049" s="58">
        <v>60</v>
      </c>
      <c r="K2049" s="44" t="s">
        <v>6111</v>
      </c>
      <c r="L2049" s="39" t="s">
        <v>6116</v>
      </c>
      <c r="M2049" s="67">
        <v>0</v>
      </c>
      <c r="N2049" s="67">
        <v>0</v>
      </c>
      <c r="O2049" s="46">
        <v>438986</v>
      </c>
      <c r="P2049" s="45">
        <v>438986</v>
      </c>
      <c r="Q2049" s="45">
        <v>304716</v>
      </c>
      <c r="R2049" s="45">
        <v>25393</v>
      </c>
      <c r="S2049" s="45">
        <v>152358</v>
      </c>
      <c r="T2049" s="45">
        <v>155654</v>
      </c>
      <c r="U2049" s="46">
        <v>286628</v>
      </c>
      <c r="V2049" s="38">
        <v>122795.45446345671</v>
      </c>
      <c r="W2049" s="46">
        <v>122795.45446345671</v>
      </c>
      <c r="X2049" s="38"/>
      <c r="Y2049" s="38">
        <f t="shared" si="32"/>
        <v>142395.07657241993</v>
      </c>
      <c r="Z2049" s="38">
        <v>142395.07657241993</v>
      </c>
      <c r="AA2049" s="38">
        <v>0</v>
      </c>
      <c r="AB2049" s="38">
        <v>142395.07657241993</v>
      </c>
      <c r="AC2049" s="38" t="s">
        <v>6123</v>
      </c>
      <c r="AD2049" s="59">
        <v>0.914817971734873</v>
      </c>
      <c r="AE2049" s="59">
        <v>0.32437270567266369</v>
      </c>
      <c r="AF2049" s="59">
        <v>0.49679402072519058</v>
      </c>
    </row>
    <row r="2050" spans="1:32" x14ac:dyDescent="0.2">
      <c r="A2050" s="60" t="s">
        <v>6111</v>
      </c>
      <c r="B2050" s="44" t="s">
        <v>6115</v>
      </c>
      <c r="C2050" s="44"/>
      <c r="D2050" s="39">
        <v>2035</v>
      </c>
      <c r="E2050" s="44" t="s">
        <v>4385</v>
      </c>
      <c r="F2050" s="44" t="s">
        <v>4386</v>
      </c>
      <c r="G2050" s="39" t="s">
        <v>6115</v>
      </c>
      <c r="H2050" s="64">
        <v>40633</v>
      </c>
      <c r="I2050" s="44" t="s">
        <v>6141</v>
      </c>
      <c r="J2050" s="58">
        <v>60</v>
      </c>
      <c r="K2050" s="44" t="s">
        <v>6111</v>
      </c>
      <c r="L2050" s="39" t="s">
        <v>6116</v>
      </c>
      <c r="M2050" s="67">
        <v>0</v>
      </c>
      <c r="N2050" s="67">
        <v>0</v>
      </c>
      <c r="O2050" s="46">
        <v>701671</v>
      </c>
      <c r="P2050" s="45">
        <v>701671</v>
      </c>
      <c r="Q2050" s="45">
        <v>261199</v>
      </c>
      <c r="R2050" s="45">
        <v>21766.583333333332</v>
      </c>
      <c r="S2050" s="45">
        <v>130599.5</v>
      </c>
      <c r="T2050" s="45">
        <v>98897</v>
      </c>
      <c r="U2050" s="46">
        <v>571071.5</v>
      </c>
      <c r="V2050" s="38">
        <v>244655.03849459204</v>
      </c>
      <c r="W2050" s="46">
        <v>98897</v>
      </c>
      <c r="X2050" s="38"/>
      <c r="Y2050" s="38">
        <f t="shared" si="32"/>
        <v>283704.90660656575</v>
      </c>
      <c r="Z2050" s="38">
        <v>98897</v>
      </c>
      <c r="AA2050" s="38">
        <v>0</v>
      </c>
      <c r="AB2050" s="38">
        <v>98897</v>
      </c>
      <c r="AC2050" s="38" t="s">
        <v>6123</v>
      </c>
      <c r="AD2050" s="59">
        <v>1</v>
      </c>
      <c r="AE2050" s="59">
        <v>0.14094497278639134</v>
      </c>
      <c r="AF2050" s="59">
        <v>0.17317796458061732</v>
      </c>
    </row>
    <row r="2051" spans="1:32" x14ac:dyDescent="0.2">
      <c r="A2051" s="60" t="s">
        <v>6111</v>
      </c>
      <c r="B2051" s="44" t="s">
        <v>6115</v>
      </c>
      <c r="C2051" s="44"/>
      <c r="D2051" s="39">
        <v>2036</v>
      </c>
      <c r="E2051" s="44" t="s">
        <v>4860</v>
      </c>
      <c r="F2051" s="44" t="s">
        <v>4861</v>
      </c>
      <c r="G2051" s="39" t="s">
        <v>6115</v>
      </c>
      <c r="H2051" s="64">
        <v>40451</v>
      </c>
      <c r="I2051" s="44" t="s">
        <v>6131</v>
      </c>
      <c r="J2051" s="58">
        <v>60</v>
      </c>
      <c r="K2051" s="44" t="s">
        <v>6111</v>
      </c>
      <c r="L2051" s="39" t="s">
        <v>6116</v>
      </c>
      <c r="M2051" s="67">
        <v>0</v>
      </c>
      <c r="N2051" s="67">
        <v>0</v>
      </c>
      <c r="O2051" s="46">
        <v>330430</v>
      </c>
      <c r="P2051" s="45">
        <v>330430</v>
      </c>
      <c r="Q2051" s="45">
        <v>230828</v>
      </c>
      <c r="R2051" s="45">
        <v>19235.666666666668</v>
      </c>
      <c r="S2051" s="45">
        <v>115414</v>
      </c>
      <c r="T2051" s="45">
        <v>156570</v>
      </c>
      <c r="U2051" s="46">
        <v>215016</v>
      </c>
      <c r="V2051" s="38">
        <v>92115.86947860854</v>
      </c>
      <c r="W2051" s="46">
        <v>92115.86947860854</v>
      </c>
      <c r="X2051" s="38"/>
      <c r="Y2051" s="38">
        <f t="shared" si="32"/>
        <v>106818.66316024758</v>
      </c>
      <c r="Z2051" s="38">
        <v>106818.66316024758</v>
      </c>
      <c r="AA2051" s="38">
        <v>0</v>
      </c>
      <c r="AB2051" s="38">
        <v>106818.66316024758</v>
      </c>
      <c r="AC2051" s="38" t="s">
        <v>6123</v>
      </c>
      <c r="AD2051" s="59">
        <v>0.68224221217504999</v>
      </c>
      <c r="AE2051" s="59">
        <v>0.32327168586462363</v>
      </c>
      <c r="AF2051" s="59">
        <v>0.49679402072519058</v>
      </c>
    </row>
    <row r="2052" spans="1:32" x14ac:dyDescent="0.2">
      <c r="A2052" s="60" t="s">
        <v>6111</v>
      </c>
      <c r="B2052" s="44" t="s">
        <v>6115</v>
      </c>
      <c r="C2052" s="44"/>
      <c r="D2052" s="39">
        <v>2037</v>
      </c>
      <c r="E2052" s="44" t="s">
        <v>4876</v>
      </c>
      <c r="F2052" s="44" t="s">
        <v>4877</v>
      </c>
      <c r="G2052" s="39" t="s">
        <v>6115</v>
      </c>
      <c r="H2052" s="64">
        <v>40451</v>
      </c>
      <c r="I2052" s="44" t="s">
        <v>6131</v>
      </c>
      <c r="J2052" s="58">
        <v>60</v>
      </c>
      <c r="K2052" s="44" t="s">
        <v>6111</v>
      </c>
      <c r="L2052" s="39" t="s">
        <v>6116</v>
      </c>
      <c r="M2052" s="67">
        <v>0</v>
      </c>
      <c r="N2052" s="67">
        <v>0</v>
      </c>
      <c r="O2052" s="46">
        <v>152854</v>
      </c>
      <c r="P2052" s="45">
        <v>152854</v>
      </c>
      <c r="Q2052" s="45">
        <v>272998</v>
      </c>
      <c r="R2052" s="45">
        <v>22749.833333333332</v>
      </c>
      <c r="S2052" s="45">
        <v>136499</v>
      </c>
      <c r="T2052" s="45">
        <v>213554</v>
      </c>
      <c r="U2052" s="46">
        <v>16355</v>
      </c>
      <c r="V2052" s="38">
        <v>7006.7113392614629</v>
      </c>
      <c r="W2052" s="46">
        <v>7006.7113392614629</v>
      </c>
      <c r="X2052" s="38"/>
      <c r="Y2052" s="38">
        <f t="shared" si="32"/>
        <v>8125.066208960493</v>
      </c>
      <c r="Z2052" s="38">
        <v>8125.066208960493</v>
      </c>
      <c r="AA2052" s="38">
        <v>0</v>
      </c>
      <c r="AB2052" s="38">
        <v>8125.066208960493</v>
      </c>
      <c r="AC2052" s="38" t="s">
        <v>6123</v>
      </c>
      <c r="AD2052" s="59">
        <v>3.8046893099452563E-2</v>
      </c>
      <c r="AE2052" s="59">
        <v>5.3155731671794611E-2</v>
      </c>
      <c r="AF2052" s="59">
        <v>0.49679402072519063</v>
      </c>
    </row>
    <row r="2053" spans="1:32" x14ac:dyDescent="0.2">
      <c r="A2053" s="60" t="s">
        <v>6111</v>
      </c>
      <c r="B2053" s="44" t="s">
        <v>6115</v>
      </c>
      <c r="C2053" s="44"/>
      <c r="D2053" s="39">
        <v>2038</v>
      </c>
      <c r="E2053" s="44" t="s">
        <v>4987</v>
      </c>
      <c r="F2053" s="44" t="s">
        <v>4988</v>
      </c>
      <c r="G2053" s="39" t="s">
        <v>6115</v>
      </c>
      <c r="H2053" s="64">
        <v>40359</v>
      </c>
      <c r="I2053" s="44" t="s">
        <v>6131</v>
      </c>
      <c r="J2053" s="58">
        <v>60</v>
      </c>
      <c r="K2053" s="44" t="s">
        <v>6111</v>
      </c>
      <c r="L2053" s="39" t="s">
        <v>6116</v>
      </c>
      <c r="M2053" s="67">
        <v>0</v>
      </c>
      <c r="N2053" s="67">
        <v>0</v>
      </c>
      <c r="O2053" s="46">
        <v>647938</v>
      </c>
      <c r="P2053" s="45">
        <v>647938</v>
      </c>
      <c r="Q2053" s="45">
        <v>221326</v>
      </c>
      <c r="R2053" s="45">
        <v>18443.833333333332</v>
      </c>
      <c r="S2053" s="45">
        <v>110663</v>
      </c>
      <c r="T2053" s="45">
        <v>84713</v>
      </c>
      <c r="U2053" s="46">
        <v>537275</v>
      </c>
      <c r="V2053" s="38">
        <v>230176.14398053821</v>
      </c>
      <c r="W2053" s="46">
        <v>84713</v>
      </c>
      <c r="X2053" s="38"/>
      <c r="Y2053" s="38">
        <f t="shared" si="32"/>
        <v>266915.00748512679</v>
      </c>
      <c r="Z2053" s="38">
        <v>84713</v>
      </c>
      <c r="AA2053" s="38">
        <v>0</v>
      </c>
      <c r="AB2053" s="38">
        <v>84713</v>
      </c>
      <c r="AC2053" s="38" t="s">
        <v>6123</v>
      </c>
      <c r="AD2053" s="59">
        <v>1</v>
      </c>
      <c r="AE2053" s="59">
        <v>0.13074244757986103</v>
      </c>
      <c r="AF2053" s="59">
        <v>0.15767158345353868</v>
      </c>
    </row>
    <row r="2054" spans="1:32" x14ac:dyDescent="0.2">
      <c r="A2054" s="60" t="s">
        <v>6111</v>
      </c>
      <c r="B2054" s="44" t="s">
        <v>6115</v>
      </c>
      <c r="C2054" s="44"/>
      <c r="D2054" s="39">
        <v>2039</v>
      </c>
      <c r="E2054" s="44" t="s">
        <v>4989</v>
      </c>
      <c r="F2054" s="44" t="s">
        <v>4990</v>
      </c>
      <c r="G2054" s="39" t="s">
        <v>6115</v>
      </c>
      <c r="H2054" s="64">
        <v>40543</v>
      </c>
      <c r="I2054" s="44" t="s">
        <v>6141</v>
      </c>
      <c r="J2054" s="58">
        <v>60</v>
      </c>
      <c r="K2054" s="44" t="s">
        <v>6111</v>
      </c>
      <c r="L2054" s="39" t="s">
        <v>6116</v>
      </c>
      <c r="M2054" s="67">
        <v>0</v>
      </c>
      <c r="N2054" s="67">
        <v>0</v>
      </c>
      <c r="O2054" s="46">
        <v>542665</v>
      </c>
      <c r="P2054" s="45">
        <v>542665</v>
      </c>
      <c r="Q2054" s="45">
        <v>226679</v>
      </c>
      <c r="R2054" s="45">
        <v>18889.916666666668</v>
      </c>
      <c r="S2054" s="45">
        <v>113339.5</v>
      </c>
      <c r="T2054" s="45">
        <v>53016</v>
      </c>
      <c r="U2054" s="46">
        <v>429325.5</v>
      </c>
      <c r="V2054" s="38">
        <v>183929.06445026581</v>
      </c>
      <c r="W2054" s="46">
        <v>53016</v>
      </c>
      <c r="X2054" s="38"/>
      <c r="Y2054" s="38">
        <f t="shared" si="32"/>
        <v>213286.34134485284</v>
      </c>
      <c r="Z2054" s="38">
        <v>53016</v>
      </c>
      <c r="AA2054" s="38">
        <v>0</v>
      </c>
      <c r="AB2054" s="38">
        <v>53016</v>
      </c>
      <c r="AC2054" s="38" t="s">
        <v>6123</v>
      </c>
      <c r="AD2054" s="59">
        <v>1</v>
      </c>
      <c r="AE2054" s="59">
        <v>9.7695631743340741E-2</v>
      </c>
      <c r="AF2054" s="59">
        <v>0.12348672510717393</v>
      </c>
    </row>
    <row r="2055" spans="1:32" x14ac:dyDescent="0.2">
      <c r="A2055" s="60" t="s">
        <v>6111</v>
      </c>
      <c r="B2055" s="44" t="s">
        <v>6115</v>
      </c>
      <c r="C2055" s="44"/>
      <c r="D2055" s="39">
        <v>2040</v>
      </c>
      <c r="E2055" s="44" t="s">
        <v>5005</v>
      </c>
      <c r="F2055" s="44" t="s">
        <v>5006</v>
      </c>
      <c r="G2055" s="39" t="s">
        <v>6115</v>
      </c>
      <c r="H2055" s="64">
        <v>40633</v>
      </c>
      <c r="I2055" s="44" t="s">
        <v>6141</v>
      </c>
      <c r="J2055" s="58">
        <v>60</v>
      </c>
      <c r="K2055" s="44" t="s">
        <v>6111</v>
      </c>
      <c r="L2055" s="39" t="s">
        <v>6116</v>
      </c>
      <c r="M2055" s="67">
        <v>0</v>
      </c>
      <c r="N2055" s="67">
        <v>0</v>
      </c>
      <c r="O2055" s="46">
        <v>56840</v>
      </c>
      <c r="P2055" s="45">
        <v>56840</v>
      </c>
      <c r="Q2055" s="45">
        <v>257991</v>
      </c>
      <c r="R2055" s="45">
        <v>21499.25</v>
      </c>
      <c r="S2055" s="45">
        <v>128995.5</v>
      </c>
      <c r="T2055" s="45">
        <v>147788</v>
      </c>
      <c r="U2055" s="46">
        <v>0</v>
      </c>
      <c r="V2055" s="38">
        <v>0</v>
      </c>
      <c r="W2055" s="46">
        <v>0</v>
      </c>
      <c r="X2055" s="38"/>
      <c r="Y2055" s="38">
        <f t="shared" si="32"/>
        <v>0</v>
      </c>
      <c r="Z2055" s="38">
        <v>0</v>
      </c>
      <c r="AA2055" s="38">
        <v>0</v>
      </c>
      <c r="AB2055" s="38">
        <v>0</v>
      </c>
      <c r="AC2055" s="38" t="s">
        <v>6116</v>
      </c>
      <c r="AD2055" s="59">
        <v>0</v>
      </c>
      <c r="AE2055" s="59">
        <v>0</v>
      </c>
      <c r="AF2055" s="59" t="s">
        <v>6138</v>
      </c>
    </row>
    <row r="2056" spans="1:32" x14ac:dyDescent="0.2">
      <c r="A2056" s="60" t="s">
        <v>6111</v>
      </c>
      <c r="B2056" s="44" t="s">
        <v>6115</v>
      </c>
      <c r="C2056" s="44"/>
      <c r="D2056" s="39">
        <v>2041</v>
      </c>
      <c r="E2056" s="44" t="s">
        <v>5035</v>
      </c>
      <c r="F2056" s="44" t="s">
        <v>1876</v>
      </c>
      <c r="G2056" s="39" t="s">
        <v>6115</v>
      </c>
      <c r="H2056" s="64">
        <v>40633</v>
      </c>
      <c r="I2056" s="44" t="s">
        <v>6141</v>
      </c>
      <c r="J2056" s="58">
        <v>60</v>
      </c>
      <c r="K2056" s="44" t="s">
        <v>6111</v>
      </c>
      <c r="L2056" s="39" t="s">
        <v>6116</v>
      </c>
      <c r="M2056" s="67">
        <v>0</v>
      </c>
      <c r="N2056" s="67">
        <v>0</v>
      </c>
      <c r="O2056" s="46">
        <v>210016</v>
      </c>
      <c r="P2056" s="45">
        <v>210016</v>
      </c>
      <c r="Q2056" s="45">
        <v>258186</v>
      </c>
      <c r="R2056" s="45">
        <v>21515.5</v>
      </c>
      <c r="S2056" s="45">
        <v>129093</v>
      </c>
      <c r="T2056" s="45">
        <v>156084</v>
      </c>
      <c r="U2056" s="46">
        <v>80923</v>
      </c>
      <c r="V2056" s="38">
        <v>34668.547949070948</v>
      </c>
      <c r="W2056" s="46">
        <v>34668.547949070948</v>
      </c>
      <c r="X2056" s="38"/>
      <c r="Y2056" s="38">
        <f t="shared" si="32"/>
        <v>40202.062539144601</v>
      </c>
      <c r="Z2056" s="38">
        <v>40202.062539144601</v>
      </c>
      <c r="AA2056" s="38">
        <v>0</v>
      </c>
      <c r="AB2056" s="38">
        <v>40202.062539144601</v>
      </c>
      <c r="AC2056" s="38" t="s">
        <v>6123</v>
      </c>
      <c r="AD2056" s="59">
        <v>0.25756683926055585</v>
      </c>
      <c r="AE2056" s="59">
        <v>0.19142380837243164</v>
      </c>
      <c r="AF2056" s="59">
        <v>0.49679402072519063</v>
      </c>
    </row>
    <row r="2057" spans="1:32" x14ac:dyDescent="0.2">
      <c r="A2057" s="60" t="s">
        <v>6111</v>
      </c>
      <c r="B2057" s="44" t="s">
        <v>6115</v>
      </c>
      <c r="C2057" s="44"/>
      <c r="D2057" s="39">
        <v>2042</v>
      </c>
      <c r="E2057" s="44" t="s">
        <v>5155</v>
      </c>
      <c r="F2057" s="44" t="s">
        <v>5156</v>
      </c>
      <c r="G2057" s="39" t="s">
        <v>6115</v>
      </c>
      <c r="H2057" s="64">
        <v>40633</v>
      </c>
      <c r="I2057" s="44" t="s">
        <v>6131</v>
      </c>
      <c r="J2057" s="58">
        <v>60</v>
      </c>
      <c r="K2057" s="44" t="s">
        <v>6111</v>
      </c>
      <c r="L2057" s="39" t="s">
        <v>6116</v>
      </c>
      <c r="M2057" s="67">
        <v>0</v>
      </c>
      <c r="N2057" s="67">
        <v>0</v>
      </c>
      <c r="O2057" s="46">
        <v>307737</v>
      </c>
      <c r="P2057" s="45">
        <v>307737</v>
      </c>
      <c r="Q2057" s="45">
        <v>247683</v>
      </c>
      <c r="R2057" s="45">
        <v>20640.25</v>
      </c>
      <c r="S2057" s="45">
        <v>123841.5</v>
      </c>
      <c r="T2057" s="45">
        <v>139345</v>
      </c>
      <c r="U2057" s="46">
        <v>183895.5</v>
      </c>
      <c r="V2057" s="38">
        <v>78783.410888973187</v>
      </c>
      <c r="W2057" s="46">
        <v>78783.410888973187</v>
      </c>
      <c r="X2057" s="38"/>
      <c r="Y2057" s="38">
        <f t="shared" si="32"/>
        <v>91358.184838269299</v>
      </c>
      <c r="Z2057" s="38">
        <v>91358.184838269299</v>
      </c>
      <c r="AA2057" s="38">
        <v>0</v>
      </c>
      <c r="AB2057" s="38">
        <v>91358.184838269299</v>
      </c>
      <c r="AC2057" s="38" t="s">
        <v>6123</v>
      </c>
      <c r="AD2057" s="59">
        <v>0.65562585552599162</v>
      </c>
      <c r="AE2057" s="59">
        <v>0.29687098021449909</v>
      </c>
      <c r="AF2057" s="59">
        <v>0.49679402072519063</v>
      </c>
    </row>
    <row r="2058" spans="1:32" x14ac:dyDescent="0.2">
      <c r="A2058" s="60" t="s">
        <v>6111</v>
      </c>
      <c r="B2058" s="44" t="s">
        <v>6115</v>
      </c>
      <c r="C2058" s="44"/>
      <c r="D2058" s="39">
        <v>2043</v>
      </c>
      <c r="E2058" s="44" t="s">
        <v>5277</v>
      </c>
      <c r="F2058" s="44" t="s">
        <v>5278</v>
      </c>
      <c r="G2058" s="39" t="s">
        <v>6115</v>
      </c>
      <c r="H2058" s="64">
        <v>40451</v>
      </c>
      <c r="I2058" s="44" t="s">
        <v>6141</v>
      </c>
      <c r="J2058" s="58">
        <v>60</v>
      </c>
      <c r="K2058" s="44" t="s">
        <v>6111</v>
      </c>
      <c r="L2058" s="39" t="s">
        <v>6116</v>
      </c>
      <c r="M2058" s="67">
        <v>0</v>
      </c>
      <c r="N2058" s="67">
        <v>0</v>
      </c>
      <c r="O2058" s="46">
        <v>173054</v>
      </c>
      <c r="P2058" s="45">
        <v>173054</v>
      </c>
      <c r="Q2058" s="45">
        <v>271199</v>
      </c>
      <c r="R2058" s="45">
        <v>22599.916666666668</v>
      </c>
      <c r="S2058" s="45">
        <v>135599.5</v>
      </c>
      <c r="T2058" s="45">
        <v>133441</v>
      </c>
      <c r="U2058" s="46">
        <v>37454.5</v>
      </c>
      <c r="V2058" s="38">
        <v>16046.033008643746</v>
      </c>
      <c r="W2058" s="46">
        <v>16046.033008643746</v>
      </c>
      <c r="X2058" s="38"/>
      <c r="Y2058" s="38">
        <f t="shared" si="32"/>
        <v>18607.171649251653</v>
      </c>
      <c r="Z2058" s="38">
        <v>18607.171649251653</v>
      </c>
      <c r="AA2058" s="38">
        <v>0</v>
      </c>
      <c r="AB2058" s="38">
        <v>18607.171649251653</v>
      </c>
      <c r="AC2058" s="38" t="s">
        <v>6123</v>
      </c>
      <c r="AD2058" s="59">
        <v>0.13944118860958515</v>
      </c>
      <c r="AE2058" s="59">
        <v>0.10752234359940628</v>
      </c>
      <c r="AF2058" s="59">
        <v>0.49679402072519063</v>
      </c>
    </row>
    <row r="2059" spans="1:32" x14ac:dyDescent="0.2">
      <c r="A2059" s="60" t="s">
        <v>6111</v>
      </c>
      <c r="B2059" s="44" t="s">
        <v>6115</v>
      </c>
      <c r="C2059" s="44"/>
      <c r="D2059" s="39">
        <v>2044</v>
      </c>
      <c r="E2059" s="44" t="s">
        <v>5279</v>
      </c>
      <c r="F2059" s="44" t="s">
        <v>5280</v>
      </c>
      <c r="G2059" s="39" t="s">
        <v>6115</v>
      </c>
      <c r="H2059" s="64">
        <v>40451</v>
      </c>
      <c r="I2059" s="44" t="s">
        <v>6129</v>
      </c>
      <c r="J2059" s="58">
        <v>60</v>
      </c>
      <c r="K2059" s="44" t="s">
        <v>6111</v>
      </c>
      <c r="L2059" s="39" t="s">
        <v>6116</v>
      </c>
      <c r="M2059" s="67">
        <v>0</v>
      </c>
      <c r="N2059" s="67">
        <v>0</v>
      </c>
      <c r="O2059" s="46">
        <v>403454</v>
      </c>
      <c r="P2059" s="45">
        <v>403454</v>
      </c>
      <c r="Q2059" s="45">
        <v>238419</v>
      </c>
      <c r="R2059" s="45">
        <v>19868.25</v>
      </c>
      <c r="S2059" s="45">
        <v>119209.5</v>
      </c>
      <c r="T2059" s="45">
        <v>147843</v>
      </c>
      <c r="U2059" s="46">
        <v>284244.5</v>
      </c>
      <c r="V2059" s="38">
        <v>121774.3296406423</v>
      </c>
      <c r="W2059" s="46">
        <v>121774.3296406423</v>
      </c>
      <c r="X2059" s="38"/>
      <c r="Y2059" s="38">
        <f t="shared" si="32"/>
        <v>141210.96802402145</v>
      </c>
      <c r="Z2059" s="38">
        <v>141210.96802402145</v>
      </c>
      <c r="AA2059" s="38">
        <v>0</v>
      </c>
      <c r="AB2059" s="38">
        <v>141210.96802402145</v>
      </c>
      <c r="AC2059" s="38" t="s">
        <v>6123</v>
      </c>
      <c r="AD2059" s="59">
        <v>0.95514138663326265</v>
      </c>
      <c r="AE2059" s="59">
        <v>0.35000512579878112</v>
      </c>
      <c r="AF2059" s="59">
        <v>0.49679402072519063</v>
      </c>
    </row>
    <row r="2060" spans="1:32" x14ac:dyDescent="0.2">
      <c r="A2060" s="60" t="s">
        <v>6111</v>
      </c>
      <c r="B2060" s="44" t="s">
        <v>6115</v>
      </c>
      <c r="C2060" s="44"/>
      <c r="D2060" s="39">
        <v>2045</v>
      </c>
      <c r="E2060" s="44" t="s">
        <v>5383</v>
      </c>
      <c r="F2060" s="44" t="s">
        <v>5384</v>
      </c>
      <c r="G2060" s="39" t="s">
        <v>6115</v>
      </c>
      <c r="H2060" s="64">
        <v>40451</v>
      </c>
      <c r="I2060" s="44" t="s">
        <v>6141</v>
      </c>
      <c r="J2060" s="58">
        <v>60</v>
      </c>
      <c r="K2060" s="44" t="s">
        <v>6111</v>
      </c>
      <c r="L2060" s="39" t="s">
        <v>6116</v>
      </c>
      <c r="M2060" s="67">
        <v>0</v>
      </c>
      <c r="N2060" s="67">
        <v>0</v>
      </c>
      <c r="O2060" s="46">
        <v>95740</v>
      </c>
      <c r="P2060" s="45">
        <v>95740</v>
      </c>
      <c r="Q2060" s="45">
        <v>245000</v>
      </c>
      <c r="R2060" s="45">
        <v>20416.666666666668</v>
      </c>
      <c r="S2060" s="45">
        <v>122500</v>
      </c>
      <c r="T2060" s="45">
        <v>122532</v>
      </c>
      <c r="U2060" s="46">
        <v>0</v>
      </c>
      <c r="V2060" s="38">
        <v>0</v>
      </c>
      <c r="W2060" s="46">
        <v>0</v>
      </c>
      <c r="X2060" s="38"/>
      <c r="Y2060" s="38">
        <f t="shared" si="32"/>
        <v>0</v>
      </c>
      <c r="Z2060" s="38">
        <v>0</v>
      </c>
      <c r="AA2060" s="38">
        <v>0</v>
      </c>
      <c r="AB2060" s="38">
        <v>0</v>
      </c>
      <c r="AC2060" s="38" t="s">
        <v>6116</v>
      </c>
      <c r="AD2060" s="59">
        <v>0</v>
      </c>
      <c r="AE2060" s="59">
        <v>0</v>
      </c>
      <c r="AF2060" s="59" t="s">
        <v>6138</v>
      </c>
    </row>
    <row r="2061" spans="1:32" x14ac:dyDescent="0.2">
      <c r="A2061" s="60" t="s">
        <v>6111</v>
      </c>
      <c r="B2061" s="44" t="s">
        <v>6115</v>
      </c>
      <c r="C2061" s="44"/>
      <c r="D2061" s="39">
        <v>2046</v>
      </c>
      <c r="E2061" s="44" t="s">
        <v>5389</v>
      </c>
      <c r="F2061" s="44" t="s">
        <v>5390</v>
      </c>
      <c r="G2061" s="39" t="s">
        <v>6115</v>
      </c>
      <c r="H2061" s="64">
        <v>40451</v>
      </c>
      <c r="I2061" s="44" t="s">
        <v>6129</v>
      </c>
      <c r="J2061" s="58">
        <v>60</v>
      </c>
      <c r="K2061" s="44" t="s">
        <v>6111</v>
      </c>
      <c r="L2061" s="39" t="s">
        <v>6116</v>
      </c>
      <c r="M2061" s="67">
        <v>0</v>
      </c>
      <c r="N2061" s="67">
        <v>0</v>
      </c>
      <c r="O2061" s="46">
        <v>143163</v>
      </c>
      <c r="P2061" s="45">
        <v>143163</v>
      </c>
      <c r="Q2061" s="45">
        <v>299429</v>
      </c>
      <c r="R2061" s="45">
        <v>24952.416666666668</v>
      </c>
      <c r="S2061" s="45">
        <v>149714.5</v>
      </c>
      <c r="T2061" s="45">
        <v>181386</v>
      </c>
      <c r="U2061" s="46">
        <v>0</v>
      </c>
      <c r="V2061" s="38">
        <v>0</v>
      </c>
      <c r="W2061" s="46">
        <v>0</v>
      </c>
      <c r="X2061" s="38"/>
      <c r="Y2061" s="38">
        <f t="shared" si="32"/>
        <v>0</v>
      </c>
      <c r="Z2061" s="38">
        <v>0</v>
      </c>
      <c r="AA2061" s="38">
        <v>0</v>
      </c>
      <c r="AB2061" s="38">
        <v>0</v>
      </c>
      <c r="AC2061" s="38" t="s">
        <v>6116</v>
      </c>
      <c r="AD2061" s="59">
        <v>0</v>
      </c>
      <c r="AE2061" s="59">
        <v>0</v>
      </c>
      <c r="AF2061" s="59" t="s">
        <v>6138</v>
      </c>
    </row>
    <row r="2062" spans="1:32" x14ac:dyDescent="0.2">
      <c r="A2062" s="60" t="s">
        <v>6111</v>
      </c>
      <c r="B2062" s="44" t="s">
        <v>6115</v>
      </c>
      <c r="C2062" s="44"/>
      <c r="D2062" s="39">
        <v>2047</v>
      </c>
      <c r="E2062" s="44" t="s">
        <v>5446</v>
      </c>
      <c r="F2062" s="44" t="s">
        <v>5447</v>
      </c>
      <c r="G2062" s="39" t="s">
        <v>6115</v>
      </c>
      <c r="H2062" s="64">
        <v>40451</v>
      </c>
      <c r="I2062" s="44" t="s">
        <v>6129</v>
      </c>
      <c r="J2062" s="58">
        <v>60</v>
      </c>
      <c r="K2062" s="44" t="s">
        <v>6111</v>
      </c>
      <c r="L2062" s="39" t="s">
        <v>6116</v>
      </c>
      <c r="M2062" s="67">
        <v>0</v>
      </c>
      <c r="N2062" s="67">
        <v>0</v>
      </c>
      <c r="O2062" s="46">
        <v>120184</v>
      </c>
      <c r="P2062" s="45">
        <v>120184</v>
      </c>
      <c r="Q2062" s="45">
        <v>268429</v>
      </c>
      <c r="R2062" s="45">
        <v>22369.083333333332</v>
      </c>
      <c r="S2062" s="45">
        <v>134214.5</v>
      </c>
      <c r="T2062" s="45">
        <v>182288</v>
      </c>
      <c r="U2062" s="46">
        <v>0</v>
      </c>
      <c r="V2062" s="38">
        <v>0</v>
      </c>
      <c r="W2062" s="46">
        <v>0</v>
      </c>
      <c r="X2062" s="38"/>
      <c r="Y2062" s="38">
        <f t="shared" si="32"/>
        <v>0</v>
      </c>
      <c r="Z2062" s="38">
        <v>0</v>
      </c>
      <c r="AA2062" s="38">
        <v>0</v>
      </c>
      <c r="AB2062" s="38">
        <v>0</v>
      </c>
      <c r="AC2062" s="38" t="s">
        <v>6116</v>
      </c>
      <c r="AD2062" s="59">
        <v>0</v>
      </c>
      <c r="AE2062" s="59">
        <v>0</v>
      </c>
      <c r="AF2062" s="59" t="s">
        <v>6138</v>
      </c>
    </row>
    <row r="2063" spans="1:32" x14ac:dyDescent="0.2">
      <c r="A2063" s="60" t="s">
        <v>6111</v>
      </c>
      <c r="B2063" s="44" t="s">
        <v>6115</v>
      </c>
      <c r="C2063" s="44"/>
      <c r="D2063" s="39">
        <v>2048</v>
      </c>
      <c r="E2063" s="44" t="s">
        <v>5466</v>
      </c>
      <c r="F2063" s="44" t="s">
        <v>5467</v>
      </c>
      <c r="G2063" s="39" t="s">
        <v>6115</v>
      </c>
      <c r="H2063" s="64">
        <v>40451</v>
      </c>
      <c r="I2063" s="44" t="s">
        <v>6141</v>
      </c>
      <c r="J2063" s="58">
        <v>60</v>
      </c>
      <c r="K2063" s="44" t="s">
        <v>6111</v>
      </c>
      <c r="L2063" s="39" t="s">
        <v>6116</v>
      </c>
      <c r="M2063" s="67">
        <v>0</v>
      </c>
      <c r="N2063" s="67">
        <v>0</v>
      </c>
      <c r="O2063" s="46">
        <v>50654</v>
      </c>
      <c r="P2063" s="45">
        <v>50654</v>
      </c>
      <c r="Q2063" s="45">
        <v>271622</v>
      </c>
      <c r="R2063" s="45">
        <v>22635.166666666668</v>
      </c>
      <c r="S2063" s="45">
        <v>135811</v>
      </c>
      <c r="T2063" s="45">
        <v>136060</v>
      </c>
      <c r="U2063" s="46">
        <v>0</v>
      </c>
      <c r="V2063" s="38">
        <v>0</v>
      </c>
      <c r="W2063" s="46">
        <v>0</v>
      </c>
      <c r="X2063" s="38"/>
      <c r="Y2063" s="38">
        <f t="shared" si="32"/>
        <v>0</v>
      </c>
      <c r="Z2063" s="38">
        <v>0</v>
      </c>
      <c r="AA2063" s="38">
        <v>0</v>
      </c>
      <c r="AB2063" s="38">
        <v>0</v>
      </c>
      <c r="AC2063" s="38" t="s">
        <v>6116</v>
      </c>
      <c r="AD2063" s="59">
        <v>0</v>
      </c>
      <c r="AE2063" s="59">
        <v>0</v>
      </c>
      <c r="AF2063" s="59" t="s">
        <v>6138</v>
      </c>
    </row>
    <row r="2064" spans="1:32" x14ac:dyDescent="0.2">
      <c r="A2064" s="60" t="s">
        <v>6111</v>
      </c>
      <c r="B2064" s="44" t="s">
        <v>6115</v>
      </c>
      <c r="C2064" s="44"/>
      <c r="D2064" s="39">
        <v>2049</v>
      </c>
      <c r="E2064" s="44" t="s">
        <v>5538</v>
      </c>
      <c r="F2064" s="44" t="s">
        <v>5539</v>
      </c>
      <c r="G2064" s="39" t="s">
        <v>6115</v>
      </c>
      <c r="H2064" s="64">
        <v>40543</v>
      </c>
      <c r="I2064" s="44" t="s">
        <v>6141</v>
      </c>
      <c r="J2064" s="58">
        <v>60</v>
      </c>
      <c r="K2064" s="44" t="s">
        <v>6111</v>
      </c>
      <c r="L2064" s="39" t="s">
        <v>6116</v>
      </c>
      <c r="M2064" s="67">
        <v>0</v>
      </c>
      <c r="N2064" s="67">
        <v>0</v>
      </c>
      <c r="O2064" s="46">
        <v>106906</v>
      </c>
      <c r="P2064" s="45">
        <v>106906</v>
      </c>
      <c r="Q2064" s="45">
        <v>225871</v>
      </c>
      <c r="R2064" s="45">
        <v>18822.583333333332</v>
      </c>
      <c r="S2064" s="45">
        <v>112935.5</v>
      </c>
      <c r="T2064" s="45">
        <v>90338</v>
      </c>
      <c r="U2064" s="46">
        <v>0</v>
      </c>
      <c r="V2064" s="38">
        <v>0</v>
      </c>
      <c r="W2064" s="46">
        <v>0</v>
      </c>
      <c r="X2064" s="38"/>
      <c r="Y2064" s="38">
        <f t="shared" si="32"/>
        <v>0</v>
      </c>
      <c r="Z2064" s="38">
        <v>0</v>
      </c>
      <c r="AA2064" s="38">
        <v>0</v>
      </c>
      <c r="AB2064" s="38">
        <v>0</v>
      </c>
      <c r="AC2064" s="38" t="s">
        <v>6116</v>
      </c>
      <c r="AD2064" s="59">
        <v>0</v>
      </c>
      <c r="AE2064" s="59">
        <v>0</v>
      </c>
      <c r="AF2064" s="59" t="s">
        <v>6138</v>
      </c>
    </row>
    <row r="2065" spans="1:32" x14ac:dyDescent="0.2">
      <c r="A2065" s="60" t="s">
        <v>6111</v>
      </c>
      <c r="B2065" s="44" t="s">
        <v>6115</v>
      </c>
      <c r="C2065" s="44"/>
      <c r="D2065" s="39">
        <v>2050</v>
      </c>
      <c r="E2065" s="44" t="s">
        <v>5653</v>
      </c>
      <c r="F2065" s="44" t="s">
        <v>5654</v>
      </c>
      <c r="G2065" s="39" t="s">
        <v>6115</v>
      </c>
      <c r="H2065" s="64">
        <v>40359</v>
      </c>
      <c r="I2065" s="44" t="s">
        <v>6129</v>
      </c>
      <c r="J2065" s="58">
        <v>60</v>
      </c>
      <c r="K2065" s="44" t="s">
        <v>6111</v>
      </c>
      <c r="L2065" s="39" t="s">
        <v>6116</v>
      </c>
      <c r="M2065" s="67">
        <v>0</v>
      </c>
      <c r="N2065" s="67">
        <v>0</v>
      </c>
      <c r="O2065" s="46">
        <v>408942</v>
      </c>
      <c r="P2065" s="45">
        <v>408942</v>
      </c>
      <c r="Q2065" s="45">
        <v>355839</v>
      </c>
      <c r="R2065" s="45">
        <v>29653.25</v>
      </c>
      <c r="S2065" s="45">
        <v>177919.5</v>
      </c>
      <c r="T2065" s="45">
        <v>143302</v>
      </c>
      <c r="U2065" s="46">
        <v>231022.5</v>
      </c>
      <c r="V2065" s="38">
        <v>98973.278531001604</v>
      </c>
      <c r="W2065" s="46">
        <v>98973.278531001604</v>
      </c>
      <c r="X2065" s="38"/>
      <c r="Y2065" s="38">
        <f t="shared" si="32"/>
        <v>114770.59665298535</v>
      </c>
      <c r="Z2065" s="38">
        <v>114770.59665298535</v>
      </c>
      <c r="AA2065" s="38">
        <v>0</v>
      </c>
      <c r="AB2065" s="38">
        <v>114770.59665298535</v>
      </c>
      <c r="AC2065" s="38" t="s">
        <v>6123</v>
      </c>
      <c r="AD2065" s="59">
        <v>0.80090017343083386</v>
      </c>
      <c r="AE2065" s="59">
        <v>0.28065250488574262</v>
      </c>
      <c r="AF2065" s="59">
        <v>0.49679402072519063</v>
      </c>
    </row>
    <row r="2066" spans="1:32" x14ac:dyDescent="0.2">
      <c r="A2066" s="60" t="s">
        <v>6111</v>
      </c>
      <c r="B2066" s="44" t="s">
        <v>6115</v>
      </c>
      <c r="C2066" s="44"/>
      <c r="D2066" s="39">
        <v>2051</v>
      </c>
      <c r="E2066" s="44" t="s">
        <v>5721</v>
      </c>
      <c r="F2066" s="44" t="s">
        <v>5722</v>
      </c>
      <c r="G2066" s="39" t="s">
        <v>6115</v>
      </c>
      <c r="H2066" s="64">
        <v>40543</v>
      </c>
      <c r="I2066" s="44" t="s">
        <v>6129</v>
      </c>
      <c r="J2066" s="58">
        <v>60</v>
      </c>
      <c r="K2066" s="44" t="s">
        <v>6111</v>
      </c>
      <c r="L2066" s="39" t="s">
        <v>6116</v>
      </c>
      <c r="M2066" s="67">
        <v>0</v>
      </c>
      <c r="N2066" s="67">
        <v>0</v>
      </c>
      <c r="O2066" s="46">
        <v>739648</v>
      </c>
      <c r="P2066" s="45">
        <v>739648</v>
      </c>
      <c r="Q2066" s="45">
        <v>357248</v>
      </c>
      <c r="R2066" s="45">
        <v>29770.666666666668</v>
      </c>
      <c r="S2066" s="45">
        <v>178624</v>
      </c>
      <c r="T2066" s="45">
        <v>81279</v>
      </c>
      <c r="U2066" s="46">
        <v>561024</v>
      </c>
      <c r="V2066" s="38">
        <v>240350.54860274063</v>
      </c>
      <c r="W2066" s="46">
        <v>81279</v>
      </c>
      <c r="X2066" s="38"/>
      <c r="Y2066" s="38">
        <f t="shared" si="32"/>
        <v>278713.36868332938</v>
      </c>
      <c r="Z2066" s="38">
        <v>81279</v>
      </c>
      <c r="AA2066" s="38">
        <v>0</v>
      </c>
      <c r="AB2066" s="38">
        <v>81279</v>
      </c>
      <c r="AC2066" s="38" t="s">
        <v>6123</v>
      </c>
      <c r="AD2066" s="59">
        <v>1</v>
      </c>
      <c r="AE2066" s="59">
        <v>0.10988875789564766</v>
      </c>
      <c r="AF2066" s="59">
        <v>0.14487615503080081</v>
      </c>
    </row>
    <row r="2067" spans="1:32" x14ac:dyDescent="0.2">
      <c r="A2067" s="60" t="s">
        <v>6111</v>
      </c>
      <c r="B2067" s="44" t="s">
        <v>6115</v>
      </c>
      <c r="C2067" s="44"/>
      <c r="D2067" s="39">
        <v>2052</v>
      </c>
      <c r="E2067" s="44" t="s">
        <v>5773</v>
      </c>
      <c r="F2067" s="44" t="s">
        <v>5774</v>
      </c>
      <c r="G2067" s="39" t="s">
        <v>6115</v>
      </c>
      <c r="H2067" s="64">
        <v>40359</v>
      </c>
      <c r="I2067" s="44" t="s">
        <v>6131</v>
      </c>
      <c r="J2067" s="58">
        <v>60</v>
      </c>
      <c r="K2067" s="44" t="s">
        <v>6111</v>
      </c>
      <c r="L2067" s="39" t="s">
        <v>6116</v>
      </c>
      <c r="M2067" s="67">
        <v>0</v>
      </c>
      <c r="N2067" s="67">
        <v>0</v>
      </c>
      <c r="O2067" s="46">
        <v>223912</v>
      </c>
      <c r="P2067" s="45">
        <v>223912</v>
      </c>
      <c r="Q2067" s="45">
        <v>248119</v>
      </c>
      <c r="R2067" s="45">
        <v>20676.583333333332</v>
      </c>
      <c r="S2067" s="45">
        <v>124059.5</v>
      </c>
      <c r="T2067" s="45">
        <v>43769</v>
      </c>
      <c r="U2067" s="46">
        <v>99852.5</v>
      </c>
      <c r="V2067" s="38">
        <v>42778.211189459202</v>
      </c>
      <c r="W2067" s="46">
        <v>42778.211189459202</v>
      </c>
      <c r="X2067" s="38"/>
      <c r="Y2067" s="38">
        <f t="shared" si="32"/>
        <v>49606.124954462102</v>
      </c>
      <c r="Z2067" s="38">
        <v>43769</v>
      </c>
      <c r="AA2067" s="38">
        <v>0</v>
      </c>
      <c r="AB2067" s="38">
        <v>43769</v>
      </c>
      <c r="AC2067" s="38" t="s">
        <v>6123</v>
      </c>
      <c r="AD2067" s="59">
        <v>1</v>
      </c>
      <c r="AE2067" s="59">
        <v>0.19547411483082638</v>
      </c>
      <c r="AF2067" s="59">
        <v>0.43833654640594877</v>
      </c>
    </row>
    <row r="2068" spans="1:32" x14ac:dyDescent="0.2">
      <c r="A2068" s="60" t="s">
        <v>6111</v>
      </c>
      <c r="B2068" s="44" t="s">
        <v>6115</v>
      </c>
      <c r="C2068" s="44"/>
      <c r="D2068" s="39">
        <v>2053</v>
      </c>
      <c r="E2068" s="44" t="s">
        <v>5819</v>
      </c>
      <c r="F2068" s="44" t="s">
        <v>5820</v>
      </c>
      <c r="G2068" s="39" t="s">
        <v>6115</v>
      </c>
      <c r="H2068" s="64">
        <v>40451</v>
      </c>
      <c r="I2068" s="44" t="s">
        <v>6131</v>
      </c>
      <c r="J2068" s="58">
        <v>60</v>
      </c>
      <c r="K2068" s="44" t="s">
        <v>6111</v>
      </c>
      <c r="L2068" s="39" t="s">
        <v>6116</v>
      </c>
      <c r="M2068" s="67">
        <v>0</v>
      </c>
      <c r="N2068" s="67">
        <v>0</v>
      </c>
      <c r="O2068" s="46">
        <v>487538</v>
      </c>
      <c r="P2068" s="45">
        <v>487538</v>
      </c>
      <c r="Q2068" s="45">
        <v>242173</v>
      </c>
      <c r="R2068" s="45">
        <v>20181.083333333332</v>
      </c>
      <c r="S2068" s="45">
        <v>121086.5</v>
      </c>
      <c r="T2068" s="45">
        <v>33373</v>
      </c>
      <c r="U2068" s="46">
        <v>366451.5</v>
      </c>
      <c r="V2068" s="38">
        <v>156992.96119470327</v>
      </c>
      <c r="W2068" s="46">
        <v>33373</v>
      </c>
      <c r="X2068" s="38"/>
      <c r="Y2068" s="38">
        <f t="shared" si="32"/>
        <v>182050.91408577719</v>
      </c>
      <c r="Z2068" s="38">
        <v>33373</v>
      </c>
      <c r="AA2068" s="38">
        <v>0</v>
      </c>
      <c r="AB2068" s="38">
        <v>33373</v>
      </c>
      <c r="AC2068" s="38" t="s">
        <v>6123</v>
      </c>
      <c r="AD2068" s="59">
        <v>1</v>
      </c>
      <c r="AE2068" s="59">
        <v>6.8452100143988781E-2</v>
      </c>
      <c r="AF2068" s="59">
        <v>9.107071467847723E-2</v>
      </c>
    </row>
    <row r="2069" spans="1:32" x14ac:dyDescent="0.2">
      <c r="A2069" s="60" t="s">
        <v>6111</v>
      </c>
      <c r="B2069" s="44" t="s">
        <v>6115</v>
      </c>
      <c r="C2069" s="44"/>
      <c r="D2069" s="39">
        <v>2054</v>
      </c>
      <c r="E2069" s="44" t="s">
        <v>5853</v>
      </c>
      <c r="F2069" s="44" t="s">
        <v>5854</v>
      </c>
      <c r="G2069" s="39" t="s">
        <v>6115</v>
      </c>
      <c r="H2069" s="64">
        <v>40543</v>
      </c>
      <c r="I2069" s="44" t="s">
        <v>6129</v>
      </c>
      <c r="J2069" s="58">
        <v>60</v>
      </c>
      <c r="K2069" s="44" t="s">
        <v>6111</v>
      </c>
      <c r="L2069" s="39" t="s">
        <v>6116</v>
      </c>
      <c r="M2069" s="67">
        <v>0</v>
      </c>
      <c r="N2069" s="67">
        <v>0</v>
      </c>
      <c r="O2069" s="46">
        <v>48516</v>
      </c>
      <c r="P2069" s="45">
        <v>48516</v>
      </c>
      <c r="Q2069" s="45">
        <v>236539</v>
      </c>
      <c r="R2069" s="45">
        <v>19711.583333333332</v>
      </c>
      <c r="S2069" s="45">
        <v>118269.5</v>
      </c>
      <c r="T2069" s="45">
        <v>60267</v>
      </c>
      <c r="U2069" s="46">
        <v>0</v>
      </c>
      <c r="V2069" s="38">
        <v>0</v>
      </c>
      <c r="W2069" s="46">
        <v>0</v>
      </c>
      <c r="X2069" s="38"/>
      <c r="Y2069" s="38">
        <f t="shared" si="32"/>
        <v>0</v>
      </c>
      <c r="Z2069" s="38">
        <v>0</v>
      </c>
      <c r="AA2069" s="38">
        <v>0</v>
      </c>
      <c r="AB2069" s="38">
        <v>0</v>
      </c>
      <c r="AC2069" s="38" t="s">
        <v>6116</v>
      </c>
      <c r="AD2069" s="59">
        <v>0</v>
      </c>
      <c r="AE2069" s="59">
        <v>0</v>
      </c>
      <c r="AF2069" s="59" t="s">
        <v>6138</v>
      </c>
    </row>
    <row r="2070" spans="1:32" x14ac:dyDescent="0.2">
      <c r="A2070" s="60" t="s">
        <v>6111</v>
      </c>
      <c r="B2070" s="44" t="s">
        <v>6115</v>
      </c>
      <c r="C2070" s="44"/>
      <c r="D2070" s="39">
        <v>2055</v>
      </c>
      <c r="E2070" s="44" t="s">
        <v>5935</v>
      </c>
      <c r="F2070" s="44" t="s">
        <v>5936</v>
      </c>
      <c r="G2070" s="39" t="s">
        <v>6115</v>
      </c>
      <c r="H2070" s="64">
        <v>40359</v>
      </c>
      <c r="I2070" s="44" t="s">
        <v>6129</v>
      </c>
      <c r="J2070" s="58">
        <v>60</v>
      </c>
      <c r="K2070" s="44" t="s">
        <v>6111</v>
      </c>
      <c r="L2070" s="39" t="s">
        <v>6116</v>
      </c>
      <c r="M2070" s="67">
        <v>0</v>
      </c>
      <c r="N2070" s="67">
        <v>0</v>
      </c>
      <c r="O2070" s="46">
        <v>11578</v>
      </c>
      <c r="P2070" s="45">
        <v>11578</v>
      </c>
      <c r="Q2070" s="45">
        <v>306177</v>
      </c>
      <c r="R2070" s="45">
        <v>25514.75</v>
      </c>
      <c r="S2070" s="45">
        <v>153088.5</v>
      </c>
      <c r="T2070" s="45">
        <v>241305</v>
      </c>
      <c r="U2070" s="46">
        <v>0</v>
      </c>
      <c r="V2070" s="38">
        <v>0</v>
      </c>
      <c r="W2070" s="46">
        <v>0</v>
      </c>
      <c r="X2070" s="38"/>
      <c r="Y2070" s="38">
        <f t="shared" si="32"/>
        <v>0</v>
      </c>
      <c r="Z2070" s="38">
        <v>0</v>
      </c>
      <c r="AA2070" s="38">
        <v>0</v>
      </c>
      <c r="AB2070" s="38">
        <v>0</v>
      </c>
      <c r="AC2070" s="38" t="s">
        <v>6116</v>
      </c>
      <c r="AD2070" s="59">
        <v>0</v>
      </c>
      <c r="AE2070" s="59">
        <v>0</v>
      </c>
      <c r="AF2070" s="59" t="s">
        <v>6138</v>
      </c>
    </row>
    <row r="2071" spans="1:32" x14ac:dyDescent="0.2">
      <c r="A2071" s="60" t="s">
        <v>6111</v>
      </c>
      <c r="B2071" s="44" t="s">
        <v>6115</v>
      </c>
      <c r="C2071" s="44"/>
      <c r="D2071" s="39">
        <v>2056</v>
      </c>
      <c r="E2071" s="44" t="s">
        <v>5938</v>
      </c>
      <c r="F2071" s="44" t="s">
        <v>5939</v>
      </c>
      <c r="G2071" s="39" t="s">
        <v>6115</v>
      </c>
      <c r="H2071" s="64">
        <v>40451</v>
      </c>
      <c r="I2071" s="44" t="s">
        <v>6131</v>
      </c>
      <c r="J2071" s="58">
        <v>60</v>
      </c>
      <c r="K2071" s="44" t="s">
        <v>6111</v>
      </c>
      <c r="L2071" s="39" t="s">
        <v>6116</v>
      </c>
      <c r="M2071" s="67">
        <v>0</v>
      </c>
      <c r="N2071" s="67">
        <v>0</v>
      </c>
      <c r="O2071" s="46">
        <v>277710</v>
      </c>
      <c r="P2071" s="45">
        <v>277710</v>
      </c>
      <c r="Q2071" s="45">
        <v>278034</v>
      </c>
      <c r="R2071" s="45">
        <v>23169.5</v>
      </c>
      <c r="S2071" s="45">
        <v>139017</v>
      </c>
      <c r="T2071" s="45">
        <v>154036</v>
      </c>
      <c r="U2071" s="46">
        <v>138693</v>
      </c>
      <c r="V2071" s="38">
        <v>59418.026033395909</v>
      </c>
      <c r="W2071" s="46">
        <v>59418.026033395909</v>
      </c>
      <c r="X2071" s="38"/>
      <c r="Y2071" s="38">
        <f t="shared" si="32"/>
        <v>68901.85311643887</v>
      </c>
      <c r="Z2071" s="38">
        <v>68901.85311643887</v>
      </c>
      <c r="AA2071" s="38">
        <v>0</v>
      </c>
      <c r="AB2071" s="38">
        <v>68901.85311643887</v>
      </c>
      <c r="AC2071" s="38" t="s">
        <v>6123</v>
      </c>
      <c r="AD2071" s="59">
        <v>0.4473100646370905</v>
      </c>
      <c r="AE2071" s="59">
        <v>0.24810720937826822</v>
      </c>
      <c r="AF2071" s="59">
        <v>0.49679402072519069</v>
      </c>
    </row>
    <row r="2072" spans="1:32" x14ac:dyDescent="0.2">
      <c r="A2072" s="60" t="s">
        <v>6111</v>
      </c>
      <c r="B2072" s="44" t="s">
        <v>6115</v>
      </c>
      <c r="C2072" s="44"/>
      <c r="D2072" s="39">
        <v>2057</v>
      </c>
      <c r="E2072" s="44" t="s">
        <v>419</v>
      </c>
      <c r="F2072" s="44" t="s">
        <v>420</v>
      </c>
      <c r="G2072" s="39" t="s">
        <v>6115</v>
      </c>
      <c r="H2072" s="64">
        <v>40633</v>
      </c>
      <c r="I2072" s="44" t="s">
        <v>6132</v>
      </c>
      <c r="J2072" s="58">
        <v>59</v>
      </c>
      <c r="K2072" s="44" t="s">
        <v>6111</v>
      </c>
      <c r="L2072" s="39" t="s">
        <v>6116</v>
      </c>
      <c r="M2072" s="67">
        <v>0</v>
      </c>
      <c r="N2072" s="67">
        <v>0</v>
      </c>
      <c r="O2072" s="46">
        <v>272537</v>
      </c>
      <c r="P2072" s="45">
        <v>272537</v>
      </c>
      <c r="Q2072" s="45">
        <v>235850</v>
      </c>
      <c r="R2072" s="45">
        <v>19654.166666666668</v>
      </c>
      <c r="S2072" s="45">
        <v>117925</v>
      </c>
      <c r="T2072" s="45">
        <v>112460</v>
      </c>
      <c r="U2072" s="46">
        <v>154612</v>
      </c>
      <c r="V2072" s="38">
        <v>66237.948858813412</v>
      </c>
      <c r="W2072" s="46">
        <v>66237.948858813412</v>
      </c>
      <c r="X2072" s="38"/>
      <c r="Y2072" s="38">
        <f t="shared" si="32"/>
        <v>76810.317132363183</v>
      </c>
      <c r="Z2072" s="38">
        <v>76810.317132363183</v>
      </c>
      <c r="AA2072" s="38">
        <v>0</v>
      </c>
      <c r="AB2072" s="38">
        <v>76810.317132363183</v>
      </c>
      <c r="AC2072" s="38" t="s">
        <v>6123</v>
      </c>
      <c r="AD2072" s="59">
        <v>0.68300121938789959</v>
      </c>
      <c r="AE2072" s="59">
        <v>0.2818344559907946</v>
      </c>
      <c r="AF2072" s="59">
        <v>0.49679402072519069</v>
      </c>
    </row>
    <row r="2073" spans="1:32" x14ac:dyDescent="0.2">
      <c r="A2073" s="60" t="s">
        <v>6111</v>
      </c>
      <c r="B2073" s="44" t="s">
        <v>6115</v>
      </c>
      <c r="C2073" s="44"/>
      <c r="D2073" s="39">
        <v>2058</v>
      </c>
      <c r="E2073" s="44" t="s">
        <v>2073</v>
      </c>
      <c r="F2073" s="44" t="s">
        <v>2074</v>
      </c>
      <c r="G2073" s="39" t="s">
        <v>6115</v>
      </c>
      <c r="H2073" s="64">
        <v>40451</v>
      </c>
      <c r="I2073" s="44" t="s">
        <v>6131</v>
      </c>
      <c r="J2073" s="58">
        <v>59</v>
      </c>
      <c r="K2073" s="44" t="s">
        <v>6111</v>
      </c>
      <c r="L2073" s="39" t="s">
        <v>6116</v>
      </c>
      <c r="M2073" s="67">
        <v>0</v>
      </c>
      <c r="N2073" s="67">
        <v>0</v>
      </c>
      <c r="O2073" s="46">
        <v>196835</v>
      </c>
      <c r="P2073" s="45">
        <v>196835</v>
      </c>
      <c r="Q2073" s="45">
        <v>250888</v>
      </c>
      <c r="R2073" s="45">
        <v>20907.333333333332</v>
      </c>
      <c r="S2073" s="45">
        <v>125444</v>
      </c>
      <c r="T2073" s="45">
        <v>142820</v>
      </c>
      <c r="U2073" s="46">
        <v>71391</v>
      </c>
      <c r="V2073" s="38">
        <v>30584.90548585846</v>
      </c>
      <c r="W2073" s="46">
        <v>30584.90548585846</v>
      </c>
      <c r="X2073" s="38"/>
      <c r="Y2073" s="38">
        <f t="shared" si="32"/>
        <v>35466.621933592083</v>
      </c>
      <c r="Z2073" s="38">
        <v>35466.621933592083</v>
      </c>
      <c r="AA2073" s="38">
        <v>0</v>
      </c>
      <c r="AB2073" s="38">
        <v>35466.621933592083</v>
      </c>
      <c r="AC2073" s="38" t="s">
        <v>6123</v>
      </c>
      <c r="AD2073" s="59">
        <v>0.24833091957423389</v>
      </c>
      <c r="AE2073" s="59">
        <v>0.18018452985288227</v>
      </c>
      <c r="AF2073" s="59">
        <v>0.49679402072519063</v>
      </c>
    </row>
    <row r="2074" spans="1:32" x14ac:dyDescent="0.2">
      <c r="A2074" s="60" t="s">
        <v>6111</v>
      </c>
      <c r="B2074" s="44" t="s">
        <v>6115</v>
      </c>
      <c r="C2074" s="44"/>
      <c r="D2074" s="39">
        <v>2059</v>
      </c>
      <c r="E2074" s="44" t="s">
        <v>2870</v>
      </c>
      <c r="F2074" s="44" t="s">
        <v>2871</v>
      </c>
      <c r="G2074" s="39" t="s">
        <v>6115</v>
      </c>
      <c r="H2074" s="64">
        <v>40633</v>
      </c>
      <c r="I2074" s="44" t="s">
        <v>6132</v>
      </c>
      <c r="J2074" s="58">
        <v>59</v>
      </c>
      <c r="K2074" s="44" t="s">
        <v>6111</v>
      </c>
      <c r="L2074" s="39" t="s">
        <v>6116</v>
      </c>
      <c r="M2074" s="67">
        <v>0</v>
      </c>
      <c r="N2074" s="67">
        <v>0</v>
      </c>
      <c r="O2074" s="46">
        <v>136521</v>
      </c>
      <c r="P2074" s="45">
        <v>136521</v>
      </c>
      <c r="Q2074" s="45">
        <v>262504</v>
      </c>
      <c r="R2074" s="45">
        <v>21875.333333333332</v>
      </c>
      <c r="S2074" s="45">
        <v>131252</v>
      </c>
      <c r="T2074" s="45">
        <v>73355</v>
      </c>
      <c r="U2074" s="46">
        <v>5269</v>
      </c>
      <c r="V2074" s="38">
        <v>2257.3134849629255</v>
      </c>
      <c r="W2074" s="46">
        <v>2257.3134849629255</v>
      </c>
      <c r="X2074" s="38"/>
      <c r="Y2074" s="38">
        <f t="shared" si="32"/>
        <v>2617.6076952010294</v>
      </c>
      <c r="Z2074" s="38">
        <v>2617.6076952010294</v>
      </c>
      <c r="AA2074" s="38">
        <v>0</v>
      </c>
      <c r="AB2074" s="38">
        <v>2617.6076952010294</v>
      </c>
      <c r="AC2074" s="38" t="s">
        <v>6123</v>
      </c>
      <c r="AD2074" s="59">
        <v>3.5684107357385718E-2</v>
      </c>
      <c r="AE2074" s="59">
        <v>1.9173663357293234E-2</v>
      </c>
      <c r="AF2074" s="59">
        <v>0.49679402072519063</v>
      </c>
    </row>
    <row r="2075" spans="1:32" x14ac:dyDescent="0.2">
      <c r="A2075" s="60" t="s">
        <v>6111</v>
      </c>
      <c r="B2075" s="44" t="s">
        <v>6115</v>
      </c>
      <c r="C2075" s="44"/>
      <c r="D2075" s="39">
        <v>2060</v>
      </c>
      <c r="E2075" s="44" t="s">
        <v>3548</v>
      </c>
      <c r="F2075" s="44" t="s">
        <v>3549</v>
      </c>
      <c r="G2075" s="39" t="s">
        <v>6115</v>
      </c>
      <c r="H2075" s="64">
        <v>40359</v>
      </c>
      <c r="I2075" s="44" t="s">
        <v>6131</v>
      </c>
      <c r="J2075" s="58">
        <v>59</v>
      </c>
      <c r="K2075" s="44" t="s">
        <v>6111</v>
      </c>
      <c r="L2075" s="39" t="s">
        <v>6116</v>
      </c>
      <c r="M2075" s="67">
        <v>0</v>
      </c>
      <c r="N2075" s="67">
        <v>0</v>
      </c>
      <c r="O2075" s="46">
        <v>446315</v>
      </c>
      <c r="P2075" s="45">
        <v>446315</v>
      </c>
      <c r="Q2075" s="45">
        <v>262087</v>
      </c>
      <c r="R2075" s="45">
        <v>21840.583333333332</v>
      </c>
      <c r="S2075" s="45">
        <v>131043.5</v>
      </c>
      <c r="T2075" s="45">
        <v>104286</v>
      </c>
      <c r="U2075" s="46">
        <v>315271.5</v>
      </c>
      <c r="V2075" s="38">
        <v>135066.73151916664</v>
      </c>
      <c r="W2075" s="46">
        <v>104286</v>
      </c>
      <c r="X2075" s="38"/>
      <c r="Y2075" s="38">
        <f t="shared" si="32"/>
        <v>156624.99610506196</v>
      </c>
      <c r="Z2075" s="38">
        <v>104286</v>
      </c>
      <c r="AA2075" s="38">
        <v>0</v>
      </c>
      <c r="AB2075" s="38">
        <v>104286</v>
      </c>
      <c r="AC2075" s="38" t="s">
        <v>6123</v>
      </c>
      <c r="AD2075" s="59">
        <v>1</v>
      </c>
      <c r="AE2075" s="59">
        <v>0.23366008312514705</v>
      </c>
      <c r="AF2075" s="59">
        <v>0.33078156446110735</v>
      </c>
    </row>
    <row r="2076" spans="1:32" x14ac:dyDescent="0.2">
      <c r="A2076" s="60" t="s">
        <v>6111</v>
      </c>
      <c r="B2076" s="44" t="s">
        <v>6115</v>
      </c>
      <c r="C2076" s="44"/>
      <c r="D2076" s="39">
        <v>2061</v>
      </c>
      <c r="E2076" s="44" t="s">
        <v>3680</v>
      </c>
      <c r="F2076" s="44" t="s">
        <v>3681</v>
      </c>
      <c r="G2076" s="39" t="s">
        <v>6115</v>
      </c>
      <c r="H2076" s="64">
        <v>40451</v>
      </c>
      <c r="I2076" s="44" t="s">
        <v>6129</v>
      </c>
      <c r="J2076" s="58">
        <v>59</v>
      </c>
      <c r="K2076" s="44" t="s">
        <v>6111</v>
      </c>
      <c r="L2076" s="39" t="s">
        <v>6123</v>
      </c>
      <c r="M2076" s="67">
        <v>570899</v>
      </c>
      <c r="N2076" s="67">
        <v>162238</v>
      </c>
      <c r="O2076" s="46">
        <v>698307</v>
      </c>
      <c r="P2076" s="45">
        <v>536069</v>
      </c>
      <c r="Q2076" s="45">
        <v>289013</v>
      </c>
      <c r="R2076" s="45">
        <v>24084.416666666668</v>
      </c>
      <c r="S2076" s="45">
        <v>144506.5</v>
      </c>
      <c r="T2076" s="45">
        <v>210680</v>
      </c>
      <c r="U2076" s="46">
        <v>391562.5</v>
      </c>
      <c r="V2076" s="38">
        <v>167750.86571565678</v>
      </c>
      <c r="W2076" s="46">
        <v>167750.86571565678</v>
      </c>
      <c r="X2076" s="38"/>
      <c r="Y2076" s="38">
        <f t="shared" si="32"/>
        <v>194525.90874020747</v>
      </c>
      <c r="Z2076" s="38">
        <v>194525.90874020747</v>
      </c>
      <c r="AA2076" s="38">
        <v>0</v>
      </c>
      <c r="AB2076" s="38">
        <v>194525.90874020747</v>
      </c>
      <c r="AC2076" s="38" t="s">
        <v>6123</v>
      </c>
      <c r="AD2076" s="59">
        <v>0.92332403996680967</v>
      </c>
      <c r="AE2076" s="59">
        <v>0.36287475817517423</v>
      </c>
      <c r="AF2076" s="59">
        <v>0.49679402072519063</v>
      </c>
    </row>
    <row r="2077" spans="1:32" x14ac:dyDescent="0.2">
      <c r="A2077" s="60" t="s">
        <v>6111</v>
      </c>
      <c r="B2077" s="44" t="s">
        <v>6115</v>
      </c>
      <c r="C2077" s="44"/>
      <c r="D2077" s="39">
        <v>2062</v>
      </c>
      <c r="E2077" s="44" t="s">
        <v>3827</v>
      </c>
      <c r="F2077" s="44" t="s">
        <v>3690</v>
      </c>
      <c r="G2077" s="39" t="s">
        <v>6115</v>
      </c>
      <c r="H2077" s="64">
        <v>40451</v>
      </c>
      <c r="I2077" s="44" t="s">
        <v>6129</v>
      </c>
      <c r="J2077" s="58">
        <v>59</v>
      </c>
      <c r="K2077" s="44" t="s">
        <v>6111</v>
      </c>
      <c r="L2077" s="39" t="s">
        <v>6116</v>
      </c>
      <c r="M2077" s="67">
        <v>0</v>
      </c>
      <c r="N2077" s="67">
        <v>0</v>
      </c>
      <c r="O2077" s="46">
        <v>214736</v>
      </c>
      <c r="P2077" s="45">
        <v>214736</v>
      </c>
      <c r="Q2077" s="45">
        <v>446545</v>
      </c>
      <c r="R2077" s="45">
        <v>37212.083333333336</v>
      </c>
      <c r="S2077" s="45">
        <v>223272.5</v>
      </c>
      <c r="T2077" s="45">
        <v>195400</v>
      </c>
      <c r="U2077" s="46">
        <v>0</v>
      </c>
      <c r="V2077" s="38">
        <v>0</v>
      </c>
      <c r="W2077" s="46">
        <v>0</v>
      </c>
      <c r="X2077" s="38"/>
      <c r="Y2077" s="38">
        <f t="shared" si="32"/>
        <v>0</v>
      </c>
      <c r="Z2077" s="38">
        <v>0</v>
      </c>
      <c r="AA2077" s="38">
        <v>0</v>
      </c>
      <c r="AB2077" s="38">
        <v>0</v>
      </c>
      <c r="AC2077" s="38" t="s">
        <v>6116</v>
      </c>
      <c r="AD2077" s="59">
        <v>0</v>
      </c>
      <c r="AE2077" s="59">
        <v>0</v>
      </c>
      <c r="AF2077" s="59" t="s">
        <v>6138</v>
      </c>
    </row>
    <row r="2078" spans="1:32" x14ac:dyDescent="0.2">
      <c r="A2078" s="60" t="s">
        <v>6111</v>
      </c>
      <c r="B2078" s="44" t="s">
        <v>6115</v>
      </c>
      <c r="C2078" s="44"/>
      <c r="D2078" s="39">
        <v>2063</v>
      </c>
      <c r="E2078" s="44" t="s">
        <v>4241</v>
      </c>
      <c r="F2078" s="44" t="s">
        <v>4242</v>
      </c>
      <c r="G2078" s="39" t="s">
        <v>6115</v>
      </c>
      <c r="H2078" s="64">
        <v>40359</v>
      </c>
      <c r="I2078" s="44" t="s">
        <v>6131</v>
      </c>
      <c r="J2078" s="58">
        <v>59</v>
      </c>
      <c r="K2078" s="44" t="s">
        <v>6111</v>
      </c>
      <c r="L2078" s="39" t="s">
        <v>6116</v>
      </c>
      <c r="M2078" s="67">
        <v>0</v>
      </c>
      <c r="N2078" s="67">
        <v>0</v>
      </c>
      <c r="O2078" s="46">
        <v>211441</v>
      </c>
      <c r="P2078" s="45">
        <v>211441</v>
      </c>
      <c r="Q2078" s="45">
        <v>219121</v>
      </c>
      <c r="R2078" s="45">
        <v>18260.083333333332</v>
      </c>
      <c r="S2078" s="45">
        <v>109560.5</v>
      </c>
      <c r="T2078" s="45">
        <v>117133</v>
      </c>
      <c r="U2078" s="46">
        <v>101880.5</v>
      </c>
      <c r="V2078" s="38">
        <v>43647.034827247167</v>
      </c>
      <c r="W2078" s="46">
        <v>43647.034827247167</v>
      </c>
      <c r="X2078" s="38"/>
      <c r="Y2078" s="38">
        <f t="shared" si="32"/>
        <v>50613.623228492783</v>
      </c>
      <c r="Z2078" s="38">
        <v>50613.623228492783</v>
      </c>
      <c r="AA2078" s="38">
        <v>0</v>
      </c>
      <c r="AB2078" s="38">
        <v>50613.623228492783</v>
      </c>
      <c r="AC2078" s="38" t="s">
        <v>6123</v>
      </c>
      <c r="AD2078" s="59">
        <v>0.4321038753254231</v>
      </c>
      <c r="AE2078" s="59">
        <v>0.23937468716328802</v>
      </c>
      <c r="AF2078" s="59">
        <v>0.49679402072519063</v>
      </c>
    </row>
    <row r="2079" spans="1:32" x14ac:dyDescent="0.2">
      <c r="A2079" s="60" t="s">
        <v>6111</v>
      </c>
      <c r="B2079" s="44" t="s">
        <v>6115</v>
      </c>
      <c r="C2079" s="44"/>
      <c r="D2079" s="39">
        <v>2064</v>
      </c>
      <c r="E2079" s="44" t="s">
        <v>4412</v>
      </c>
      <c r="F2079" s="44" t="s">
        <v>4413</v>
      </c>
      <c r="G2079" s="39" t="s">
        <v>6115</v>
      </c>
      <c r="H2079" s="64">
        <v>40543</v>
      </c>
      <c r="I2079" s="44" t="s">
        <v>6129</v>
      </c>
      <c r="J2079" s="58">
        <v>59</v>
      </c>
      <c r="K2079" s="44" t="s">
        <v>6111</v>
      </c>
      <c r="L2079" s="39" t="s">
        <v>6116</v>
      </c>
      <c r="M2079" s="67">
        <v>0</v>
      </c>
      <c r="N2079" s="67">
        <v>0</v>
      </c>
      <c r="O2079" s="46">
        <v>180635</v>
      </c>
      <c r="P2079" s="45">
        <v>180635</v>
      </c>
      <c r="Q2079" s="45">
        <v>318876</v>
      </c>
      <c r="R2079" s="45">
        <v>26573</v>
      </c>
      <c r="S2079" s="45">
        <v>159438</v>
      </c>
      <c r="T2079" s="45">
        <v>235261</v>
      </c>
      <c r="U2079" s="46">
        <v>21197</v>
      </c>
      <c r="V2079" s="38">
        <v>9081.0920365836282</v>
      </c>
      <c r="W2079" s="46">
        <v>9081.0920365836282</v>
      </c>
      <c r="X2079" s="38"/>
      <c r="Y2079" s="38">
        <f t="shared" si="32"/>
        <v>10530.542857311866</v>
      </c>
      <c r="Z2079" s="38">
        <v>10530.542857311866</v>
      </c>
      <c r="AA2079" s="38">
        <v>0</v>
      </c>
      <c r="AB2079" s="38">
        <v>10530.542857311866</v>
      </c>
      <c r="AC2079" s="38" t="s">
        <v>6123</v>
      </c>
      <c r="AD2079" s="59">
        <v>4.4761107269423603E-2</v>
      </c>
      <c r="AE2079" s="59">
        <v>5.8297355757809206E-2</v>
      </c>
      <c r="AF2079" s="59">
        <v>0.49679402072519063</v>
      </c>
    </row>
    <row r="2080" spans="1:32" x14ac:dyDescent="0.2">
      <c r="A2080" s="60" t="s">
        <v>6111</v>
      </c>
      <c r="B2080" s="44" t="s">
        <v>6115</v>
      </c>
      <c r="C2080" s="44"/>
      <c r="D2080" s="39">
        <v>2065</v>
      </c>
      <c r="E2080" s="44" t="s">
        <v>94</v>
      </c>
      <c r="F2080" s="44" t="s">
        <v>95</v>
      </c>
      <c r="G2080" s="39" t="s">
        <v>6115</v>
      </c>
      <c r="H2080" s="64">
        <v>40543</v>
      </c>
      <c r="I2080" s="44" t="s">
        <v>6131</v>
      </c>
      <c r="J2080" s="58">
        <v>58</v>
      </c>
      <c r="K2080" s="44" t="s">
        <v>6111</v>
      </c>
      <c r="L2080" s="39" t="s">
        <v>6116</v>
      </c>
      <c r="M2080" s="67">
        <v>0</v>
      </c>
      <c r="N2080" s="67">
        <v>0</v>
      </c>
      <c r="O2080" s="46">
        <v>352028</v>
      </c>
      <c r="P2080" s="45">
        <v>352028</v>
      </c>
      <c r="Q2080" s="45">
        <v>245257</v>
      </c>
      <c r="R2080" s="45">
        <v>20438.083333333332</v>
      </c>
      <c r="S2080" s="45">
        <v>122628.5</v>
      </c>
      <c r="T2080" s="45">
        <v>141073</v>
      </c>
      <c r="U2080" s="46">
        <v>229399.5</v>
      </c>
      <c r="V2080" s="38">
        <v>98277.96257235769</v>
      </c>
      <c r="W2080" s="46">
        <v>98277.96257235769</v>
      </c>
      <c r="X2080" s="38"/>
      <c r="Y2080" s="38">
        <f t="shared" si="32"/>
        <v>113964.29995734837</v>
      </c>
      <c r="Z2080" s="38">
        <v>113964.29995734837</v>
      </c>
      <c r="AA2080" s="38">
        <v>0</v>
      </c>
      <c r="AB2080" s="38">
        <v>113964.29995734837</v>
      </c>
      <c r="AC2080" s="38" t="s">
        <v>6123</v>
      </c>
      <c r="AD2080" s="59">
        <v>0.80783920351412652</v>
      </c>
      <c r="AE2080" s="59">
        <v>0.32373646402373779</v>
      </c>
      <c r="AF2080" s="59">
        <v>0.49679402072519063</v>
      </c>
    </row>
    <row r="2081" spans="1:32" x14ac:dyDescent="0.2">
      <c r="A2081" s="60" t="s">
        <v>6111</v>
      </c>
      <c r="B2081" s="44" t="s">
        <v>6115</v>
      </c>
      <c r="C2081" s="44"/>
      <c r="D2081" s="39">
        <v>2066</v>
      </c>
      <c r="E2081" s="44" t="s">
        <v>306</v>
      </c>
      <c r="F2081" s="44" t="s">
        <v>307</v>
      </c>
      <c r="G2081" s="39" t="s">
        <v>6115</v>
      </c>
      <c r="H2081" s="64">
        <v>40543</v>
      </c>
      <c r="I2081" s="44" t="s">
        <v>6129</v>
      </c>
      <c r="J2081" s="58">
        <v>58</v>
      </c>
      <c r="K2081" s="44" t="s">
        <v>6111</v>
      </c>
      <c r="L2081" s="39" t="s">
        <v>6116</v>
      </c>
      <c r="M2081" s="67">
        <v>0</v>
      </c>
      <c r="N2081" s="67">
        <v>0</v>
      </c>
      <c r="O2081" s="46">
        <v>102368</v>
      </c>
      <c r="P2081" s="45">
        <v>102368</v>
      </c>
      <c r="Q2081" s="45">
        <v>247200</v>
      </c>
      <c r="R2081" s="45">
        <v>20600</v>
      </c>
      <c r="S2081" s="45">
        <v>123600</v>
      </c>
      <c r="T2081" s="45">
        <v>94233</v>
      </c>
      <c r="U2081" s="46">
        <v>0</v>
      </c>
      <c r="V2081" s="38">
        <v>0</v>
      </c>
      <c r="W2081" s="46">
        <v>0</v>
      </c>
      <c r="X2081" s="38"/>
      <c r="Y2081" s="38">
        <f t="shared" si="32"/>
        <v>0</v>
      </c>
      <c r="Z2081" s="38">
        <v>0</v>
      </c>
      <c r="AA2081" s="38">
        <v>0</v>
      </c>
      <c r="AB2081" s="38">
        <v>0</v>
      </c>
      <c r="AC2081" s="38" t="s">
        <v>6116</v>
      </c>
      <c r="AD2081" s="59">
        <v>0</v>
      </c>
      <c r="AE2081" s="59">
        <v>0</v>
      </c>
      <c r="AF2081" s="59" t="s">
        <v>6138</v>
      </c>
    </row>
    <row r="2082" spans="1:32" x14ac:dyDescent="0.2">
      <c r="A2082" s="60" t="s">
        <v>6111</v>
      </c>
      <c r="B2082" s="44" t="s">
        <v>6115</v>
      </c>
      <c r="C2082" s="44"/>
      <c r="D2082" s="39">
        <v>2067</v>
      </c>
      <c r="E2082" s="44" t="s">
        <v>375</v>
      </c>
      <c r="F2082" s="44" t="s">
        <v>376</v>
      </c>
      <c r="G2082" s="39" t="s">
        <v>6115</v>
      </c>
      <c r="H2082" s="64">
        <v>40451</v>
      </c>
      <c r="I2082" s="44" t="s">
        <v>6131</v>
      </c>
      <c r="J2082" s="58">
        <v>58</v>
      </c>
      <c r="K2082" s="44" t="s">
        <v>6111</v>
      </c>
      <c r="L2082" s="39" t="s">
        <v>6116</v>
      </c>
      <c r="M2082" s="67">
        <v>0</v>
      </c>
      <c r="N2082" s="67">
        <v>0</v>
      </c>
      <c r="O2082" s="46">
        <v>181794</v>
      </c>
      <c r="P2082" s="45">
        <v>181794</v>
      </c>
      <c r="Q2082" s="45">
        <v>242001</v>
      </c>
      <c r="R2082" s="45">
        <v>20166.75</v>
      </c>
      <c r="S2082" s="45">
        <v>121000.5</v>
      </c>
      <c r="T2082" s="45">
        <v>221330</v>
      </c>
      <c r="U2082" s="46">
        <v>60793.5</v>
      </c>
      <c r="V2082" s="38">
        <v>26044.787881589222</v>
      </c>
      <c r="W2082" s="46">
        <v>26044.787881589222</v>
      </c>
      <c r="X2082" s="38"/>
      <c r="Y2082" s="38">
        <f t="shared" si="32"/>
        <v>30201.847298956876</v>
      </c>
      <c r="Z2082" s="38">
        <v>30201.847298956876</v>
      </c>
      <c r="AA2082" s="38">
        <v>0</v>
      </c>
      <c r="AB2082" s="38">
        <v>30201.847298956876</v>
      </c>
      <c r="AC2082" s="38" t="s">
        <v>6123</v>
      </c>
      <c r="AD2082" s="59">
        <v>0.13645618442577542</v>
      </c>
      <c r="AE2082" s="59">
        <v>0.16613225573427548</v>
      </c>
      <c r="AF2082" s="59">
        <v>0.49679402072519063</v>
      </c>
    </row>
    <row r="2083" spans="1:32" x14ac:dyDescent="0.2">
      <c r="A2083" s="60" t="s">
        <v>6111</v>
      </c>
      <c r="B2083" s="44" t="s">
        <v>6115</v>
      </c>
      <c r="C2083" s="44"/>
      <c r="D2083" s="39">
        <v>2068</v>
      </c>
      <c r="E2083" s="44" t="s">
        <v>1213</v>
      </c>
      <c r="F2083" s="44" t="s">
        <v>1214</v>
      </c>
      <c r="G2083" s="39" t="s">
        <v>6115</v>
      </c>
      <c r="H2083" s="64">
        <v>40359</v>
      </c>
      <c r="I2083" s="44" t="s">
        <v>6131</v>
      </c>
      <c r="J2083" s="58">
        <v>58</v>
      </c>
      <c r="K2083" s="44" t="s">
        <v>6111</v>
      </c>
      <c r="L2083" s="39" t="s">
        <v>6116</v>
      </c>
      <c r="M2083" s="67">
        <v>0</v>
      </c>
      <c r="N2083" s="67">
        <v>0</v>
      </c>
      <c r="O2083" s="46">
        <v>209894</v>
      </c>
      <c r="P2083" s="45">
        <v>209894</v>
      </c>
      <c r="Q2083" s="45">
        <v>274605</v>
      </c>
      <c r="R2083" s="45">
        <v>22883.75</v>
      </c>
      <c r="S2083" s="45">
        <v>137302.5</v>
      </c>
      <c r="T2083" s="45">
        <v>200363</v>
      </c>
      <c r="U2083" s="46">
        <v>72591.5</v>
      </c>
      <c r="V2083" s="38">
        <v>31099.216519963222</v>
      </c>
      <c r="W2083" s="46">
        <v>31099.216519963222</v>
      </c>
      <c r="X2083" s="38"/>
      <c r="Y2083" s="38">
        <f t="shared" si="32"/>
        <v>36063.023155472678</v>
      </c>
      <c r="Z2083" s="38">
        <v>36063.023155472678</v>
      </c>
      <c r="AA2083" s="38">
        <v>0</v>
      </c>
      <c r="AB2083" s="38">
        <v>36063.023155472678</v>
      </c>
      <c r="AC2083" s="38" t="s">
        <v>6123</v>
      </c>
      <c r="AD2083" s="59">
        <v>0.17998843676463558</v>
      </c>
      <c r="AE2083" s="59">
        <v>0.17181540756511704</v>
      </c>
      <c r="AF2083" s="59">
        <v>0.49679402072519069</v>
      </c>
    </row>
    <row r="2084" spans="1:32" x14ac:dyDescent="0.2">
      <c r="A2084" s="60" t="s">
        <v>6111</v>
      </c>
      <c r="B2084" s="44" t="s">
        <v>6115</v>
      </c>
      <c r="C2084" s="44"/>
      <c r="D2084" s="39">
        <v>2069</v>
      </c>
      <c r="E2084" s="44" t="s">
        <v>2135</v>
      </c>
      <c r="F2084" s="44" t="s">
        <v>2136</v>
      </c>
      <c r="G2084" s="39" t="s">
        <v>6115</v>
      </c>
      <c r="H2084" s="64">
        <v>40543</v>
      </c>
      <c r="I2084" s="44" t="s">
        <v>6131</v>
      </c>
      <c r="J2084" s="58">
        <v>58</v>
      </c>
      <c r="K2084" s="44" t="s">
        <v>6111</v>
      </c>
      <c r="L2084" s="39" t="s">
        <v>6116</v>
      </c>
      <c r="M2084" s="67">
        <v>0</v>
      </c>
      <c r="N2084" s="67">
        <v>0</v>
      </c>
      <c r="O2084" s="46">
        <v>103424</v>
      </c>
      <c r="P2084" s="45">
        <v>103424</v>
      </c>
      <c r="Q2084" s="45">
        <v>243976</v>
      </c>
      <c r="R2084" s="45">
        <v>20331.333333333332</v>
      </c>
      <c r="S2084" s="45">
        <v>121988</v>
      </c>
      <c r="T2084" s="45">
        <v>138261</v>
      </c>
      <c r="U2084" s="46">
        <v>0</v>
      </c>
      <c r="V2084" s="38">
        <v>0</v>
      </c>
      <c r="W2084" s="46">
        <v>0</v>
      </c>
      <c r="X2084" s="38"/>
      <c r="Y2084" s="38">
        <f t="shared" si="32"/>
        <v>0</v>
      </c>
      <c r="Z2084" s="38">
        <v>0</v>
      </c>
      <c r="AA2084" s="38">
        <v>0</v>
      </c>
      <c r="AB2084" s="38">
        <v>0</v>
      </c>
      <c r="AC2084" s="38" t="s">
        <v>6116</v>
      </c>
      <c r="AD2084" s="59">
        <v>0</v>
      </c>
      <c r="AE2084" s="59">
        <v>0</v>
      </c>
      <c r="AF2084" s="59" t="s">
        <v>6138</v>
      </c>
    </row>
    <row r="2085" spans="1:32" x14ac:dyDescent="0.2">
      <c r="A2085" s="60" t="s">
        <v>6111</v>
      </c>
      <c r="B2085" s="44" t="s">
        <v>6115</v>
      </c>
      <c r="C2085" s="44"/>
      <c r="D2085" s="39">
        <v>2070</v>
      </c>
      <c r="E2085" s="44" t="s">
        <v>2212</v>
      </c>
      <c r="F2085" s="44" t="s">
        <v>2213</v>
      </c>
      <c r="G2085" s="39" t="s">
        <v>6115</v>
      </c>
      <c r="H2085" s="64">
        <v>40451</v>
      </c>
      <c r="I2085" s="44" t="s">
        <v>6129</v>
      </c>
      <c r="J2085" s="58">
        <v>58</v>
      </c>
      <c r="K2085" s="44" t="s">
        <v>6111</v>
      </c>
      <c r="L2085" s="39" t="s">
        <v>6116</v>
      </c>
      <c r="M2085" s="67">
        <v>0</v>
      </c>
      <c r="N2085" s="67">
        <v>0</v>
      </c>
      <c r="O2085" s="46">
        <v>76424</v>
      </c>
      <c r="P2085" s="45">
        <v>76424</v>
      </c>
      <c r="Q2085" s="45">
        <v>271015</v>
      </c>
      <c r="R2085" s="45">
        <v>22584.583333333332</v>
      </c>
      <c r="S2085" s="45">
        <v>135507.5</v>
      </c>
      <c r="T2085" s="45">
        <v>158785</v>
      </c>
      <c r="U2085" s="46">
        <v>0</v>
      </c>
      <c r="V2085" s="38">
        <v>0</v>
      </c>
      <c r="W2085" s="46">
        <v>0</v>
      </c>
      <c r="X2085" s="38"/>
      <c r="Y2085" s="38">
        <f t="shared" ref="Y2085:Y2148" si="33">V2085*(1+$X$14)</f>
        <v>0</v>
      </c>
      <c r="Z2085" s="38">
        <v>0</v>
      </c>
      <c r="AA2085" s="38">
        <v>0</v>
      </c>
      <c r="AB2085" s="38">
        <v>0</v>
      </c>
      <c r="AC2085" s="38" t="s">
        <v>6116</v>
      </c>
      <c r="AD2085" s="59">
        <v>0</v>
      </c>
      <c r="AE2085" s="59">
        <v>0</v>
      </c>
      <c r="AF2085" s="59" t="s">
        <v>6138</v>
      </c>
    </row>
    <row r="2086" spans="1:32" x14ac:dyDescent="0.2">
      <c r="A2086" s="60" t="s">
        <v>6111</v>
      </c>
      <c r="B2086" s="44" t="s">
        <v>6115</v>
      </c>
      <c r="C2086" s="44"/>
      <c r="D2086" s="39">
        <v>2071</v>
      </c>
      <c r="E2086" s="44" t="s">
        <v>2387</v>
      </c>
      <c r="F2086" s="44" t="s">
        <v>2388</v>
      </c>
      <c r="G2086" s="39" t="s">
        <v>6115</v>
      </c>
      <c r="H2086" s="64">
        <v>40359</v>
      </c>
      <c r="I2086" s="44" t="s">
        <v>6141</v>
      </c>
      <c r="J2086" s="58">
        <v>58</v>
      </c>
      <c r="K2086" s="44" t="s">
        <v>6111</v>
      </c>
      <c r="L2086" s="39" t="s">
        <v>6116</v>
      </c>
      <c r="M2086" s="67">
        <v>0</v>
      </c>
      <c r="N2086" s="67">
        <v>0</v>
      </c>
      <c r="O2086" s="46">
        <v>402533</v>
      </c>
      <c r="P2086" s="45">
        <v>402533</v>
      </c>
      <c r="Q2086" s="45">
        <v>325927</v>
      </c>
      <c r="R2086" s="45">
        <v>27160.583333333332</v>
      </c>
      <c r="S2086" s="45">
        <v>162963.5</v>
      </c>
      <c r="T2086" s="45">
        <v>114058</v>
      </c>
      <c r="U2086" s="46">
        <v>239569.5</v>
      </c>
      <c r="V2086" s="38">
        <v>102634.93318197488</v>
      </c>
      <c r="W2086" s="46">
        <v>102634.93318197488</v>
      </c>
      <c r="X2086" s="38"/>
      <c r="Y2086" s="38">
        <f t="shared" si="33"/>
        <v>119016.69514812356</v>
      </c>
      <c r="Z2086" s="38">
        <v>114058</v>
      </c>
      <c r="AA2086" s="38">
        <v>0</v>
      </c>
      <c r="AB2086" s="38">
        <v>114058</v>
      </c>
      <c r="AC2086" s="38" t="s">
        <v>6123</v>
      </c>
      <c r="AD2086" s="59">
        <v>1</v>
      </c>
      <c r="AE2086" s="59">
        <v>0.28335068180745432</v>
      </c>
      <c r="AF2086" s="59">
        <v>0.47609566326264402</v>
      </c>
    </row>
    <row r="2087" spans="1:32" x14ac:dyDescent="0.2">
      <c r="A2087" s="60" t="s">
        <v>6111</v>
      </c>
      <c r="B2087" s="44" t="s">
        <v>6115</v>
      </c>
      <c r="C2087" s="44"/>
      <c r="D2087" s="39">
        <v>2072</v>
      </c>
      <c r="E2087" s="44" t="s">
        <v>2764</v>
      </c>
      <c r="F2087" s="44" t="s">
        <v>2765</v>
      </c>
      <c r="G2087" s="39" t="s">
        <v>6115</v>
      </c>
      <c r="H2087" s="64">
        <v>40451</v>
      </c>
      <c r="I2087" s="44" t="s">
        <v>6131</v>
      </c>
      <c r="J2087" s="58">
        <v>58</v>
      </c>
      <c r="K2087" s="44" t="s">
        <v>6111</v>
      </c>
      <c r="L2087" s="39" t="s">
        <v>6116</v>
      </c>
      <c r="M2087" s="67">
        <v>0</v>
      </c>
      <c r="N2087" s="67">
        <v>0</v>
      </c>
      <c r="O2087" s="46">
        <v>201416</v>
      </c>
      <c r="P2087" s="45">
        <v>201416</v>
      </c>
      <c r="Q2087" s="45">
        <v>262504</v>
      </c>
      <c r="R2087" s="45">
        <v>21875.333333333332</v>
      </c>
      <c r="S2087" s="45">
        <v>131252</v>
      </c>
      <c r="T2087" s="45">
        <v>90293</v>
      </c>
      <c r="U2087" s="46">
        <v>70164</v>
      </c>
      <c r="V2087" s="38">
        <v>30059.241480155382</v>
      </c>
      <c r="W2087" s="46">
        <v>30059.241480155382</v>
      </c>
      <c r="X2087" s="38"/>
      <c r="Y2087" s="38">
        <f t="shared" si="33"/>
        <v>34857.055670162277</v>
      </c>
      <c r="Z2087" s="38">
        <v>34857.055670162277</v>
      </c>
      <c r="AA2087" s="38">
        <v>0</v>
      </c>
      <c r="AB2087" s="38">
        <v>34857.055670162277</v>
      </c>
      <c r="AC2087" s="38" t="s">
        <v>6123</v>
      </c>
      <c r="AD2087" s="59">
        <v>0.38604383141730009</v>
      </c>
      <c r="AE2087" s="59">
        <v>0.17306001345554611</v>
      </c>
      <c r="AF2087" s="59">
        <v>0.49679402072519063</v>
      </c>
    </row>
    <row r="2088" spans="1:32" x14ac:dyDescent="0.2">
      <c r="A2088" s="60" t="s">
        <v>6111</v>
      </c>
      <c r="B2088" s="44" t="s">
        <v>6115</v>
      </c>
      <c r="C2088" s="44"/>
      <c r="D2088" s="39">
        <v>2073</v>
      </c>
      <c r="E2088" s="44" t="s">
        <v>2768</v>
      </c>
      <c r="F2088" s="44" t="s">
        <v>2769</v>
      </c>
      <c r="G2088" s="39" t="s">
        <v>6115</v>
      </c>
      <c r="H2088" s="64">
        <v>40633</v>
      </c>
      <c r="I2088" s="44" t="s">
        <v>6132</v>
      </c>
      <c r="J2088" s="58">
        <v>58</v>
      </c>
      <c r="K2088" s="44" t="s">
        <v>6111</v>
      </c>
      <c r="L2088" s="39" t="s">
        <v>6116</v>
      </c>
      <c r="M2088" s="67">
        <v>0</v>
      </c>
      <c r="N2088" s="67">
        <v>0</v>
      </c>
      <c r="O2088" s="46">
        <v>143515</v>
      </c>
      <c r="P2088" s="45">
        <v>143515</v>
      </c>
      <c r="Q2088" s="45">
        <v>283708</v>
      </c>
      <c r="R2088" s="45">
        <v>23642.333333333332</v>
      </c>
      <c r="S2088" s="45">
        <v>141854</v>
      </c>
      <c r="T2088" s="45">
        <v>48663</v>
      </c>
      <c r="U2088" s="46">
        <v>1661</v>
      </c>
      <c r="V2088" s="38">
        <v>711.59569150188258</v>
      </c>
      <c r="W2088" s="46">
        <v>711.59569150188258</v>
      </c>
      <c r="X2088" s="38"/>
      <c r="Y2088" s="38">
        <f t="shared" si="33"/>
        <v>825.17486842454161</v>
      </c>
      <c r="Z2088" s="38">
        <v>825.17486842454161</v>
      </c>
      <c r="AA2088" s="38">
        <v>0</v>
      </c>
      <c r="AB2088" s="38">
        <v>825.17486842454161</v>
      </c>
      <c r="AC2088" s="38" t="s">
        <v>6123</v>
      </c>
      <c r="AD2088" s="59">
        <v>1.6956925557909328E-2</v>
      </c>
      <c r="AE2088" s="59">
        <v>5.7497464963560717E-3</v>
      </c>
      <c r="AF2088" s="59">
        <v>0.49679402072519063</v>
      </c>
    </row>
    <row r="2089" spans="1:32" x14ac:dyDescent="0.2">
      <c r="A2089" s="60" t="s">
        <v>6111</v>
      </c>
      <c r="B2089" s="44" t="s">
        <v>6115</v>
      </c>
      <c r="C2089" s="44"/>
      <c r="D2089" s="39">
        <v>2074</v>
      </c>
      <c r="E2089" s="44" t="s">
        <v>2788</v>
      </c>
      <c r="F2089" s="44" t="s">
        <v>2789</v>
      </c>
      <c r="G2089" s="39" t="s">
        <v>6115</v>
      </c>
      <c r="H2089" s="64">
        <v>40451</v>
      </c>
      <c r="I2089" s="44" t="s">
        <v>6141</v>
      </c>
      <c r="J2089" s="58">
        <v>58</v>
      </c>
      <c r="K2089" s="44" t="s">
        <v>6111</v>
      </c>
      <c r="L2089" s="39" t="s">
        <v>6116</v>
      </c>
      <c r="M2089" s="67">
        <v>0</v>
      </c>
      <c r="N2089" s="67">
        <v>0</v>
      </c>
      <c r="O2089" s="46">
        <v>315403</v>
      </c>
      <c r="P2089" s="45">
        <v>315403</v>
      </c>
      <c r="Q2089" s="45">
        <v>264507</v>
      </c>
      <c r="R2089" s="45">
        <v>22042.25</v>
      </c>
      <c r="S2089" s="45">
        <v>132253.5</v>
      </c>
      <c r="T2089" s="45">
        <v>76367</v>
      </c>
      <c r="U2089" s="46">
        <v>183149.5</v>
      </c>
      <c r="V2089" s="38">
        <v>78463.814028130073</v>
      </c>
      <c r="W2089" s="46">
        <v>76367</v>
      </c>
      <c r="X2089" s="38"/>
      <c r="Y2089" s="38">
        <f t="shared" si="33"/>
        <v>90987.57649880831</v>
      </c>
      <c r="Z2089" s="38">
        <v>76367</v>
      </c>
      <c r="AA2089" s="38">
        <v>0</v>
      </c>
      <c r="AB2089" s="38">
        <v>76367</v>
      </c>
      <c r="AC2089" s="38" t="s">
        <v>6123</v>
      </c>
      <c r="AD2089" s="59">
        <v>1</v>
      </c>
      <c r="AE2089" s="59">
        <v>0.24212515416784242</v>
      </c>
      <c r="AF2089" s="59">
        <v>0.41696537528084981</v>
      </c>
    </row>
    <row r="2090" spans="1:32" x14ac:dyDescent="0.2">
      <c r="A2090" s="60" t="s">
        <v>6111</v>
      </c>
      <c r="B2090" s="44" t="s">
        <v>6115</v>
      </c>
      <c r="C2090" s="44"/>
      <c r="D2090" s="39">
        <v>2075</v>
      </c>
      <c r="E2090" s="44" t="s">
        <v>2942</v>
      </c>
      <c r="F2090" s="44" t="s">
        <v>2943</v>
      </c>
      <c r="G2090" s="39" t="s">
        <v>6115</v>
      </c>
      <c r="H2090" s="64">
        <v>40359</v>
      </c>
      <c r="I2090" s="44" t="s">
        <v>6131</v>
      </c>
      <c r="J2090" s="58">
        <v>58</v>
      </c>
      <c r="K2090" s="44" t="s">
        <v>6111</v>
      </c>
      <c r="L2090" s="39" t="s">
        <v>6116</v>
      </c>
      <c r="M2090" s="67">
        <v>0</v>
      </c>
      <c r="N2090" s="67">
        <v>0</v>
      </c>
      <c r="O2090" s="46">
        <v>547841</v>
      </c>
      <c r="P2090" s="45">
        <v>547841</v>
      </c>
      <c r="Q2090" s="45">
        <v>278120</v>
      </c>
      <c r="R2090" s="45">
        <v>23176.666666666668</v>
      </c>
      <c r="S2090" s="45">
        <v>139060</v>
      </c>
      <c r="T2090" s="45">
        <v>121374</v>
      </c>
      <c r="U2090" s="46">
        <v>408781</v>
      </c>
      <c r="V2090" s="38">
        <v>175127.51256341426</v>
      </c>
      <c r="W2090" s="46">
        <v>121374</v>
      </c>
      <c r="X2090" s="38"/>
      <c r="Y2090" s="38">
        <f t="shared" si="33"/>
        <v>203079.95658606416</v>
      </c>
      <c r="Z2090" s="38">
        <v>121374</v>
      </c>
      <c r="AA2090" s="38">
        <v>0</v>
      </c>
      <c r="AB2090" s="38">
        <v>121374</v>
      </c>
      <c r="AC2090" s="38" t="s">
        <v>6123</v>
      </c>
      <c r="AD2090" s="59">
        <v>1</v>
      </c>
      <c r="AE2090" s="59">
        <v>0.22154968321100466</v>
      </c>
      <c r="AF2090" s="59">
        <v>0.29691693107067108</v>
      </c>
    </row>
    <row r="2091" spans="1:32" x14ac:dyDescent="0.2">
      <c r="A2091" s="60" t="s">
        <v>6111</v>
      </c>
      <c r="B2091" s="44" t="s">
        <v>6115</v>
      </c>
      <c r="C2091" s="44"/>
      <c r="D2091" s="39">
        <v>2076</v>
      </c>
      <c r="E2091" s="44" t="s">
        <v>3538</v>
      </c>
      <c r="F2091" s="44" t="s">
        <v>3539</v>
      </c>
      <c r="G2091" s="39" t="s">
        <v>6115</v>
      </c>
      <c r="H2091" s="64">
        <v>40633</v>
      </c>
      <c r="I2091" s="44" t="s">
        <v>6132</v>
      </c>
      <c r="J2091" s="58">
        <v>58</v>
      </c>
      <c r="K2091" s="44" t="s">
        <v>6111</v>
      </c>
      <c r="L2091" s="39" t="s">
        <v>6123</v>
      </c>
      <c r="M2091" s="67">
        <v>224132</v>
      </c>
      <c r="N2091" s="67">
        <v>224132</v>
      </c>
      <c r="O2091" s="46">
        <v>354502</v>
      </c>
      <c r="P2091" s="45">
        <v>130370</v>
      </c>
      <c r="Q2091" s="45">
        <v>262898</v>
      </c>
      <c r="R2091" s="45">
        <v>21908.166666666668</v>
      </c>
      <c r="S2091" s="45">
        <v>131449</v>
      </c>
      <c r="T2091" s="45">
        <v>84694</v>
      </c>
      <c r="U2091" s="46">
        <v>0</v>
      </c>
      <c r="V2091" s="38">
        <v>0</v>
      </c>
      <c r="W2091" s="46">
        <v>0</v>
      </c>
      <c r="X2091" s="38"/>
      <c r="Y2091" s="38">
        <f t="shared" si="33"/>
        <v>0</v>
      </c>
      <c r="Z2091" s="38">
        <v>0</v>
      </c>
      <c r="AA2091" s="38">
        <v>0</v>
      </c>
      <c r="AB2091" s="38">
        <v>0</v>
      </c>
      <c r="AC2091" s="38" t="s">
        <v>6116</v>
      </c>
      <c r="AD2091" s="59">
        <v>0</v>
      </c>
      <c r="AE2091" s="59">
        <v>0</v>
      </c>
      <c r="AF2091" s="59" t="s">
        <v>6138</v>
      </c>
    </row>
    <row r="2092" spans="1:32" x14ac:dyDescent="0.2">
      <c r="A2092" s="60" t="s">
        <v>6111</v>
      </c>
      <c r="B2092" s="44" t="s">
        <v>6115</v>
      </c>
      <c r="C2092" s="44"/>
      <c r="D2092" s="39">
        <v>2077</v>
      </c>
      <c r="E2092" s="44" t="s">
        <v>5163</v>
      </c>
      <c r="F2092" s="44" t="s">
        <v>5164</v>
      </c>
      <c r="G2092" s="39" t="s">
        <v>6115</v>
      </c>
      <c r="H2092" s="64">
        <v>40633</v>
      </c>
      <c r="I2092" s="44" t="s">
        <v>6132</v>
      </c>
      <c r="J2092" s="58">
        <v>58</v>
      </c>
      <c r="K2092" s="44" t="s">
        <v>6111</v>
      </c>
      <c r="L2092" s="39" t="s">
        <v>6116</v>
      </c>
      <c r="M2092" s="67">
        <v>0</v>
      </c>
      <c r="N2092" s="67">
        <v>0</v>
      </c>
      <c r="O2092" s="46">
        <v>162053</v>
      </c>
      <c r="P2092" s="45">
        <v>162053</v>
      </c>
      <c r="Q2092" s="45">
        <v>265887</v>
      </c>
      <c r="R2092" s="45">
        <v>22157.25</v>
      </c>
      <c r="S2092" s="45">
        <v>132943.5</v>
      </c>
      <c r="T2092" s="45">
        <v>148902</v>
      </c>
      <c r="U2092" s="46">
        <v>29109.5</v>
      </c>
      <c r="V2092" s="38">
        <v>12470.917990231217</v>
      </c>
      <c r="W2092" s="46">
        <v>12470.917990231217</v>
      </c>
      <c r="X2092" s="38"/>
      <c r="Y2092" s="38">
        <f t="shared" si="33"/>
        <v>14461.425546299937</v>
      </c>
      <c r="Z2092" s="38">
        <v>14461.425546299937</v>
      </c>
      <c r="AA2092" s="38">
        <v>0</v>
      </c>
      <c r="AB2092" s="38">
        <v>14461.425546299937</v>
      </c>
      <c r="AC2092" s="38" t="s">
        <v>6123</v>
      </c>
      <c r="AD2092" s="59">
        <v>9.712042515412779E-2</v>
      </c>
      <c r="AE2092" s="59">
        <v>8.9238863497127091E-2</v>
      </c>
      <c r="AF2092" s="59">
        <v>0.49679402072519063</v>
      </c>
    </row>
    <row r="2093" spans="1:32" x14ac:dyDescent="0.2">
      <c r="A2093" s="60" t="s">
        <v>6111</v>
      </c>
      <c r="B2093" s="44" t="s">
        <v>6171</v>
      </c>
      <c r="C2093" s="44" t="s">
        <v>6172</v>
      </c>
      <c r="D2093" s="39">
        <v>2078</v>
      </c>
      <c r="E2093" s="44" t="s">
        <v>5226</v>
      </c>
      <c r="F2093" s="44" t="s">
        <v>1780</v>
      </c>
      <c r="G2093" s="39" t="s">
        <v>6115</v>
      </c>
      <c r="H2093" s="64">
        <v>40633</v>
      </c>
      <c r="I2093" s="44" t="s">
        <v>6129</v>
      </c>
      <c r="J2093" s="58">
        <v>58</v>
      </c>
      <c r="K2093" s="44" t="s">
        <v>6111</v>
      </c>
      <c r="L2093" s="39" t="s">
        <v>6116</v>
      </c>
      <c r="M2093" s="67">
        <v>0</v>
      </c>
      <c r="N2093" s="67">
        <v>0</v>
      </c>
      <c r="O2093" s="46">
        <v>112144</v>
      </c>
      <c r="P2093" s="45">
        <v>112144</v>
      </c>
      <c r="Q2093" s="45">
        <v>246405</v>
      </c>
      <c r="R2093" s="45">
        <v>20533.75</v>
      </c>
      <c r="S2093" s="45">
        <v>123202.5</v>
      </c>
      <c r="T2093" s="45">
        <v>183874</v>
      </c>
      <c r="U2093" s="46">
        <v>0</v>
      </c>
      <c r="V2093" s="38">
        <v>0</v>
      </c>
      <c r="W2093" s="46">
        <v>0</v>
      </c>
      <c r="X2093" s="38"/>
      <c r="Y2093" s="38">
        <f t="shared" si="33"/>
        <v>0</v>
      </c>
      <c r="Z2093" s="38">
        <v>0</v>
      </c>
      <c r="AA2093" s="38">
        <v>0</v>
      </c>
      <c r="AB2093" s="38">
        <v>0</v>
      </c>
      <c r="AC2093" s="38" t="s">
        <v>6116</v>
      </c>
      <c r="AD2093" s="59">
        <v>0</v>
      </c>
      <c r="AE2093" s="59">
        <v>0</v>
      </c>
      <c r="AF2093" s="59" t="s">
        <v>6138</v>
      </c>
    </row>
    <row r="2094" spans="1:32" x14ac:dyDescent="0.2">
      <c r="A2094" s="60" t="s">
        <v>6111</v>
      </c>
      <c r="B2094" s="44" t="s">
        <v>6115</v>
      </c>
      <c r="C2094" s="44"/>
      <c r="D2094" s="39">
        <v>2079</v>
      </c>
      <c r="E2094" s="44" t="s">
        <v>5395</v>
      </c>
      <c r="F2094" s="44" t="s">
        <v>5396</v>
      </c>
      <c r="G2094" s="39" t="s">
        <v>6115</v>
      </c>
      <c r="H2094" s="64">
        <v>40633</v>
      </c>
      <c r="I2094" s="44" t="s">
        <v>6130</v>
      </c>
      <c r="J2094" s="58">
        <v>58</v>
      </c>
      <c r="K2094" s="44" t="s">
        <v>6111</v>
      </c>
      <c r="L2094" s="39" t="s">
        <v>6116</v>
      </c>
      <c r="M2094" s="67">
        <v>0</v>
      </c>
      <c r="N2094" s="67">
        <v>0</v>
      </c>
      <c r="O2094" s="46">
        <v>5931</v>
      </c>
      <c r="P2094" s="45">
        <v>5931</v>
      </c>
      <c r="Q2094" s="45">
        <v>333320</v>
      </c>
      <c r="R2094" s="45">
        <v>27776.666666666668</v>
      </c>
      <c r="S2094" s="45">
        <v>166660</v>
      </c>
      <c r="T2094" s="45">
        <v>185883</v>
      </c>
      <c r="U2094" s="46">
        <v>0</v>
      </c>
      <c r="V2094" s="38">
        <v>0</v>
      </c>
      <c r="W2094" s="46">
        <v>0</v>
      </c>
      <c r="X2094" s="38"/>
      <c r="Y2094" s="38">
        <f t="shared" si="33"/>
        <v>0</v>
      </c>
      <c r="Z2094" s="38">
        <v>0</v>
      </c>
      <c r="AA2094" s="38">
        <v>0</v>
      </c>
      <c r="AB2094" s="38">
        <v>0</v>
      </c>
      <c r="AC2094" s="38" t="s">
        <v>6116</v>
      </c>
      <c r="AD2094" s="59">
        <v>0</v>
      </c>
      <c r="AE2094" s="59">
        <v>0</v>
      </c>
      <c r="AF2094" s="59" t="s">
        <v>6138</v>
      </c>
    </row>
    <row r="2095" spans="1:32" x14ac:dyDescent="0.2">
      <c r="A2095" s="60" t="s">
        <v>6111</v>
      </c>
      <c r="B2095" s="44" t="s">
        <v>6115</v>
      </c>
      <c r="C2095" s="44"/>
      <c r="D2095" s="39">
        <v>2080</v>
      </c>
      <c r="E2095" s="44" t="s">
        <v>5504</v>
      </c>
      <c r="F2095" s="44" t="s">
        <v>5505</v>
      </c>
      <c r="G2095" s="39" t="s">
        <v>6115</v>
      </c>
      <c r="H2095" s="64">
        <v>40543</v>
      </c>
      <c r="I2095" s="44" t="s">
        <v>6141</v>
      </c>
      <c r="J2095" s="58">
        <v>58</v>
      </c>
      <c r="K2095" s="44" t="s">
        <v>6111</v>
      </c>
      <c r="L2095" s="39" t="s">
        <v>6116</v>
      </c>
      <c r="M2095" s="67">
        <v>0</v>
      </c>
      <c r="N2095" s="67">
        <v>0</v>
      </c>
      <c r="O2095" s="46">
        <v>158673</v>
      </c>
      <c r="P2095" s="45">
        <v>158673</v>
      </c>
      <c r="Q2095" s="45">
        <v>305697</v>
      </c>
      <c r="R2095" s="45">
        <v>25474.75</v>
      </c>
      <c r="S2095" s="45">
        <v>152848.5</v>
      </c>
      <c r="T2095" s="45">
        <v>175761</v>
      </c>
      <c r="U2095" s="46">
        <v>5824.5</v>
      </c>
      <c r="V2095" s="38">
        <v>2495.297474504946</v>
      </c>
      <c r="W2095" s="46">
        <v>2495.297474504946</v>
      </c>
      <c r="X2095" s="38"/>
      <c r="Y2095" s="38">
        <f t="shared" si="33"/>
        <v>2893.5767737138731</v>
      </c>
      <c r="Z2095" s="38">
        <v>2893.5767737138731</v>
      </c>
      <c r="AA2095" s="38">
        <v>0</v>
      </c>
      <c r="AB2095" s="38">
        <v>2893.5767737138731</v>
      </c>
      <c r="AC2095" s="38" t="s">
        <v>6123</v>
      </c>
      <c r="AD2095" s="59">
        <v>1.6463133310085133E-2</v>
      </c>
      <c r="AE2095" s="59">
        <v>1.8236100494185357E-2</v>
      </c>
      <c r="AF2095" s="59">
        <v>0.49679402072519069</v>
      </c>
    </row>
    <row r="2096" spans="1:32" x14ac:dyDescent="0.2">
      <c r="A2096" s="60" t="s">
        <v>6111</v>
      </c>
      <c r="B2096" s="44" t="s">
        <v>6115</v>
      </c>
      <c r="C2096" s="44"/>
      <c r="D2096" s="39">
        <v>2081</v>
      </c>
      <c r="E2096" s="44" t="s">
        <v>246</v>
      </c>
      <c r="F2096" s="44" t="s">
        <v>247</v>
      </c>
      <c r="G2096" s="39" t="s">
        <v>6115</v>
      </c>
      <c r="H2096" s="64">
        <v>40633</v>
      </c>
      <c r="I2096" s="44" t="s">
        <v>6132</v>
      </c>
      <c r="J2096" s="58">
        <v>57</v>
      </c>
      <c r="K2096" s="44" t="s">
        <v>6111</v>
      </c>
      <c r="L2096" s="39" t="s">
        <v>6116</v>
      </c>
      <c r="M2096" s="67">
        <v>0</v>
      </c>
      <c r="N2096" s="67">
        <v>0</v>
      </c>
      <c r="O2096" s="46">
        <v>231770</v>
      </c>
      <c r="P2096" s="45">
        <v>231770</v>
      </c>
      <c r="Q2096" s="45">
        <v>256678</v>
      </c>
      <c r="R2096" s="45">
        <v>21389.833333333332</v>
      </c>
      <c r="S2096" s="45">
        <v>128339</v>
      </c>
      <c r="T2096" s="45">
        <v>173374</v>
      </c>
      <c r="U2096" s="46">
        <v>103431</v>
      </c>
      <c r="V2096" s="38">
        <v>44311.290769254199</v>
      </c>
      <c r="W2096" s="46">
        <v>44311.290769254199</v>
      </c>
      <c r="X2096" s="38"/>
      <c r="Y2096" s="38">
        <f t="shared" si="33"/>
        <v>51383.902357627201</v>
      </c>
      <c r="Z2096" s="38">
        <v>51383.902357627201</v>
      </c>
      <c r="AA2096" s="38">
        <v>0</v>
      </c>
      <c r="AB2096" s="38">
        <v>51383.902357627201</v>
      </c>
      <c r="AC2096" s="38" t="s">
        <v>6123</v>
      </c>
      <c r="AD2096" s="59">
        <v>0.29637605614236967</v>
      </c>
      <c r="AE2096" s="59">
        <v>0.22170212865179792</v>
      </c>
      <c r="AF2096" s="59">
        <v>0.49679402072519074</v>
      </c>
    </row>
    <row r="2097" spans="1:32" x14ac:dyDescent="0.2">
      <c r="A2097" s="60" t="s">
        <v>6111</v>
      </c>
      <c r="B2097" s="44" t="s">
        <v>6115</v>
      </c>
      <c r="C2097" s="44"/>
      <c r="D2097" s="39">
        <v>2082</v>
      </c>
      <c r="E2097" s="44" t="s">
        <v>857</v>
      </c>
      <c r="F2097" s="44" t="s">
        <v>858</v>
      </c>
      <c r="G2097" s="39" t="s">
        <v>6115</v>
      </c>
      <c r="H2097" s="64">
        <v>40543</v>
      </c>
      <c r="I2097" s="44" t="s">
        <v>6129</v>
      </c>
      <c r="J2097" s="58">
        <v>57</v>
      </c>
      <c r="K2097" s="44" t="s">
        <v>6111</v>
      </c>
      <c r="L2097" s="39" t="s">
        <v>6116</v>
      </c>
      <c r="M2097" s="67">
        <v>0</v>
      </c>
      <c r="N2097" s="67">
        <v>0</v>
      </c>
      <c r="O2097" s="46">
        <v>194011</v>
      </c>
      <c r="P2097" s="45">
        <v>194011</v>
      </c>
      <c r="Q2097" s="45">
        <v>334489</v>
      </c>
      <c r="R2097" s="45">
        <v>27874.083333333332</v>
      </c>
      <c r="S2097" s="45">
        <v>167244.5</v>
      </c>
      <c r="T2097" s="45">
        <v>270248</v>
      </c>
      <c r="U2097" s="46">
        <v>26766.5</v>
      </c>
      <c r="V2097" s="38">
        <v>11467.143935331211</v>
      </c>
      <c r="W2097" s="46">
        <v>11467.143935331211</v>
      </c>
      <c r="X2097" s="38"/>
      <c r="Y2097" s="38">
        <f t="shared" si="33"/>
        <v>13297.437155740816</v>
      </c>
      <c r="Z2097" s="38">
        <v>13297.437155740816</v>
      </c>
      <c r="AA2097" s="38">
        <v>0</v>
      </c>
      <c r="AB2097" s="38">
        <v>13297.437155740816</v>
      </c>
      <c r="AC2097" s="38" t="s">
        <v>6123</v>
      </c>
      <c r="AD2097" s="59">
        <v>4.9204571932968295E-2</v>
      </c>
      <c r="AE2097" s="59">
        <v>6.8539604227290288E-2</v>
      </c>
      <c r="AF2097" s="59">
        <v>0.49679402072519063</v>
      </c>
    </row>
    <row r="2098" spans="1:32" x14ac:dyDescent="0.2">
      <c r="A2098" s="60" t="s">
        <v>6111</v>
      </c>
      <c r="B2098" s="44" t="s">
        <v>6115</v>
      </c>
      <c r="C2098" s="44"/>
      <c r="D2098" s="39">
        <v>2083</v>
      </c>
      <c r="E2098" s="44" t="s">
        <v>3168</v>
      </c>
      <c r="F2098" s="44" t="s">
        <v>3169</v>
      </c>
      <c r="G2098" s="39" t="s">
        <v>6115</v>
      </c>
      <c r="H2098" s="64">
        <v>40359</v>
      </c>
      <c r="I2098" s="44" t="s">
        <v>6131</v>
      </c>
      <c r="J2098" s="58">
        <v>57</v>
      </c>
      <c r="K2098" s="44" t="s">
        <v>6111</v>
      </c>
      <c r="L2098" s="39" t="s">
        <v>6116</v>
      </c>
      <c r="M2098" s="67">
        <v>0</v>
      </c>
      <c r="N2098" s="67">
        <v>0</v>
      </c>
      <c r="O2098" s="46">
        <v>186693</v>
      </c>
      <c r="P2098" s="45">
        <v>186693</v>
      </c>
      <c r="Q2098" s="45">
        <v>266008</v>
      </c>
      <c r="R2098" s="45">
        <v>22167.333333333332</v>
      </c>
      <c r="S2098" s="45">
        <v>133004</v>
      </c>
      <c r="T2098" s="45">
        <v>63877</v>
      </c>
      <c r="U2098" s="46">
        <v>53689</v>
      </c>
      <c r="V2098" s="38">
        <v>23001.120458184574</v>
      </c>
      <c r="W2098" s="46">
        <v>23001.120458184574</v>
      </c>
      <c r="X2098" s="38"/>
      <c r="Y2098" s="38">
        <f t="shared" si="33"/>
        <v>26672.374178714763</v>
      </c>
      <c r="Z2098" s="38">
        <v>26672.374178714763</v>
      </c>
      <c r="AA2098" s="38">
        <v>0</v>
      </c>
      <c r="AB2098" s="38">
        <v>26672.374178714763</v>
      </c>
      <c r="AC2098" s="38" t="s">
        <v>6123</v>
      </c>
      <c r="AD2098" s="59">
        <v>0.41755834147994997</v>
      </c>
      <c r="AE2098" s="59">
        <v>0.14286756428315342</v>
      </c>
      <c r="AF2098" s="59">
        <v>0.49679402072519069</v>
      </c>
    </row>
    <row r="2099" spans="1:32" x14ac:dyDescent="0.2">
      <c r="A2099" s="60" t="s">
        <v>6111</v>
      </c>
      <c r="B2099" s="44" t="s">
        <v>6115</v>
      </c>
      <c r="C2099" s="44"/>
      <c r="D2099" s="39">
        <v>2084</v>
      </c>
      <c r="E2099" s="44" t="s">
        <v>3214</v>
      </c>
      <c r="F2099" s="44" t="s">
        <v>3215</v>
      </c>
      <c r="G2099" s="39" t="s">
        <v>6115</v>
      </c>
      <c r="H2099" s="64">
        <v>40543</v>
      </c>
      <c r="I2099" s="44" t="s">
        <v>6131</v>
      </c>
      <c r="J2099" s="58">
        <v>57</v>
      </c>
      <c r="K2099" s="44" t="s">
        <v>6111</v>
      </c>
      <c r="L2099" s="39" t="s">
        <v>6123</v>
      </c>
      <c r="M2099" s="67">
        <v>272990</v>
      </c>
      <c r="N2099" s="67">
        <v>98081</v>
      </c>
      <c r="O2099" s="46">
        <v>289846</v>
      </c>
      <c r="P2099" s="45">
        <v>191765</v>
      </c>
      <c r="Q2099" s="45">
        <v>244601</v>
      </c>
      <c r="R2099" s="45">
        <v>20383.416666666668</v>
      </c>
      <c r="S2099" s="45">
        <v>122300.5</v>
      </c>
      <c r="T2099" s="45">
        <v>123930</v>
      </c>
      <c r="U2099" s="46">
        <v>69464.5</v>
      </c>
      <c r="V2099" s="38">
        <v>29759.565871362145</v>
      </c>
      <c r="W2099" s="46">
        <v>29759.565871362145</v>
      </c>
      <c r="X2099" s="38"/>
      <c r="Y2099" s="38">
        <f t="shared" si="33"/>
        <v>34509.548252665008</v>
      </c>
      <c r="Z2099" s="38">
        <v>34509.548252665008</v>
      </c>
      <c r="AA2099" s="38">
        <v>0</v>
      </c>
      <c r="AB2099" s="38">
        <v>34509.548252665008</v>
      </c>
      <c r="AC2099" s="38" t="s">
        <v>6123</v>
      </c>
      <c r="AD2099" s="59">
        <v>0.27846000365258622</v>
      </c>
      <c r="AE2099" s="59">
        <v>0.17995749095332833</v>
      </c>
      <c r="AF2099" s="59">
        <v>0.49679402072519069</v>
      </c>
    </row>
    <row r="2100" spans="1:32" x14ac:dyDescent="0.2">
      <c r="A2100" s="60" t="s">
        <v>6111</v>
      </c>
      <c r="B2100" s="44" t="s">
        <v>6115</v>
      </c>
      <c r="C2100" s="44"/>
      <c r="D2100" s="39">
        <v>2085</v>
      </c>
      <c r="E2100" s="44" t="s">
        <v>5243</v>
      </c>
      <c r="F2100" s="44" t="s">
        <v>5244</v>
      </c>
      <c r="G2100" s="39" t="s">
        <v>6115</v>
      </c>
      <c r="H2100" s="64">
        <v>40633</v>
      </c>
      <c r="I2100" s="44" t="s">
        <v>6131</v>
      </c>
      <c r="J2100" s="58">
        <v>57</v>
      </c>
      <c r="K2100" s="44" t="s">
        <v>6111</v>
      </c>
      <c r="L2100" s="39" t="s">
        <v>6116</v>
      </c>
      <c r="M2100" s="67">
        <v>0</v>
      </c>
      <c r="N2100" s="67">
        <v>0</v>
      </c>
      <c r="O2100" s="46">
        <v>171941</v>
      </c>
      <c r="P2100" s="45">
        <v>171941</v>
      </c>
      <c r="Q2100" s="45">
        <v>223885</v>
      </c>
      <c r="R2100" s="45">
        <v>18657.083333333332</v>
      </c>
      <c r="S2100" s="45">
        <v>111942.5</v>
      </c>
      <c r="T2100" s="45">
        <v>125273</v>
      </c>
      <c r="U2100" s="46">
        <v>59998.5</v>
      </c>
      <c r="V2100" s="38">
        <v>25704.198733639798</v>
      </c>
      <c r="W2100" s="46">
        <v>25704.198733639798</v>
      </c>
      <c r="X2100" s="38"/>
      <c r="Y2100" s="38">
        <f t="shared" si="33"/>
        <v>29806.896052480351</v>
      </c>
      <c r="Z2100" s="38">
        <v>29806.896052480351</v>
      </c>
      <c r="AA2100" s="38">
        <v>0</v>
      </c>
      <c r="AB2100" s="38">
        <v>29806.896052480351</v>
      </c>
      <c r="AC2100" s="38" t="s">
        <v>6123</v>
      </c>
      <c r="AD2100" s="59">
        <v>0.23793551725016845</v>
      </c>
      <c r="AE2100" s="59">
        <v>0.17335537220604946</v>
      </c>
      <c r="AF2100" s="59">
        <v>0.49679402072519063</v>
      </c>
    </row>
    <row r="2101" spans="1:32" x14ac:dyDescent="0.2">
      <c r="A2101" s="60" t="s">
        <v>6111</v>
      </c>
      <c r="B2101" s="44" t="s">
        <v>6115</v>
      </c>
      <c r="C2101" s="44"/>
      <c r="D2101" s="39">
        <v>2086</v>
      </c>
      <c r="E2101" s="44" t="s">
        <v>5450</v>
      </c>
      <c r="F2101" s="44" t="s">
        <v>2044</v>
      </c>
      <c r="G2101" s="39" t="s">
        <v>6115</v>
      </c>
      <c r="H2101" s="64">
        <v>40451</v>
      </c>
      <c r="I2101" s="44" t="s">
        <v>6141</v>
      </c>
      <c r="J2101" s="58">
        <v>57</v>
      </c>
      <c r="K2101" s="44" t="s">
        <v>6111</v>
      </c>
      <c r="L2101" s="39" t="s">
        <v>6116</v>
      </c>
      <c r="M2101" s="67">
        <v>0</v>
      </c>
      <c r="N2101" s="67">
        <v>0</v>
      </c>
      <c r="O2101" s="46">
        <v>501274</v>
      </c>
      <c r="P2101" s="45">
        <v>501274</v>
      </c>
      <c r="Q2101" s="45">
        <v>231858</v>
      </c>
      <c r="R2101" s="45">
        <v>19321.5</v>
      </c>
      <c r="S2101" s="45">
        <v>115929</v>
      </c>
      <c r="T2101" s="45">
        <v>132597</v>
      </c>
      <c r="U2101" s="46">
        <v>385345</v>
      </c>
      <c r="V2101" s="38">
        <v>165087.20153027872</v>
      </c>
      <c r="W2101" s="46">
        <v>132597</v>
      </c>
      <c r="X2101" s="38"/>
      <c r="Y2101" s="38">
        <f t="shared" si="33"/>
        <v>191437.09191634858</v>
      </c>
      <c r="Z2101" s="38">
        <v>132597</v>
      </c>
      <c r="AA2101" s="38">
        <v>0</v>
      </c>
      <c r="AB2101" s="38">
        <v>132597</v>
      </c>
      <c r="AC2101" s="38" t="s">
        <v>6123</v>
      </c>
      <c r="AD2101" s="59">
        <v>1</v>
      </c>
      <c r="AE2101" s="59">
        <v>0.26452000303227374</v>
      </c>
      <c r="AF2101" s="59">
        <v>0.34409944335595377</v>
      </c>
    </row>
    <row r="2102" spans="1:32" x14ac:dyDescent="0.2">
      <c r="A2102" s="60" t="s">
        <v>6111</v>
      </c>
      <c r="B2102" s="44" t="s">
        <v>6115</v>
      </c>
      <c r="C2102" s="44"/>
      <c r="D2102" s="39">
        <v>2087</v>
      </c>
      <c r="E2102" s="44" t="s">
        <v>338</v>
      </c>
      <c r="F2102" s="44" t="s">
        <v>339</v>
      </c>
      <c r="G2102" s="39" t="s">
        <v>6115</v>
      </c>
      <c r="H2102" s="64">
        <v>40359</v>
      </c>
      <c r="I2102" s="44" t="s">
        <v>6131</v>
      </c>
      <c r="J2102" s="58">
        <v>56</v>
      </c>
      <c r="K2102" s="44" t="s">
        <v>6111</v>
      </c>
      <c r="L2102" s="39" t="s">
        <v>6116</v>
      </c>
      <c r="M2102" s="67">
        <v>0</v>
      </c>
      <c r="N2102" s="67">
        <v>0</v>
      </c>
      <c r="O2102" s="46">
        <v>139832</v>
      </c>
      <c r="P2102" s="45">
        <v>139832</v>
      </c>
      <c r="Q2102" s="45">
        <v>203665</v>
      </c>
      <c r="R2102" s="45">
        <v>16972.083333333332</v>
      </c>
      <c r="S2102" s="45">
        <v>101832.5</v>
      </c>
      <c r="T2102" s="45">
        <v>108671</v>
      </c>
      <c r="U2102" s="46">
        <v>37999.5</v>
      </c>
      <c r="V2102" s="38">
        <v>16279.518650948698</v>
      </c>
      <c r="W2102" s="46">
        <v>16279.518650948698</v>
      </c>
      <c r="X2102" s="38"/>
      <c r="Y2102" s="38">
        <f t="shared" si="33"/>
        <v>18877.924390546879</v>
      </c>
      <c r="Z2102" s="38">
        <v>18877.924390546879</v>
      </c>
      <c r="AA2102" s="38">
        <v>0</v>
      </c>
      <c r="AB2102" s="38">
        <v>18877.924390546879</v>
      </c>
      <c r="AC2102" s="38" t="s">
        <v>6123</v>
      </c>
      <c r="AD2102" s="59">
        <v>0.17371630325060852</v>
      </c>
      <c r="AE2102" s="59">
        <v>0.13500432226204931</v>
      </c>
      <c r="AF2102" s="59">
        <v>0.49679402072519058</v>
      </c>
    </row>
    <row r="2103" spans="1:32" x14ac:dyDescent="0.2">
      <c r="A2103" s="60" t="s">
        <v>6111</v>
      </c>
      <c r="B2103" s="44" t="s">
        <v>6115</v>
      </c>
      <c r="C2103" s="44"/>
      <c r="D2103" s="39">
        <v>2088</v>
      </c>
      <c r="E2103" s="44" t="s">
        <v>354</v>
      </c>
      <c r="F2103" s="44" t="s">
        <v>355</v>
      </c>
      <c r="G2103" s="39" t="s">
        <v>6115</v>
      </c>
      <c r="H2103" s="64">
        <v>40359</v>
      </c>
      <c r="I2103" s="44" t="s">
        <v>6129</v>
      </c>
      <c r="J2103" s="58">
        <v>56</v>
      </c>
      <c r="K2103" s="44" t="s">
        <v>6111</v>
      </c>
      <c r="L2103" s="39" t="s">
        <v>6116</v>
      </c>
      <c r="M2103" s="67">
        <v>0</v>
      </c>
      <c r="N2103" s="67">
        <v>0</v>
      </c>
      <c r="O2103" s="46">
        <v>129764</v>
      </c>
      <c r="P2103" s="45">
        <v>129764</v>
      </c>
      <c r="Q2103" s="45">
        <v>235590</v>
      </c>
      <c r="R2103" s="45">
        <v>19632.5</v>
      </c>
      <c r="S2103" s="45">
        <v>117795</v>
      </c>
      <c r="T2103" s="45">
        <v>171575</v>
      </c>
      <c r="U2103" s="46">
        <v>11969</v>
      </c>
      <c r="V2103" s="38">
        <v>5127.6874362348181</v>
      </c>
      <c r="W2103" s="46">
        <v>5127.6874362348181</v>
      </c>
      <c r="X2103" s="38"/>
      <c r="Y2103" s="38">
        <f t="shared" si="33"/>
        <v>5946.127634059807</v>
      </c>
      <c r="Z2103" s="38">
        <v>5946.127634059807</v>
      </c>
      <c r="AA2103" s="38">
        <v>0</v>
      </c>
      <c r="AB2103" s="38">
        <v>5946.127634059807</v>
      </c>
      <c r="AC2103" s="38" t="s">
        <v>6123</v>
      </c>
      <c r="AD2103" s="59">
        <v>3.4656142410373347E-2</v>
      </c>
      <c r="AE2103" s="59">
        <v>4.5822629034707678E-2</v>
      </c>
      <c r="AF2103" s="59">
        <v>0.49679402072519063</v>
      </c>
    </row>
    <row r="2104" spans="1:32" x14ac:dyDescent="0.2">
      <c r="A2104" s="60" t="s">
        <v>6111</v>
      </c>
      <c r="B2104" s="44" t="s">
        <v>6115</v>
      </c>
      <c r="C2104" s="44"/>
      <c r="D2104" s="39">
        <v>2089</v>
      </c>
      <c r="E2104" s="44" t="s">
        <v>464</v>
      </c>
      <c r="F2104" s="44" t="s">
        <v>465</v>
      </c>
      <c r="G2104" s="39" t="s">
        <v>6115</v>
      </c>
      <c r="H2104" s="64">
        <v>40633</v>
      </c>
      <c r="I2104" s="44" t="s">
        <v>6131</v>
      </c>
      <c r="J2104" s="58">
        <v>56</v>
      </c>
      <c r="K2104" s="44" t="s">
        <v>6111</v>
      </c>
      <c r="L2104" s="39" t="s">
        <v>6116</v>
      </c>
      <c r="M2104" s="67">
        <v>0</v>
      </c>
      <c r="N2104" s="67">
        <v>0</v>
      </c>
      <c r="O2104" s="46">
        <v>351375</v>
      </c>
      <c r="P2104" s="45">
        <v>351375</v>
      </c>
      <c r="Q2104" s="45">
        <v>241108</v>
      </c>
      <c r="R2104" s="45">
        <v>20092.333333333332</v>
      </c>
      <c r="S2104" s="45">
        <v>120554</v>
      </c>
      <c r="T2104" s="45">
        <v>139890</v>
      </c>
      <c r="U2104" s="46">
        <v>230821</v>
      </c>
      <c r="V2104" s="38">
        <v>98886.953105452165</v>
      </c>
      <c r="W2104" s="46">
        <v>98886.953105452165</v>
      </c>
      <c r="X2104" s="38"/>
      <c r="Y2104" s="38">
        <f t="shared" si="33"/>
        <v>114670.49265780923</v>
      </c>
      <c r="Z2104" s="38">
        <v>114670.49265780923</v>
      </c>
      <c r="AA2104" s="38">
        <v>0</v>
      </c>
      <c r="AB2104" s="38">
        <v>114670.49265780923</v>
      </c>
      <c r="AC2104" s="38" t="s">
        <v>6123</v>
      </c>
      <c r="AD2104" s="59">
        <v>0.81971901249416845</v>
      </c>
      <c r="AE2104" s="59">
        <v>0.32634789799447661</v>
      </c>
      <c r="AF2104" s="59">
        <v>0.49679402072519063</v>
      </c>
    </row>
    <row r="2105" spans="1:32" x14ac:dyDescent="0.2">
      <c r="A2105" s="60" t="s">
        <v>6111</v>
      </c>
      <c r="B2105" s="44" t="s">
        <v>6115</v>
      </c>
      <c r="C2105" s="44"/>
      <c r="D2105" s="39">
        <v>2090</v>
      </c>
      <c r="E2105" s="44" t="s">
        <v>1100</v>
      </c>
      <c r="F2105" s="44" t="s">
        <v>1101</v>
      </c>
      <c r="G2105" s="39" t="s">
        <v>6115</v>
      </c>
      <c r="H2105" s="64">
        <v>40633</v>
      </c>
      <c r="I2105" s="44" t="s">
        <v>6132</v>
      </c>
      <c r="J2105" s="58">
        <v>56</v>
      </c>
      <c r="K2105" s="44" t="s">
        <v>6111</v>
      </c>
      <c r="L2105" s="39" t="s">
        <v>6116</v>
      </c>
      <c r="M2105" s="67">
        <v>0</v>
      </c>
      <c r="N2105" s="67">
        <v>0</v>
      </c>
      <c r="O2105" s="46">
        <v>450972</v>
      </c>
      <c r="P2105" s="45">
        <v>450972</v>
      </c>
      <c r="Q2105" s="45">
        <v>230680</v>
      </c>
      <c r="R2105" s="45">
        <v>19223.333333333332</v>
      </c>
      <c r="S2105" s="45">
        <v>115340</v>
      </c>
      <c r="T2105" s="45">
        <v>171194</v>
      </c>
      <c r="U2105" s="46">
        <v>335632</v>
      </c>
      <c r="V2105" s="38">
        <v>143789.45522586384</v>
      </c>
      <c r="W2105" s="46">
        <v>143789.45522586384</v>
      </c>
      <c r="X2105" s="38"/>
      <c r="Y2105" s="38">
        <f t="shared" si="33"/>
        <v>166739.97076403716</v>
      </c>
      <c r="Z2105" s="38">
        <v>166739.97076403716</v>
      </c>
      <c r="AA2105" s="38">
        <v>0</v>
      </c>
      <c r="AB2105" s="38">
        <v>166739.97076403716</v>
      </c>
      <c r="AC2105" s="38" t="s">
        <v>6123</v>
      </c>
      <c r="AD2105" s="59">
        <v>0.97398256226291324</v>
      </c>
      <c r="AE2105" s="59">
        <v>0.3697346415388032</v>
      </c>
      <c r="AF2105" s="59">
        <v>0.49679402072519058</v>
      </c>
    </row>
    <row r="2106" spans="1:32" x14ac:dyDescent="0.2">
      <c r="A2106" s="60" t="s">
        <v>6111</v>
      </c>
      <c r="B2106" s="44" t="s">
        <v>6115</v>
      </c>
      <c r="C2106" s="44"/>
      <c r="D2106" s="39">
        <v>2091</v>
      </c>
      <c r="E2106" s="44" t="s">
        <v>2156</v>
      </c>
      <c r="F2106" s="44" t="s">
        <v>2157</v>
      </c>
      <c r="G2106" s="39" t="s">
        <v>6115</v>
      </c>
      <c r="H2106" s="64">
        <v>40633</v>
      </c>
      <c r="I2106" s="44" t="s">
        <v>6131</v>
      </c>
      <c r="J2106" s="58">
        <v>56</v>
      </c>
      <c r="K2106" s="44" t="s">
        <v>6111</v>
      </c>
      <c r="L2106" s="39" t="s">
        <v>6123</v>
      </c>
      <c r="M2106" s="67">
        <v>124851</v>
      </c>
      <c r="N2106" s="67">
        <v>124851</v>
      </c>
      <c r="O2106" s="46">
        <v>244681</v>
      </c>
      <c r="P2106" s="45">
        <v>119830</v>
      </c>
      <c r="Q2106" s="45">
        <v>242612</v>
      </c>
      <c r="R2106" s="45">
        <v>20217.666666666668</v>
      </c>
      <c r="S2106" s="45">
        <v>121306</v>
      </c>
      <c r="T2106" s="45">
        <v>125012</v>
      </c>
      <c r="U2106" s="46">
        <v>0</v>
      </c>
      <c r="V2106" s="38">
        <v>0</v>
      </c>
      <c r="W2106" s="46">
        <v>0</v>
      </c>
      <c r="X2106" s="38"/>
      <c r="Y2106" s="38">
        <f t="shared" si="33"/>
        <v>0</v>
      </c>
      <c r="Z2106" s="38">
        <v>0</v>
      </c>
      <c r="AA2106" s="38">
        <v>0</v>
      </c>
      <c r="AB2106" s="38">
        <v>0</v>
      </c>
      <c r="AC2106" s="38" t="s">
        <v>6116</v>
      </c>
      <c r="AD2106" s="59">
        <v>0</v>
      </c>
      <c r="AE2106" s="59">
        <v>0</v>
      </c>
      <c r="AF2106" s="59" t="s">
        <v>6138</v>
      </c>
    </row>
    <row r="2107" spans="1:32" x14ac:dyDescent="0.2">
      <c r="A2107" s="60" t="s">
        <v>6111</v>
      </c>
      <c r="B2107" s="44" t="s">
        <v>6115</v>
      </c>
      <c r="C2107" s="44"/>
      <c r="D2107" s="39">
        <v>2092</v>
      </c>
      <c r="E2107" s="44" t="s">
        <v>2170</v>
      </c>
      <c r="F2107" s="44" t="s">
        <v>2171</v>
      </c>
      <c r="G2107" s="39" t="s">
        <v>6115</v>
      </c>
      <c r="H2107" s="64">
        <v>40543</v>
      </c>
      <c r="I2107" s="44" t="s">
        <v>6131</v>
      </c>
      <c r="J2107" s="58">
        <v>56</v>
      </c>
      <c r="K2107" s="44" t="s">
        <v>6111</v>
      </c>
      <c r="L2107" s="39" t="s">
        <v>6116</v>
      </c>
      <c r="M2107" s="67">
        <v>0</v>
      </c>
      <c r="N2107" s="67">
        <v>0</v>
      </c>
      <c r="O2107" s="46">
        <v>88405</v>
      </c>
      <c r="P2107" s="45">
        <v>88405</v>
      </c>
      <c r="Q2107" s="45">
        <v>280934</v>
      </c>
      <c r="R2107" s="45">
        <v>23411.166666666668</v>
      </c>
      <c r="S2107" s="45">
        <v>140467</v>
      </c>
      <c r="T2107" s="45">
        <v>162326</v>
      </c>
      <c r="U2107" s="46">
        <v>0</v>
      </c>
      <c r="V2107" s="38">
        <v>0</v>
      </c>
      <c r="W2107" s="46">
        <v>0</v>
      </c>
      <c r="X2107" s="38"/>
      <c r="Y2107" s="38">
        <f t="shared" si="33"/>
        <v>0</v>
      </c>
      <c r="Z2107" s="38">
        <v>0</v>
      </c>
      <c r="AA2107" s="38">
        <v>0</v>
      </c>
      <c r="AB2107" s="38">
        <v>0</v>
      </c>
      <c r="AC2107" s="38" t="s">
        <v>6116</v>
      </c>
      <c r="AD2107" s="59">
        <v>0</v>
      </c>
      <c r="AE2107" s="59">
        <v>0</v>
      </c>
      <c r="AF2107" s="59" t="s">
        <v>6138</v>
      </c>
    </row>
    <row r="2108" spans="1:32" x14ac:dyDescent="0.2">
      <c r="A2108" s="60" t="s">
        <v>6111</v>
      </c>
      <c r="B2108" s="44" t="s">
        <v>6115</v>
      </c>
      <c r="C2108" s="44"/>
      <c r="D2108" s="39">
        <v>2093</v>
      </c>
      <c r="E2108" s="44" t="s">
        <v>2377</v>
      </c>
      <c r="F2108" s="44" t="s">
        <v>2378</v>
      </c>
      <c r="G2108" s="39" t="s">
        <v>6115</v>
      </c>
      <c r="H2108" s="64">
        <v>40633</v>
      </c>
      <c r="I2108" s="44" t="s">
        <v>6130</v>
      </c>
      <c r="J2108" s="58">
        <v>56</v>
      </c>
      <c r="K2108" s="44" t="s">
        <v>6111</v>
      </c>
      <c r="L2108" s="39" t="s">
        <v>6116</v>
      </c>
      <c r="M2108" s="67">
        <v>0</v>
      </c>
      <c r="N2108" s="67">
        <v>0</v>
      </c>
      <c r="O2108" s="46">
        <v>241866</v>
      </c>
      <c r="P2108" s="45">
        <v>241866</v>
      </c>
      <c r="Q2108" s="45">
        <v>282457</v>
      </c>
      <c r="R2108" s="45">
        <v>23538.083333333332</v>
      </c>
      <c r="S2108" s="45">
        <v>141228.5</v>
      </c>
      <c r="T2108" s="45">
        <v>63862</v>
      </c>
      <c r="U2108" s="46">
        <v>100637.5</v>
      </c>
      <c r="V2108" s="38">
        <v>43114.516197182849</v>
      </c>
      <c r="W2108" s="46">
        <v>43114.516197182849</v>
      </c>
      <c r="X2108" s="38"/>
      <c r="Y2108" s="38">
        <f t="shared" si="33"/>
        <v>49996.108260731373</v>
      </c>
      <c r="Z2108" s="38">
        <v>49996.108260731373</v>
      </c>
      <c r="AA2108" s="38">
        <v>0</v>
      </c>
      <c r="AB2108" s="38">
        <v>49996.108260731373</v>
      </c>
      <c r="AC2108" s="38" t="s">
        <v>6123</v>
      </c>
      <c r="AD2108" s="59">
        <v>0.78287727068885049</v>
      </c>
      <c r="AE2108" s="59">
        <v>0.20670994790806221</v>
      </c>
      <c r="AF2108" s="59">
        <v>0.49679402072519063</v>
      </c>
    </row>
    <row r="2109" spans="1:32" x14ac:dyDescent="0.2">
      <c r="A2109" s="60" t="s">
        <v>6111</v>
      </c>
      <c r="B2109" s="44" t="s">
        <v>6115</v>
      </c>
      <c r="C2109" s="44"/>
      <c r="D2109" s="39">
        <v>2094</v>
      </c>
      <c r="E2109" s="44" t="s">
        <v>3015</v>
      </c>
      <c r="F2109" s="44" t="s">
        <v>3016</v>
      </c>
      <c r="G2109" s="39" t="s">
        <v>6115</v>
      </c>
      <c r="H2109" s="64">
        <v>40633</v>
      </c>
      <c r="I2109" s="44" t="s">
        <v>6132</v>
      </c>
      <c r="J2109" s="58">
        <v>56</v>
      </c>
      <c r="K2109" s="44" t="s">
        <v>6111</v>
      </c>
      <c r="L2109" s="39" t="s">
        <v>6116</v>
      </c>
      <c r="M2109" s="67">
        <v>0</v>
      </c>
      <c r="N2109" s="67">
        <v>0</v>
      </c>
      <c r="O2109" s="46">
        <v>142506</v>
      </c>
      <c r="P2109" s="45">
        <v>142506</v>
      </c>
      <c r="Q2109" s="45">
        <v>235180</v>
      </c>
      <c r="R2109" s="45">
        <v>19598.333333333332</v>
      </c>
      <c r="S2109" s="45">
        <v>117590</v>
      </c>
      <c r="T2109" s="45">
        <v>102709</v>
      </c>
      <c r="U2109" s="46">
        <v>24916</v>
      </c>
      <c r="V2109" s="38">
        <v>10674.363786550817</v>
      </c>
      <c r="W2109" s="46">
        <v>10674.363786550817</v>
      </c>
      <c r="X2109" s="38"/>
      <c r="Y2109" s="38">
        <f t="shared" si="33"/>
        <v>12378.119820388851</v>
      </c>
      <c r="Z2109" s="38">
        <v>12378.119820388851</v>
      </c>
      <c r="AA2109" s="38">
        <v>0</v>
      </c>
      <c r="AB2109" s="38">
        <v>12378.119820388851</v>
      </c>
      <c r="AC2109" s="38" t="s">
        <v>6123</v>
      </c>
      <c r="AD2109" s="59">
        <v>0.12051640869241109</v>
      </c>
      <c r="AE2109" s="59">
        <v>8.686034146203564E-2</v>
      </c>
      <c r="AF2109" s="59">
        <v>0.49679402072519069</v>
      </c>
    </row>
    <row r="2110" spans="1:32" x14ac:dyDescent="0.2">
      <c r="A2110" s="60" t="s">
        <v>6111</v>
      </c>
      <c r="B2110" s="44" t="s">
        <v>6115</v>
      </c>
      <c r="C2110" s="44"/>
      <c r="D2110" s="39">
        <v>2095</v>
      </c>
      <c r="E2110" s="44" t="s">
        <v>3108</v>
      </c>
      <c r="F2110" s="44" t="s">
        <v>3109</v>
      </c>
      <c r="G2110" s="39" t="s">
        <v>6115</v>
      </c>
      <c r="H2110" s="64">
        <v>40359</v>
      </c>
      <c r="I2110" s="44" t="s">
        <v>6131</v>
      </c>
      <c r="J2110" s="58">
        <v>56</v>
      </c>
      <c r="K2110" s="44" t="s">
        <v>6111</v>
      </c>
      <c r="L2110" s="39" t="s">
        <v>6116</v>
      </c>
      <c r="M2110" s="67">
        <v>0</v>
      </c>
      <c r="N2110" s="67">
        <v>0</v>
      </c>
      <c r="O2110" s="46">
        <v>417213</v>
      </c>
      <c r="P2110" s="45">
        <v>417213</v>
      </c>
      <c r="Q2110" s="45">
        <v>225176</v>
      </c>
      <c r="R2110" s="45">
        <v>18764.666666666668</v>
      </c>
      <c r="S2110" s="45">
        <v>112588</v>
      </c>
      <c r="T2110" s="45">
        <v>87936</v>
      </c>
      <c r="U2110" s="46">
        <v>304625</v>
      </c>
      <c r="V2110" s="38">
        <v>130505.62162779109</v>
      </c>
      <c r="W2110" s="46">
        <v>87936</v>
      </c>
      <c r="X2110" s="38"/>
      <c r="Y2110" s="38">
        <f t="shared" si="33"/>
        <v>151335.87856341121</v>
      </c>
      <c r="Z2110" s="38">
        <v>87936</v>
      </c>
      <c r="AA2110" s="38">
        <v>0</v>
      </c>
      <c r="AB2110" s="38">
        <v>87936</v>
      </c>
      <c r="AC2110" s="38" t="s">
        <v>6123</v>
      </c>
      <c r="AD2110" s="59">
        <v>1</v>
      </c>
      <c r="AE2110" s="59">
        <v>0.21077003832574728</v>
      </c>
      <c r="AF2110" s="59">
        <v>0.28866967583093966</v>
      </c>
    </row>
    <row r="2111" spans="1:32" x14ac:dyDescent="0.2">
      <c r="A2111" s="60" t="s">
        <v>6111</v>
      </c>
      <c r="B2111" s="44" t="s">
        <v>6115</v>
      </c>
      <c r="C2111" s="44"/>
      <c r="D2111" s="39">
        <v>2096</v>
      </c>
      <c r="E2111" s="44" t="s">
        <v>3881</v>
      </c>
      <c r="F2111" s="44" t="s">
        <v>3882</v>
      </c>
      <c r="G2111" s="39" t="s">
        <v>6115</v>
      </c>
      <c r="H2111" s="64">
        <v>40359</v>
      </c>
      <c r="I2111" s="44" t="s">
        <v>6131</v>
      </c>
      <c r="J2111" s="58">
        <v>56</v>
      </c>
      <c r="K2111" s="44" t="s">
        <v>6111</v>
      </c>
      <c r="L2111" s="39" t="s">
        <v>6116</v>
      </c>
      <c r="M2111" s="67">
        <v>0</v>
      </c>
      <c r="N2111" s="67">
        <v>0</v>
      </c>
      <c r="O2111" s="46">
        <v>284164</v>
      </c>
      <c r="P2111" s="45">
        <v>284164</v>
      </c>
      <c r="Q2111" s="45">
        <v>292371</v>
      </c>
      <c r="R2111" s="45">
        <v>24364.25</v>
      </c>
      <c r="S2111" s="45">
        <v>146185.5</v>
      </c>
      <c r="T2111" s="45">
        <v>172869</v>
      </c>
      <c r="U2111" s="46">
        <v>137978.5</v>
      </c>
      <c r="V2111" s="38">
        <v>59111.924214264</v>
      </c>
      <c r="W2111" s="46">
        <v>59111.924214264</v>
      </c>
      <c r="X2111" s="38"/>
      <c r="Y2111" s="38">
        <f t="shared" si="33"/>
        <v>68546.89378863071</v>
      </c>
      <c r="Z2111" s="38">
        <v>68546.89378863071</v>
      </c>
      <c r="AA2111" s="38">
        <v>0</v>
      </c>
      <c r="AB2111" s="38">
        <v>68546.89378863071</v>
      </c>
      <c r="AC2111" s="38" t="s">
        <v>6123</v>
      </c>
      <c r="AD2111" s="59">
        <v>0.39652507846190299</v>
      </c>
      <c r="AE2111" s="59">
        <v>0.24122300428143859</v>
      </c>
      <c r="AF2111" s="59">
        <v>0.49679402072519058</v>
      </c>
    </row>
    <row r="2112" spans="1:32" x14ac:dyDescent="0.2">
      <c r="A2112" s="60" t="s">
        <v>6111</v>
      </c>
      <c r="B2112" s="44" t="s">
        <v>6115</v>
      </c>
      <c r="C2112" s="44"/>
      <c r="D2112" s="39">
        <v>2097</v>
      </c>
      <c r="E2112" s="44" t="s">
        <v>5401</v>
      </c>
      <c r="F2112" s="44" t="s">
        <v>5402</v>
      </c>
      <c r="G2112" s="39" t="s">
        <v>6115</v>
      </c>
      <c r="H2112" s="64">
        <v>40633</v>
      </c>
      <c r="I2112" s="44" t="s">
        <v>6132</v>
      </c>
      <c r="J2112" s="58">
        <v>56</v>
      </c>
      <c r="K2112" s="44" t="s">
        <v>6111</v>
      </c>
      <c r="L2112" s="39" t="s">
        <v>6116</v>
      </c>
      <c r="M2112" s="67">
        <v>0</v>
      </c>
      <c r="N2112" s="67">
        <v>0</v>
      </c>
      <c r="O2112" s="46">
        <v>201877</v>
      </c>
      <c r="P2112" s="45">
        <v>201877</v>
      </c>
      <c r="Q2112" s="45">
        <v>230871</v>
      </c>
      <c r="R2112" s="45">
        <v>19239.25</v>
      </c>
      <c r="S2112" s="45">
        <v>115435.5</v>
      </c>
      <c r="T2112" s="45">
        <v>119480</v>
      </c>
      <c r="U2112" s="46">
        <v>86441.5</v>
      </c>
      <c r="V2112" s="38">
        <v>37032.75073266706</v>
      </c>
      <c r="W2112" s="46">
        <v>37032.75073266706</v>
      </c>
      <c r="X2112" s="38"/>
      <c r="Y2112" s="38">
        <f t="shared" si="33"/>
        <v>42943.620342516566</v>
      </c>
      <c r="Z2112" s="38">
        <v>42943.620342516566</v>
      </c>
      <c r="AA2112" s="38">
        <v>0</v>
      </c>
      <c r="AB2112" s="38">
        <v>42943.620342516566</v>
      </c>
      <c r="AC2112" s="38" t="s">
        <v>6123</v>
      </c>
      <c r="AD2112" s="59">
        <v>0.35942099382755749</v>
      </c>
      <c r="AE2112" s="59">
        <v>0.21272170847851199</v>
      </c>
      <c r="AF2112" s="59">
        <v>0.49679402072519063</v>
      </c>
    </row>
    <row r="2113" spans="1:32" x14ac:dyDescent="0.2">
      <c r="A2113" s="60" t="s">
        <v>6111</v>
      </c>
      <c r="B2113" s="44" t="s">
        <v>6115</v>
      </c>
      <c r="C2113" s="44"/>
      <c r="D2113" s="39">
        <v>2098</v>
      </c>
      <c r="E2113" s="44" t="s">
        <v>5522</v>
      </c>
      <c r="F2113" s="44" t="s">
        <v>5523</v>
      </c>
      <c r="G2113" s="39" t="s">
        <v>6115</v>
      </c>
      <c r="H2113" s="64">
        <v>40543</v>
      </c>
      <c r="I2113" s="44" t="s">
        <v>6129</v>
      </c>
      <c r="J2113" s="58">
        <v>56</v>
      </c>
      <c r="K2113" s="44" t="s">
        <v>6111</v>
      </c>
      <c r="L2113" s="39" t="s">
        <v>6116</v>
      </c>
      <c r="M2113" s="67">
        <v>0</v>
      </c>
      <c r="N2113" s="67">
        <v>0</v>
      </c>
      <c r="O2113" s="46">
        <v>390529</v>
      </c>
      <c r="P2113" s="45">
        <v>390529</v>
      </c>
      <c r="Q2113" s="45">
        <v>246360</v>
      </c>
      <c r="R2113" s="45">
        <v>20530</v>
      </c>
      <c r="S2113" s="45">
        <v>123180</v>
      </c>
      <c r="T2113" s="45">
        <v>105267</v>
      </c>
      <c r="U2113" s="46">
        <v>267349</v>
      </c>
      <c r="V2113" s="38">
        <v>114536.06052217749</v>
      </c>
      <c r="W2113" s="46">
        <v>105267</v>
      </c>
      <c r="X2113" s="38"/>
      <c r="Y2113" s="38">
        <f t="shared" si="33"/>
        <v>132817.38464685899</v>
      </c>
      <c r="Z2113" s="38">
        <v>105267</v>
      </c>
      <c r="AA2113" s="38">
        <v>0</v>
      </c>
      <c r="AB2113" s="38">
        <v>105267</v>
      </c>
      <c r="AC2113" s="38" t="s">
        <v>6123</v>
      </c>
      <c r="AD2113" s="59">
        <v>1</v>
      </c>
      <c r="AE2113" s="59">
        <v>0.26954976455013585</v>
      </c>
      <c r="AF2113" s="59">
        <v>0.39374375815881113</v>
      </c>
    </row>
    <row r="2114" spans="1:32" x14ac:dyDescent="0.2">
      <c r="A2114" s="60" t="s">
        <v>6111</v>
      </c>
      <c r="B2114" s="44" t="s">
        <v>6115</v>
      </c>
      <c r="C2114" s="44"/>
      <c r="D2114" s="39">
        <v>2099</v>
      </c>
      <c r="E2114" s="44" t="s">
        <v>5788</v>
      </c>
      <c r="F2114" s="44" t="s">
        <v>4809</v>
      </c>
      <c r="G2114" s="39" t="s">
        <v>6115</v>
      </c>
      <c r="H2114" s="64">
        <v>40451</v>
      </c>
      <c r="I2114" s="44" t="s">
        <v>6131</v>
      </c>
      <c r="J2114" s="58">
        <v>56</v>
      </c>
      <c r="K2114" s="44" t="s">
        <v>6111</v>
      </c>
      <c r="L2114" s="39" t="s">
        <v>6116</v>
      </c>
      <c r="M2114" s="67">
        <v>0</v>
      </c>
      <c r="N2114" s="67">
        <v>0</v>
      </c>
      <c r="O2114" s="46">
        <v>70669</v>
      </c>
      <c r="P2114" s="45">
        <v>70669</v>
      </c>
      <c r="Q2114" s="45">
        <v>253560</v>
      </c>
      <c r="R2114" s="45">
        <v>21130</v>
      </c>
      <c r="S2114" s="45">
        <v>126780</v>
      </c>
      <c r="T2114" s="45">
        <v>76797</v>
      </c>
      <c r="U2114" s="46">
        <v>0</v>
      </c>
      <c r="V2114" s="38">
        <v>0</v>
      </c>
      <c r="W2114" s="46">
        <v>0</v>
      </c>
      <c r="X2114" s="38"/>
      <c r="Y2114" s="38">
        <f t="shared" si="33"/>
        <v>0</v>
      </c>
      <c r="Z2114" s="38">
        <v>0</v>
      </c>
      <c r="AA2114" s="38">
        <v>0</v>
      </c>
      <c r="AB2114" s="38">
        <v>0</v>
      </c>
      <c r="AC2114" s="38" t="s">
        <v>6116</v>
      </c>
      <c r="AD2114" s="59">
        <v>0</v>
      </c>
      <c r="AE2114" s="59">
        <v>0</v>
      </c>
      <c r="AF2114" s="59" t="s">
        <v>6138</v>
      </c>
    </row>
    <row r="2115" spans="1:32" x14ac:dyDescent="0.2">
      <c r="A2115" s="60" t="s">
        <v>6111</v>
      </c>
      <c r="B2115" s="44" t="s">
        <v>6115</v>
      </c>
      <c r="C2115" s="44"/>
      <c r="D2115" s="39">
        <v>2100</v>
      </c>
      <c r="E2115" s="44" t="s">
        <v>510</v>
      </c>
      <c r="F2115" s="44" t="s">
        <v>511</v>
      </c>
      <c r="G2115" s="39" t="s">
        <v>6115</v>
      </c>
      <c r="H2115" s="64">
        <v>40359</v>
      </c>
      <c r="I2115" s="44" t="s">
        <v>6130</v>
      </c>
      <c r="J2115" s="58">
        <v>55</v>
      </c>
      <c r="K2115" s="44" t="s">
        <v>6111</v>
      </c>
      <c r="L2115" s="39" t="s">
        <v>6116</v>
      </c>
      <c r="M2115" s="67">
        <v>0</v>
      </c>
      <c r="N2115" s="67">
        <v>0</v>
      </c>
      <c r="O2115" s="46">
        <v>3260</v>
      </c>
      <c r="P2115" s="45">
        <v>3260</v>
      </c>
      <c r="Q2115" s="45">
        <v>278518</v>
      </c>
      <c r="R2115" s="45">
        <v>23209.833333333332</v>
      </c>
      <c r="S2115" s="45">
        <v>139259</v>
      </c>
      <c r="T2115" s="45">
        <v>202354</v>
      </c>
      <c r="U2115" s="46">
        <v>0</v>
      </c>
      <c r="V2115" s="38">
        <v>0</v>
      </c>
      <c r="W2115" s="46">
        <v>0</v>
      </c>
      <c r="X2115" s="38"/>
      <c r="Y2115" s="38">
        <f t="shared" si="33"/>
        <v>0</v>
      </c>
      <c r="Z2115" s="38">
        <v>0</v>
      </c>
      <c r="AA2115" s="38">
        <v>0</v>
      </c>
      <c r="AB2115" s="38">
        <v>0</v>
      </c>
      <c r="AC2115" s="38" t="s">
        <v>6116</v>
      </c>
      <c r="AD2115" s="59">
        <v>0</v>
      </c>
      <c r="AE2115" s="59">
        <v>0</v>
      </c>
      <c r="AF2115" s="59" t="s">
        <v>6138</v>
      </c>
    </row>
    <row r="2116" spans="1:32" x14ac:dyDescent="0.2">
      <c r="A2116" s="60" t="s">
        <v>6111</v>
      </c>
      <c r="B2116" s="44" t="s">
        <v>6115</v>
      </c>
      <c r="C2116" s="44"/>
      <c r="D2116" s="39">
        <v>2101</v>
      </c>
      <c r="E2116" s="44" t="s">
        <v>1221</v>
      </c>
      <c r="F2116" s="44" t="s">
        <v>1222</v>
      </c>
      <c r="G2116" s="39" t="s">
        <v>6115</v>
      </c>
      <c r="H2116" s="64">
        <v>40543</v>
      </c>
      <c r="I2116" s="44" t="s">
        <v>6131</v>
      </c>
      <c r="J2116" s="58">
        <v>55</v>
      </c>
      <c r="K2116" s="44" t="s">
        <v>6111</v>
      </c>
      <c r="L2116" s="39" t="s">
        <v>6116</v>
      </c>
      <c r="M2116" s="67">
        <v>0</v>
      </c>
      <c r="N2116" s="67">
        <v>0</v>
      </c>
      <c r="O2116" s="46">
        <v>578331</v>
      </c>
      <c r="P2116" s="45">
        <v>578331</v>
      </c>
      <c r="Q2116" s="45">
        <v>305221</v>
      </c>
      <c r="R2116" s="45">
        <v>25435.083333333332</v>
      </c>
      <c r="S2116" s="45">
        <v>152610.5</v>
      </c>
      <c r="T2116" s="45">
        <v>164186</v>
      </c>
      <c r="U2116" s="46">
        <v>425720.5</v>
      </c>
      <c r="V2116" s="38">
        <v>182384.6318988725</v>
      </c>
      <c r="W2116" s="46">
        <v>164186</v>
      </c>
      <c r="X2116" s="38"/>
      <c r="Y2116" s="38">
        <f t="shared" si="33"/>
        <v>211495.39890013853</v>
      </c>
      <c r="Z2116" s="38">
        <v>164186</v>
      </c>
      <c r="AA2116" s="38">
        <v>0</v>
      </c>
      <c r="AB2116" s="38">
        <v>164186</v>
      </c>
      <c r="AC2116" s="38" t="s">
        <v>6123</v>
      </c>
      <c r="AD2116" s="59">
        <v>1</v>
      </c>
      <c r="AE2116" s="59">
        <v>0.283896246267276</v>
      </c>
      <c r="AF2116" s="59">
        <v>0.38566618238961947</v>
      </c>
    </row>
    <row r="2117" spans="1:32" x14ac:dyDescent="0.2">
      <c r="A2117" s="60" t="s">
        <v>6111</v>
      </c>
      <c r="B2117" s="44" t="s">
        <v>6115</v>
      </c>
      <c r="C2117" s="44"/>
      <c r="D2117" s="39">
        <v>2102</v>
      </c>
      <c r="E2117" s="44" t="s">
        <v>3703</v>
      </c>
      <c r="F2117" s="44" t="s">
        <v>3704</v>
      </c>
      <c r="G2117" s="39" t="s">
        <v>6115</v>
      </c>
      <c r="H2117" s="64">
        <v>40359</v>
      </c>
      <c r="I2117" s="44" t="s">
        <v>6129</v>
      </c>
      <c r="J2117" s="58">
        <v>55</v>
      </c>
      <c r="K2117" s="44" t="s">
        <v>6111</v>
      </c>
      <c r="L2117" s="39" t="s">
        <v>6116</v>
      </c>
      <c r="M2117" s="67">
        <v>0</v>
      </c>
      <c r="N2117" s="67">
        <v>0</v>
      </c>
      <c r="O2117" s="46">
        <v>209893</v>
      </c>
      <c r="P2117" s="45">
        <v>209893</v>
      </c>
      <c r="Q2117" s="45">
        <v>351592</v>
      </c>
      <c r="R2117" s="45">
        <v>29299.333333333332</v>
      </c>
      <c r="S2117" s="45">
        <v>175796</v>
      </c>
      <c r="T2117" s="45">
        <v>147909</v>
      </c>
      <c r="U2117" s="46">
        <v>34097</v>
      </c>
      <c r="V2117" s="38">
        <v>14607.632927838466</v>
      </c>
      <c r="W2117" s="46">
        <v>14607.632927838466</v>
      </c>
      <c r="X2117" s="38"/>
      <c r="Y2117" s="38">
        <f t="shared" si="33"/>
        <v>16939.185724666826</v>
      </c>
      <c r="Z2117" s="38">
        <v>16939.185724666826</v>
      </c>
      <c r="AA2117" s="38">
        <v>0</v>
      </c>
      <c r="AB2117" s="38">
        <v>16939.185724666826</v>
      </c>
      <c r="AC2117" s="38" t="s">
        <v>6123</v>
      </c>
      <c r="AD2117" s="59">
        <v>0.11452437461322047</v>
      </c>
      <c r="AE2117" s="59">
        <v>8.0703909728608511E-2</v>
      </c>
      <c r="AF2117" s="59">
        <v>0.49679402072519069</v>
      </c>
    </row>
    <row r="2118" spans="1:32" x14ac:dyDescent="0.2">
      <c r="A2118" s="60" t="s">
        <v>6111</v>
      </c>
      <c r="B2118" s="44" t="s">
        <v>6115</v>
      </c>
      <c r="C2118" s="44"/>
      <c r="D2118" s="39">
        <v>2103</v>
      </c>
      <c r="E2118" s="44" t="s">
        <v>4677</v>
      </c>
      <c r="F2118" s="44" t="s">
        <v>4678</v>
      </c>
      <c r="G2118" s="39" t="s">
        <v>6115</v>
      </c>
      <c r="H2118" s="64">
        <v>40451</v>
      </c>
      <c r="I2118" s="44" t="s">
        <v>6129</v>
      </c>
      <c r="J2118" s="58">
        <v>55</v>
      </c>
      <c r="K2118" s="44" t="s">
        <v>6111</v>
      </c>
      <c r="L2118" s="39" t="s">
        <v>6123</v>
      </c>
      <c r="M2118" s="67">
        <v>162745</v>
      </c>
      <c r="N2118" s="67">
        <v>162745</v>
      </c>
      <c r="O2118" s="46">
        <v>274234</v>
      </c>
      <c r="P2118" s="45">
        <v>111489</v>
      </c>
      <c r="Q2118" s="45">
        <v>234324</v>
      </c>
      <c r="R2118" s="45">
        <v>19527</v>
      </c>
      <c r="S2118" s="45">
        <v>117162</v>
      </c>
      <c r="T2118" s="45">
        <v>197793</v>
      </c>
      <c r="U2118" s="46">
        <v>0</v>
      </c>
      <c r="V2118" s="38">
        <v>0</v>
      </c>
      <c r="W2118" s="46">
        <v>0</v>
      </c>
      <c r="X2118" s="38"/>
      <c r="Y2118" s="38">
        <f t="shared" si="33"/>
        <v>0</v>
      </c>
      <c r="Z2118" s="38">
        <v>0</v>
      </c>
      <c r="AA2118" s="38">
        <v>0</v>
      </c>
      <c r="AB2118" s="38">
        <v>0</v>
      </c>
      <c r="AC2118" s="38" t="s">
        <v>6116</v>
      </c>
      <c r="AD2118" s="59">
        <v>0</v>
      </c>
      <c r="AE2118" s="59">
        <v>0</v>
      </c>
      <c r="AF2118" s="59" t="s">
        <v>6138</v>
      </c>
    </row>
    <row r="2119" spans="1:32" x14ac:dyDescent="0.2">
      <c r="A2119" s="60" t="s">
        <v>6111</v>
      </c>
      <c r="B2119" s="44" t="s">
        <v>6115</v>
      </c>
      <c r="C2119" s="44"/>
      <c r="D2119" s="39">
        <v>2104</v>
      </c>
      <c r="E2119" s="44" t="s">
        <v>5117</v>
      </c>
      <c r="F2119" s="44" t="s">
        <v>5118</v>
      </c>
      <c r="G2119" s="39" t="s">
        <v>6115</v>
      </c>
      <c r="H2119" s="64">
        <v>40451</v>
      </c>
      <c r="I2119" s="44" t="s">
        <v>6129</v>
      </c>
      <c r="J2119" s="58">
        <v>55</v>
      </c>
      <c r="K2119" s="44" t="s">
        <v>6111</v>
      </c>
      <c r="L2119" s="39" t="s">
        <v>6116</v>
      </c>
      <c r="M2119" s="67">
        <v>0</v>
      </c>
      <c r="N2119" s="67">
        <v>0</v>
      </c>
      <c r="O2119" s="46">
        <v>155516</v>
      </c>
      <c r="P2119" s="45">
        <v>155516</v>
      </c>
      <c r="Q2119" s="45">
        <v>235033</v>
      </c>
      <c r="R2119" s="45">
        <v>19586.083333333332</v>
      </c>
      <c r="S2119" s="45">
        <v>117516.5</v>
      </c>
      <c r="T2119" s="45">
        <v>175436</v>
      </c>
      <c r="U2119" s="46">
        <v>37999.5</v>
      </c>
      <c r="V2119" s="38">
        <v>16279.518650948698</v>
      </c>
      <c r="W2119" s="46">
        <v>16279.518650948698</v>
      </c>
      <c r="X2119" s="38"/>
      <c r="Y2119" s="38">
        <f t="shared" si="33"/>
        <v>18877.924390546879</v>
      </c>
      <c r="Z2119" s="38">
        <v>18877.924390546879</v>
      </c>
      <c r="AA2119" s="38">
        <v>0</v>
      </c>
      <c r="AB2119" s="38">
        <v>18877.924390546879</v>
      </c>
      <c r="AC2119" s="38" t="s">
        <v>6123</v>
      </c>
      <c r="AD2119" s="59">
        <v>0.10760576159138877</v>
      </c>
      <c r="AE2119" s="59">
        <v>0.1213889528443818</v>
      </c>
      <c r="AF2119" s="59">
        <v>0.49679402072519058</v>
      </c>
    </row>
    <row r="2120" spans="1:32" x14ac:dyDescent="0.2">
      <c r="A2120" s="60" t="s">
        <v>6111</v>
      </c>
      <c r="B2120" s="44" t="s">
        <v>6115</v>
      </c>
      <c r="C2120" s="44"/>
      <c r="D2120" s="39">
        <v>2105</v>
      </c>
      <c r="E2120" s="44" t="s">
        <v>5297</v>
      </c>
      <c r="F2120" s="44" t="s">
        <v>5298</v>
      </c>
      <c r="G2120" s="39" t="s">
        <v>6115</v>
      </c>
      <c r="H2120" s="64">
        <v>40451</v>
      </c>
      <c r="I2120" s="44" t="s">
        <v>6131</v>
      </c>
      <c r="J2120" s="58">
        <v>55</v>
      </c>
      <c r="K2120" s="44" t="s">
        <v>6111</v>
      </c>
      <c r="L2120" s="39" t="s">
        <v>6116</v>
      </c>
      <c r="M2120" s="67">
        <v>0</v>
      </c>
      <c r="N2120" s="67">
        <v>0</v>
      </c>
      <c r="O2120" s="46">
        <v>88538</v>
      </c>
      <c r="P2120" s="45">
        <v>88538</v>
      </c>
      <c r="Q2120" s="45">
        <v>248202</v>
      </c>
      <c r="R2120" s="45">
        <v>20683.5</v>
      </c>
      <c r="S2120" s="45">
        <v>124101</v>
      </c>
      <c r="T2120" s="45">
        <v>142305</v>
      </c>
      <c r="U2120" s="46">
        <v>0</v>
      </c>
      <c r="V2120" s="38">
        <v>0</v>
      </c>
      <c r="W2120" s="46">
        <v>0</v>
      </c>
      <c r="X2120" s="38"/>
      <c r="Y2120" s="38">
        <f t="shared" si="33"/>
        <v>0</v>
      </c>
      <c r="Z2120" s="38">
        <v>0</v>
      </c>
      <c r="AA2120" s="38">
        <v>0</v>
      </c>
      <c r="AB2120" s="38">
        <v>0</v>
      </c>
      <c r="AC2120" s="38" t="s">
        <v>6116</v>
      </c>
      <c r="AD2120" s="59">
        <v>0</v>
      </c>
      <c r="AE2120" s="59">
        <v>0</v>
      </c>
      <c r="AF2120" s="59" t="s">
        <v>6138</v>
      </c>
    </row>
    <row r="2121" spans="1:32" x14ac:dyDescent="0.2">
      <c r="A2121" s="60" t="s">
        <v>6111</v>
      </c>
      <c r="B2121" s="44" t="s">
        <v>6115</v>
      </c>
      <c r="C2121" s="44"/>
      <c r="D2121" s="39">
        <v>2106</v>
      </c>
      <c r="E2121" s="44" t="s">
        <v>5540</v>
      </c>
      <c r="F2121" s="44" t="s">
        <v>5541</v>
      </c>
      <c r="G2121" s="39" t="s">
        <v>6115</v>
      </c>
      <c r="H2121" s="64">
        <v>40359</v>
      </c>
      <c r="I2121" s="44" t="s">
        <v>6129</v>
      </c>
      <c r="J2121" s="58">
        <v>55</v>
      </c>
      <c r="K2121" s="44" t="s">
        <v>6111</v>
      </c>
      <c r="L2121" s="39" t="s">
        <v>6116</v>
      </c>
      <c r="M2121" s="67">
        <v>0</v>
      </c>
      <c r="N2121" s="67">
        <v>0</v>
      </c>
      <c r="O2121" s="46">
        <v>120599</v>
      </c>
      <c r="P2121" s="45">
        <v>120599</v>
      </c>
      <c r="Q2121" s="45">
        <v>300639</v>
      </c>
      <c r="R2121" s="45">
        <v>25053.25</v>
      </c>
      <c r="S2121" s="45">
        <v>150319.5</v>
      </c>
      <c r="T2121" s="45">
        <v>242764</v>
      </c>
      <c r="U2121" s="46">
        <v>0</v>
      </c>
      <c r="V2121" s="38">
        <v>0</v>
      </c>
      <c r="W2121" s="46">
        <v>0</v>
      </c>
      <c r="X2121" s="38"/>
      <c r="Y2121" s="38">
        <f t="shared" si="33"/>
        <v>0</v>
      </c>
      <c r="Z2121" s="38">
        <v>0</v>
      </c>
      <c r="AA2121" s="38">
        <v>0</v>
      </c>
      <c r="AB2121" s="38">
        <v>0</v>
      </c>
      <c r="AC2121" s="38" t="s">
        <v>6116</v>
      </c>
      <c r="AD2121" s="59">
        <v>0</v>
      </c>
      <c r="AE2121" s="59">
        <v>0</v>
      </c>
      <c r="AF2121" s="59" t="s">
        <v>6138</v>
      </c>
    </row>
    <row r="2122" spans="1:32" x14ac:dyDescent="0.2">
      <c r="A2122" s="60" t="s">
        <v>6111</v>
      </c>
      <c r="B2122" s="44" t="s">
        <v>6115</v>
      </c>
      <c r="C2122" s="44"/>
      <c r="D2122" s="39">
        <v>2107</v>
      </c>
      <c r="E2122" s="44" t="s">
        <v>5692</v>
      </c>
      <c r="F2122" s="44" t="s">
        <v>5693</v>
      </c>
      <c r="G2122" s="39" t="s">
        <v>6115</v>
      </c>
      <c r="H2122" s="64">
        <v>40359</v>
      </c>
      <c r="I2122" s="44" t="s">
        <v>6129</v>
      </c>
      <c r="J2122" s="58">
        <v>55</v>
      </c>
      <c r="K2122" s="44" t="s">
        <v>6111</v>
      </c>
      <c r="L2122" s="39" t="s">
        <v>6116</v>
      </c>
      <c r="M2122" s="67">
        <v>0</v>
      </c>
      <c r="N2122" s="67">
        <v>0</v>
      </c>
      <c r="O2122" s="46">
        <v>255650</v>
      </c>
      <c r="P2122" s="45">
        <v>255650</v>
      </c>
      <c r="Q2122" s="45">
        <v>324977</v>
      </c>
      <c r="R2122" s="45">
        <v>27081.416666666668</v>
      </c>
      <c r="S2122" s="45">
        <v>162488.5</v>
      </c>
      <c r="T2122" s="45">
        <v>149008</v>
      </c>
      <c r="U2122" s="46">
        <v>93161.5</v>
      </c>
      <c r="V2122" s="38">
        <v>39911.69296439051</v>
      </c>
      <c r="W2122" s="46">
        <v>39911.69296439051</v>
      </c>
      <c r="X2122" s="38"/>
      <c r="Y2122" s="38">
        <f t="shared" si="33"/>
        <v>46282.076161789846</v>
      </c>
      <c r="Z2122" s="38">
        <v>46282.076161789846</v>
      </c>
      <c r="AA2122" s="38">
        <v>0</v>
      </c>
      <c r="AB2122" s="38">
        <v>46282.076161789846</v>
      </c>
      <c r="AC2122" s="38" t="s">
        <v>6123</v>
      </c>
      <c r="AD2122" s="59">
        <v>0.31060128423836203</v>
      </c>
      <c r="AE2122" s="59">
        <v>0.18103687135454663</v>
      </c>
      <c r="AF2122" s="59">
        <v>0.49679402072519063</v>
      </c>
    </row>
    <row r="2123" spans="1:32" x14ac:dyDescent="0.2">
      <c r="A2123" s="60" t="s">
        <v>6111</v>
      </c>
      <c r="B2123" s="44" t="s">
        <v>6115</v>
      </c>
      <c r="C2123" s="44"/>
      <c r="D2123" s="39">
        <v>2108</v>
      </c>
      <c r="E2123" s="44" t="s">
        <v>855</v>
      </c>
      <c r="F2123" s="44" t="s">
        <v>856</v>
      </c>
      <c r="G2123" s="39" t="s">
        <v>6115</v>
      </c>
      <c r="H2123" s="64">
        <v>40633</v>
      </c>
      <c r="I2123" s="44" t="s">
        <v>6132</v>
      </c>
      <c r="J2123" s="58">
        <v>54</v>
      </c>
      <c r="K2123" s="44" t="s">
        <v>6111</v>
      </c>
      <c r="L2123" s="39" t="s">
        <v>6116</v>
      </c>
      <c r="M2123" s="67">
        <v>0</v>
      </c>
      <c r="N2123" s="67">
        <v>0</v>
      </c>
      <c r="O2123" s="46">
        <v>245486</v>
      </c>
      <c r="P2123" s="45">
        <v>245486</v>
      </c>
      <c r="Q2123" s="45">
        <v>372872</v>
      </c>
      <c r="R2123" s="45">
        <v>31072.666666666668</v>
      </c>
      <c r="S2123" s="45">
        <v>186436</v>
      </c>
      <c r="T2123" s="45">
        <v>200459</v>
      </c>
      <c r="U2123" s="46">
        <v>59050</v>
      </c>
      <c r="V2123" s="38">
        <v>25297.848033224665</v>
      </c>
      <c r="W2123" s="46">
        <v>25297.848033224665</v>
      </c>
      <c r="X2123" s="38"/>
      <c r="Y2123" s="38">
        <f t="shared" si="33"/>
        <v>29335.686923822508</v>
      </c>
      <c r="Z2123" s="38">
        <v>29335.686923822508</v>
      </c>
      <c r="AA2123" s="38">
        <v>0</v>
      </c>
      <c r="AB2123" s="38">
        <v>29335.686923822508</v>
      </c>
      <c r="AC2123" s="38" t="s">
        <v>6123</v>
      </c>
      <c r="AD2123" s="59">
        <v>0.14634257840168069</v>
      </c>
      <c r="AE2123" s="59">
        <v>0.11950044778041317</v>
      </c>
      <c r="AF2123" s="59">
        <v>0.49679402072519063</v>
      </c>
    </row>
    <row r="2124" spans="1:32" x14ac:dyDescent="0.2">
      <c r="A2124" s="60" t="s">
        <v>6111</v>
      </c>
      <c r="B2124" s="44" t="s">
        <v>6115</v>
      </c>
      <c r="C2124" s="44"/>
      <c r="D2124" s="39">
        <v>2109</v>
      </c>
      <c r="E2124" s="44" t="s">
        <v>1791</v>
      </c>
      <c r="F2124" s="44" t="s">
        <v>1792</v>
      </c>
      <c r="G2124" s="39" t="s">
        <v>6115</v>
      </c>
      <c r="H2124" s="64">
        <v>40543</v>
      </c>
      <c r="I2124" s="44" t="s">
        <v>6141</v>
      </c>
      <c r="J2124" s="58">
        <v>54</v>
      </c>
      <c r="K2124" s="44" t="s">
        <v>6111</v>
      </c>
      <c r="L2124" s="39" t="s">
        <v>6116</v>
      </c>
      <c r="M2124" s="67">
        <v>0</v>
      </c>
      <c r="N2124" s="67">
        <v>0</v>
      </c>
      <c r="O2124" s="46">
        <v>334484</v>
      </c>
      <c r="P2124" s="45">
        <v>334484</v>
      </c>
      <c r="Q2124" s="45">
        <v>239767</v>
      </c>
      <c r="R2124" s="45">
        <v>19980.583333333332</v>
      </c>
      <c r="S2124" s="45">
        <v>119883.5</v>
      </c>
      <c r="T2124" s="45">
        <v>90993</v>
      </c>
      <c r="U2124" s="46">
        <v>214600.5</v>
      </c>
      <c r="V2124" s="38">
        <v>91937.863452227422</v>
      </c>
      <c r="W2124" s="46">
        <v>90993</v>
      </c>
      <c r="X2124" s="38"/>
      <c r="Y2124" s="38">
        <f t="shared" si="33"/>
        <v>106612.24524463627</v>
      </c>
      <c r="Z2124" s="38">
        <v>90993</v>
      </c>
      <c r="AA2124" s="38">
        <v>0</v>
      </c>
      <c r="AB2124" s="38">
        <v>90993</v>
      </c>
      <c r="AC2124" s="38" t="s">
        <v>6123</v>
      </c>
      <c r="AD2124" s="59">
        <v>1</v>
      </c>
      <c r="AE2124" s="59">
        <v>0.27203991820236545</v>
      </c>
      <c r="AF2124" s="59">
        <v>0.42401112765347704</v>
      </c>
    </row>
    <row r="2125" spans="1:32" x14ac:dyDescent="0.2">
      <c r="A2125" s="60" t="s">
        <v>6111</v>
      </c>
      <c r="B2125" s="44" t="s">
        <v>6115</v>
      </c>
      <c r="C2125" s="44"/>
      <c r="D2125" s="39">
        <v>2110</v>
      </c>
      <c r="E2125" s="44" t="s">
        <v>1931</v>
      </c>
      <c r="F2125" s="44" t="s">
        <v>1932</v>
      </c>
      <c r="G2125" s="39" t="s">
        <v>6115</v>
      </c>
      <c r="H2125" s="64">
        <v>40633</v>
      </c>
      <c r="I2125" s="44" t="s">
        <v>6131</v>
      </c>
      <c r="J2125" s="58">
        <v>54</v>
      </c>
      <c r="K2125" s="44" t="s">
        <v>6111</v>
      </c>
      <c r="L2125" s="39" t="s">
        <v>6116</v>
      </c>
      <c r="M2125" s="67">
        <v>0</v>
      </c>
      <c r="N2125" s="67">
        <v>0</v>
      </c>
      <c r="O2125" s="46">
        <v>103993</v>
      </c>
      <c r="P2125" s="45">
        <v>103993</v>
      </c>
      <c r="Q2125" s="45">
        <v>272526</v>
      </c>
      <c r="R2125" s="45">
        <v>22710.5</v>
      </c>
      <c r="S2125" s="45">
        <v>136263</v>
      </c>
      <c r="T2125" s="45">
        <v>152400</v>
      </c>
      <c r="U2125" s="46">
        <v>0</v>
      </c>
      <c r="V2125" s="38">
        <v>0</v>
      </c>
      <c r="W2125" s="46">
        <v>0</v>
      </c>
      <c r="X2125" s="38"/>
      <c r="Y2125" s="38">
        <f t="shared" si="33"/>
        <v>0</v>
      </c>
      <c r="Z2125" s="38">
        <v>0</v>
      </c>
      <c r="AA2125" s="38">
        <v>0</v>
      </c>
      <c r="AB2125" s="38">
        <v>0</v>
      </c>
      <c r="AC2125" s="38" t="s">
        <v>6116</v>
      </c>
      <c r="AD2125" s="59">
        <v>0</v>
      </c>
      <c r="AE2125" s="59">
        <v>0</v>
      </c>
      <c r="AF2125" s="59" t="s">
        <v>6138</v>
      </c>
    </row>
    <row r="2126" spans="1:32" x14ac:dyDescent="0.2">
      <c r="A2126" s="60" t="s">
        <v>6111</v>
      </c>
      <c r="B2126" s="44" t="s">
        <v>6115</v>
      </c>
      <c r="C2126" s="44"/>
      <c r="D2126" s="39">
        <v>2111</v>
      </c>
      <c r="E2126" s="44" t="s">
        <v>2055</v>
      </c>
      <c r="F2126" s="44" t="s">
        <v>2056</v>
      </c>
      <c r="G2126" s="39" t="s">
        <v>6115</v>
      </c>
      <c r="H2126" s="64">
        <v>40633</v>
      </c>
      <c r="I2126" s="44" t="s">
        <v>6132</v>
      </c>
      <c r="J2126" s="58">
        <v>54</v>
      </c>
      <c r="K2126" s="44" t="s">
        <v>6111</v>
      </c>
      <c r="L2126" s="39" t="s">
        <v>6116</v>
      </c>
      <c r="M2126" s="67">
        <v>0</v>
      </c>
      <c r="N2126" s="67">
        <v>0</v>
      </c>
      <c r="O2126" s="46">
        <v>106330</v>
      </c>
      <c r="P2126" s="45">
        <v>106330</v>
      </c>
      <c r="Q2126" s="45">
        <v>285729</v>
      </c>
      <c r="R2126" s="45">
        <v>23810.75</v>
      </c>
      <c r="S2126" s="45">
        <v>142864.5</v>
      </c>
      <c r="T2126" s="45">
        <v>174584</v>
      </c>
      <c r="U2126" s="46">
        <v>0</v>
      </c>
      <c r="V2126" s="38">
        <v>0</v>
      </c>
      <c r="W2126" s="46">
        <v>0</v>
      </c>
      <c r="X2126" s="38"/>
      <c r="Y2126" s="38">
        <f t="shared" si="33"/>
        <v>0</v>
      </c>
      <c r="Z2126" s="38">
        <v>0</v>
      </c>
      <c r="AA2126" s="38">
        <v>0</v>
      </c>
      <c r="AB2126" s="38">
        <v>0</v>
      </c>
      <c r="AC2126" s="38" t="s">
        <v>6116</v>
      </c>
      <c r="AD2126" s="59">
        <v>0</v>
      </c>
      <c r="AE2126" s="59">
        <v>0</v>
      </c>
      <c r="AF2126" s="59" t="s">
        <v>6138</v>
      </c>
    </row>
    <row r="2127" spans="1:32" x14ac:dyDescent="0.2">
      <c r="A2127" s="60" t="s">
        <v>6111</v>
      </c>
      <c r="B2127" s="44" t="s">
        <v>6115</v>
      </c>
      <c r="C2127" s="44"/>
      <c r="D2127" s="39">
        <v>2112</v>
      </c>
      <c r="E2127" s="44" t="s">
        <v>2196</v>
      </c>
      <c r="F2127" s="44" t="s">
        <v>2197</v>
      </c>
      <c r="G2127" s="39" t="s">
        <v>6115</v>
      </c>
      <c r="H2127" s="64">
        <v>40451</v>
      </c>
      <c r="I2127" s="44" t="s">
        <v>6141</v>
      </c>
      <c r="J2127" s="58">
        <v>54</v>
      </c>
      <c r="K2127" s="44" t="s">
        <v>6111</v>
      </c>
      <c r="L2127" s="39" t="s">
        <v>6116</v>
      </c>
      <c r="M2127" s="67">
        <v>0</v>
      </c>
      <c r="N2127" s="67">
        <v>0</v>
      </c>
      <c r="O2127" s="46">
        <v>315404</v>
      </c>
      <c r="P2127" s="45">
        <v>315404</v>
      </c>
      <c r="Q2127" s="45">
        <v>271066</v>
      </c>
      <c r="R2127" s="45">
        <v>22588.833333333332</v>
      </c>
      <c r="S2127" s="45">
        <v>135533</v>
      </c>
      <c r="T2127" s="45">
        <v>132757</v>
      </c>
      <c r="U2127" s="46">
        <v>179871</v>
      </c>
      <c r="V2127" s="38">
        <v>77059.258655108439</v>
      </c>
      <c r="W2127" s="46">
        <v>77059.258655108439</v>
      </c>
      <c r="X2127" s="38"/>
      <c r="Y2127" s="38">
        <f t="shared" si="33"/>
        <v>89358.837301860767</v>
      </c>
      <c r="Z2127" s="38">
        <v>89358.837301860767</v>
      </c>
      <c r="AA2127" s="38">
        <v>0</v>
      </c>
      <c r="AB2127" s="38">
        <v>89358.837301860767</v>
      </c>
      <c r="AC2127" s="38" t="s">
        <v>6123</v>
      </c>
      <c r="AD2127" s="59">
        <v>0.67310075778950085</v>
      </c>
      <c r="AE2127" s="59">
        <v>0.28331548522485689</v>
      </c>
      <c r="AF2127" s="59">
        <v>0.49679402072519063</v>
      </c>
    </row>
    <row r="2128" spans="1:32" x14ac:dyDescent="0.2">
      <c r="A2128" s="60" t="s">
        <v>6111</v>
      </c>
      <c r="B2128" s="44" t="s">
        <v>6115</v>
      </c>
      <c r="C2128" s="44"/>
      <c r="D2128" s="39">
        <v>2113</v>
      </c>
      <c r="E2128" s="44" t="s">
        <v>2760</v>
      </c>
      <c r="F2128" s="44" t="s">
        <v>2761</v>
      </c>
      <c r="G2128" s="39" t="s">
        <v>6115</v>
      </c>
      <c r="H2128" s="64">
        <v>40451</v>
      </c>
      <c r="I2128" s="44" t="s">
        <v>6131</v>
      </c>
      <c r="J2128" s="58">
        <v>54</v>
      </c>
      <c r="K2128" s="44" t="s">
        <v>6111</v>
      </c>
      <c r="L2128" s="39" t="s">
        <v>6116</v>
      </c>
      <c r="M2128" s="67">
        <v>0</v>
      </c>
      <c r="N2128" s="67">
        <v>0</v>
      </c>
      <c r="O2128" s="46">
        <v>136981</v>
      </c>
      <c r="P2128" s="45">
        <v>136981</v>
      </c>
      <c r="Q2128" s="45">
        <v>260321</v>
      </c>
      <c r="R2128" s="45">
        <v>21693.416666666668</v>
      </c>
      <c r="S2128" s="45">
        <v>130160.5</v>
      </c>
      <c r="T2128" s="45">
        <v>110300</v>
      </c>
      <c r="U2128" s="46">
        <v>6820.5</v>
      </c>
      <c r="V2128" s="38">
        <v>2921.9978409925288</v>
      </c>
      <c r="W2128" s="46">
        <v>2921.9978409925288</v>
      </c>
      <c r="X2128" s="38"/>
      <c r="Y2128" s="38">
        <f t="shared" si="33"/>
        <v>3388.383618356163</v>
      </c>
      <c r="Z2128" s="38">
        <v>3388.383618356163</v>
      </c>
      <c r="AA2128" s="38">
        <v>0</v>
      </c>
      <c r="AB2128" s="38">
        <v>3388.383618356163</v>
      </c>
      <c r="AC2128" s="38" t="s">
        <v>6123</v>
      </c>
      <c r="AD2128" s="59">
        <v>3.0719706422086698E-2</v>
      </c>
      <c r="AE2128" s="59">
        <v>2.4736157703303108E-2</v>
      </c>
      <c r="AF2128" s="59">
        <v>0.49679402072519069</v>
      </c>
    </row>
    <row r="2129" spans="1:32" x14ac:dyDescent="0.2">
      <c r="A2129" s="60" t="s">
        <v>6111</v>
      </c>
      <c r="B2129" s="44" t="s">
        <v>6115</v>
      </c>
      <c r="C2129" s="44"/>
      <c r="D2129" s="39">
        <v>2114</v>
      </c>
      <c r="E2129" s="44" t="s">
        <v>3358</v>
      </c>
      <c r="F2129" s="44" t="s">
        <v>3359</v>
      </c>
      <c r="G2129" s="39" t="s">
        <v>6115</v>
      </c>
      <c r="H2129" s="64">
        <v>40359</v>
      </c>
      <c r="I2129" s="44" t="s">
        <v>6131</v>
      </c>
      <c r="J2129" s="58">
        <v>54</v>
      </c>
      <c r="K2129" s="44" t="s">
        <v>6111</v>
      </c>
      <c r="L2129" s="39" t="s">
        <v>6116</v>
      </c>
      <c r="M2129" s="67">
        <v>0</v>
      </c>
      <c r="N2129" s="67">
        <v>0</v>
      </c>
      <c r="O2129" s="46">
        <v>217698</v>
      </c>
      <c r="P2129" s="45">
        <v>217698</v>
      </c>
      <c r="Q2129" s="45">
        <v>287314</v>
      </c>
      <c r="R2129" s="45">
        <v>23942.833333333332</v>
      </c>
      <c r="S2129" s="45">
        <v>143657</v>
      </c>
      <c r="T2129" s="45">
        <v>137352</v>
      </c>
      <c r="U2129" s="46">
        <v>74041</v>
      </c>
      <c r="V2129" s="38">
        <v>31720.202645689878</v>
      </c>
      <c r="W2129" s="46">
        <v>31720.202645689878</v>
      </c>
      <c r="X2129" s="38"/>
      <c r="Y2129" s="38">
        <f t="shared" si="33"/>
        <v>36783.12608851384</v>
      </c>
      <c r="Z2129" s="38">
        <v>36783.12608851384</v>
      </c>
      <c r="AA2129" s="38">
        <v>0</v>
      </c>
      <c r="AB2129" s="38">
        <v>36783.12608851384</v>
      </c>
      <c r="AC2129" s="38" t="s">
        <v>6123</v>
      </c>
      <c r="AD2129" s="59">
        <v>0.26780189650324598</v>
      </c>
      <c r="AE2129" s="59">
        <v>0.16896400558808</v>
      </c>
      <c r="AF2129" s="59">
        <v>0.49679402072519063</v>
      </c>
    </row>
    <row r="2130" spans="1:32" x14ac:dyDescent="0.2">
      <c r="A2130" s="60" t="s">
        <v>6111</v>
      </c>
      <c r="B2130" s="44" t="s">
        <v>6115</v>
      </c>
      <c r="C2130" s="44"/>
      <c r="D2130" s="39">
        <v>2115</v>
      </c>
      <c r="E2130" s="44" t="s">
        <v>3542</v>
      </c>
      <c r="F2130" s="44" t="s">
        <v>3543</v>
      </c>
      <c r="G2130" s="39" t="s">
        <v>6115</v>
      </c>
      <c r="H2130" s="64">
        <v>40359</v>
      </c>
      <c r="I2130" s="44" t="s">
        <v>6131</v>
      </c>
      <c r="J2130" s="58">
        <v>54</v>
      </c>
      <c r="K2130" s="44" t="s">
        <v>6111</v>
      </c>
      <c r="L2130" s="39" t="s">
        <v>6116</v>
      </c>
      <c r="M2130" s="67">
        <v>0</v>
      </c>
      <c r="N2130" s="67">
        <v>0</v>
      </c>
      <c r="O2130" s="46">
        <v>452271</v>
      </c>
      <c r="P2130" s="45">
        <v>452271</v>
      </c>
      <c r="Q2130" s="45">
        <v>245983</v>
      </c>
      <c r="R2130" s="45">
        <v>20498.583333333332</v>
      </c>
      <c r="S2130" s="45">
        <v>122991.5</v>
      </c>
      <c r="T2130" s="45">
        <v>77948</v>
      </c>
      <c r="U2130" s="46">
        <v>329279.5</v>
      </c>
      <c r="V2130" s="38">
        <v>141067.95514743778</v>
      </c>
      <c r="W2130" s="46">
        <v>77948</v>
      </c>
      <c r="X2130" s="38"/>
      <c r="Y2130" s="38">
        <f t="shared" si="33"/>
        <v>163584.08674738041</v>
      </c>
      <c r="Z2130" s="38">
        <v>77948</v>
      </c>
      <c r="AA2130" s="38">
        <v>0</v>
      </c>
      <c r="AB2130" s="38">
        <v>77948</v>
      </c>
      <c r="AC2130" s="38" t="s">
        <v>6123</v>
      </c>
      <c r="AD2130" s="59">
        <v>1</v>
      </c>
      <c r="AE2130" s="59">
        <v>0.17234799489686492</v>
      </c>
      <c r="AF2130" s="59">
        <v>0.23672290561665699</v>
      </c>
    </row>
    <row r="2131" spans="1:32" x14ac:dyDescent="0.2">
      <c r="A2131" s="60" t="s">
        <v>6111</v>
      </c>
      <c r="B2131" s="44" t="s">
        <v>6115</v>
      </c>
      <c r="C2131" s="44"/>
      <c r="D2131" s="39">
        <v>2116</v>
      </c>
      <c r="E2131" s="44" t="s">
        <v>3924</v>
      </c>
      <c r="F2131" s="44" t="s">
        <v>6042</v>
      </c>
      <c r="G2131" s="39" t="s">
        <v>6115</v>
      </c>
      <c r="H2131" s="64">
        <v>40359</v>
      </c>
      <c r="I2131" s="44" t="s">
        <v>6129</v>
      </c>
      <c r="J2131" s="58">
        <v>54</v>
      </c>
      <c r="K2131" s="44" t="s">
        <v>6111</v>
      </c>
      <c r="L2131" s="39" t="s">
        <v>6116</v>
      </c>
      <c r="M2131" s="67">
        <v>0</v>
      </c>
      <c r="N2131" s="67">
        <v>0</v>
      </c>
      <c r="O2131" s="46">
        <v>368920</v>
      </c>
      <c r="P2131" s="45">
        <v>368920</v>
      </c>
      <c r="Q2131" s="45">
        <v>240894</v>
      </c>
      <c r="R2131" s="45">
        <v>20074.5</v>
      </c>
      <c r="S2131" s="45">
        <v>120447</v>
      </c>
      <c r="T2131" s="45">
        <v>164676</v>
      </c>
      <c r="U2131" s="46">
        <v>248473</v>
      </c>
      <c r="V2131" s="38">
        <v>106449.31743199716</v>
      </c>
      <c r="W2131" s="46">
        <v>106449.31743199716</v>
      </c>
      <c r="X2131" s="38"/>
      <c r="Y2131" s="38">
        <f t="shared" si="33"/>
        <v>123439.90071165031</v>
      </c>
      <c r="Z2131" s="38">
        <v>123439.90071165031</v>
      </c>
      <c r="AA2131" s="38">
        <v>0</v>
      </c>
      <c r="AB2131" s="38">
        <v>123439.90071165031</v>
      </c>
      <c r="AC2131" s="38" t="s">
        <v>6123</v>
      </c>
      <c r="AD2131" s="59">
        <v>0.74959253753825883</v>
      </c>
      <c r="AE2131" s="59">
        <v>0.33459801775900005</v>
      </c>
      <c r="AF2131" s="59">
        <v>0.49679402072519069</v>
      </c>
    </row>
    <row r="2132" spans="1:32" x14ac:dyDescent="0.2">
      <c r="A2132" s="60" t="s">
        <v>6111</v>
      </c>
      <c r="B2132" s="44" t="s">
        <v>6115</v>
      </c>
      <c r="C2132" s="44"/>
      <c r="D2132" s="39">
        <v>2117</v>
      </c>
      <c r="E2132" s="44" t="s">
        <v>4218</v>
      </c>
      <c r="F2132" s="44" t="s">
        <v>4219</v>
      </c>
      <c r="G2132" s="39" t="s">
        <v>6115</v>
      </c>
      <c r="H2132" s="64">
        <v>40359</v>
      </c>
      <c r="I2132" s="44" t="s">
        <v>6141</v>
      </c>
      <c r="J2132" s="58">
        <v>54</v>
      </c>
      <c r="K2132" s="44" t="s">
        <v>6111</v>
      </c>
      <c r="L2132" s="39" t="s">
        <v>6116</v>
      </c>
      <c r="M2132" s="67">
        <v>0</v>
      </c>
      <c r="N2132" s="67">
        <v>0</v>
      </c>
      <c r="O2132" s="46">
        <v>312605</v>
      </c>
      <c r="P2132" s="45">
        <v>312605</v>
      </c>
      <c r="Q2132" s="45">
        <v>211451</v>
      </c>
      <c r="R2132" s="45">
        <v>17620.916666666668</v>
      </c>
      <c r="S2132" s="45">
        <v>105725.5</v>
      </c>
      <c r="T2132" s="45">
        <v>119537</v>
      </c>
      <c r="U2132" s="46">
        <v>206879.5</v>
      </c>
      <c r="V2132" s="38">
        <v>88630.078783903504</v>
      </c>
      <c r="W2132" s="46">
        <v>88630.078783903504</v>
      </c>
      <c r="X2132" s="38"/>
      <c r="Y2132" s="38">
        <f t="shared" si="33"/>
        <v>102776.49861061708</v>
      </c>
      <c r="Z2132" s="38">
        <v>102776.49861061708</v>
      </c>
      <c r="AA2132" s="38">
        <v>0</v>
      </c>
      <c r="AB2132" s="38">
        <v>102776.49861061708</v>
      </c>
      <c r="AC2132" s="38" t="s">
        <v>6123</v>
      </c>
      <c r="AD2132" s="59">
        <v>0.85978817111536243</v>
      </c>
      <c r="AE2132" s="59">
        <v>0.32877432737997497</v>
      </c>
      <c r="AF2132" s="59">
        <v>0.49679402072519069</v>
      </c>
    </row>
    <row r="2133" spans="1:32" x14ac:dyDescent="0.2">
      <c r="A2133" s="35" t="s">
        <v>6111</v>
      </c>
      <c r="B2133" s="26" t="s">
        <v>6173</v>
      </c>
      <c r="C2133" s="26" t="s">
        <v>6174</v>
      </c>
      <c r="D2133" s="25">
        <v>2118</v>
      </c>
      <c r="E2133" s="26" t="s">
        <v>4679</v>
      </c>
      <c r="F2133" s="26" t="s">
        <v>4680</v>
      </c>
      <c r="G2133" s="25" t="s">
        <v>6115</v>
      </c>
      <c r="H2133" s="63">
        <v>40086</v>
      </c>
      <c r="I2133" s="26" t="s">
        <v>6141</v>
      </c>
      <c r="J2133" s="57">
        <v>54</v>
      </c>
      <c r="K2133" s="26" t="s">
        <v>6111</v>
      </c>
      <c r="L2133" s="25" t="s">
        <v>6116</v>
      </c>
      <c r="M2133" s="110">
        <v>0</v>
      </c>
      <c r="N2133" s="110">
        <v>0</v>
      </c>
      <c r="O2133" s="40">
        <v>76230</v>
      </c>
      <c r="P2133" s="27">
        <v>76230</v>
      </c>
      <c r="Q2133" s="27">
        <v>0</v>
      </c>
      <c r="R2133" s="27">
        <v>0</v>
      </c>
      <c r="S2133" s="27">
        <v>0</v>
      </c>
      <c r="T2133" s="27">
        <v>80712</v>
      </c>
      <c r="U2133" s="27">
        <v>0</v>
      </c>
      <c r="V2133" s="40">
        <v>27639.724310063397</v>
      </c>
      <c r="W2133" s="40">
        <v>27639.724310063397</v>
      </c>
      <c r="X2133" s="28"/>
      <c r="Y2133" s="38">
        <v>0</v>
      </c>
      <c r="Z2133" s="28">
        <v>27639.724310063397</v>
      </c>
      <c r="AA2133" s="28">
        <v>27639.724310063397</v>
      </c>
      <c r="AB2133" s="28">
        <v>0</v>
      </c>
      <c r="AC2133" s="28" t="s">
        <v>6123</v>
      </c>
      <c r="AD2133" s="37">
        <v>0</v>
      </c>
      <c r="AE2133" s="37">
        <v>0</v>
      </c>
      <c r="AF2133" s="37" t="s">
        <v>6138</v>
      </c>
    </row>
    <row r="2134" spans="1:32" x14ac:dyDescent="0.2">
      <c r="A2134" s="60" t="s">
        <v>6111</v>
      </c>
      <c r="B2134" s="44" t="s">
        <v>6115</v>
      </c>
      <c r="C2134" s="44"/>
      <c r="D2134" s="39">
        <v>2119</v>
      </c>
      <c r="E2134" s="44" t="s">
        <v>5281</v>
      </c>
      <c r="F2134" s="44" t="s">
        <v>5282</v>
      </c>
      <c r="G2134" s="39" t="s">
        <v>6115</v>
      </c>
      <c r="H2134" s="64">
        <v>40633</v>
      </c>
      <c r="I2134" s="44" t="s">
        <v>6141</v>
      </c>
      <c r="J2134" s="58">
        <v>54</v>
      </c>
      <c r="K2134" s="44" t="s">
        <v>6111</v>
      </c>
      <c r="L2134" s="39" t="s">
        <v>6116</v>
      </c>
      <c r="M2134" s="67">
        <v>0</v>
      </c>
      <c r="N2134" s="67">
        <v>0</v>
      </c>
      <c r="O2134" s="46">
        <v>172846</v>
      </c>
      <c r="P2134" s="45">
        <v>172846</v>
      </c>
      <c r="Q2134" s="45">
        <v>286256</v>
      </c>
      <c r="R2134" s="45">
        <v>23854.666666666668</v>
      </c>
      <c r="S2134" s="45">
        <v>143128</v>
      </c>
      <c r="T2134" s="45">
        <v>150863</v>
      </c>
      <c r="U2134" s="46">
        <v>29718</v>
      </c>
      <c r="V2134" s="38">
        <v>12731.607922969866</v>
      </c>
      <c r="W2134" s="46">
        <v>12731.607922969866</v>
      </c>
      <c r="X2134" s="38"/>
      <c r="Y2134" s="38">
        <f t="shared" si="33"/>
        <v>14763.724707911217</v>
      </c>
      <c r="Z2134" s="38">
        <v>14763.724707911217</v>
      </c>
      <c r="AA2134" s="38">
        <v>0</v>
      </c>
      <c r="AB2134" s="38">
        <v>14763.724707911217</v>
      </c>
      <c r="AC2134" s="38" t="s">
        <v>6123</v>
      </c>
      <c r="AD2134" s="59">
        <v>9.7861799831046828E-2</v>
      </c>
      <c r="AE2134" s="59">
        <v>8.5415483771167491E-2</v>
      </c>
      <c r="AF2134" s="59">
        <v>0.49679402072519069</v>
      </c>
    </row>
    <row r="2135" spans="1:32" x14ac:dyDescent="0.2">
      <c r="A2135" s="60" t="s">
        <v>6111</v>
      </c>
      <c r="B2135" s="44" t="s">
        <v>6115</v>
      </c>
      <c r="C2135" s="44"/>
      <c r="D2135" s="39">
        <v>2120</v>
      </c>
      <c r="E2135" s="44" t="s">
        <v>5762</v>
      </c>
      <c r="F2135" s="44" t="s">
        <v>5763</v>
      </c>
      <c r="G2135" s="39" t="s">
        <v>6115</v>
      </c>
      <c r="H2135" s="64">
        <v>40359</v>
      </c>
      <c r="I2135" s="44" t="s">
        <v>6131</v>
      </c>
      <c r="J2135" s="58">
        <v>54</v>
      </c>
      <c r="K2135" s="44" t="s">
        <v>6111</v>
      </c>
      <c r="L2135" s="39" t="s">
        <v>6116</v>
      </c>
      <c r="M2135" s="67">
        <v>0</v>
      </c>
      <c r="N2135" s="67">
        <v>0</v>
      </c>
      <c r="O2135" s="46">
        <v>189870</v>
      </c>
      <c r="P2135" s="45">
        <v>189870</v>
      </c>
      <c r="Q2135" s="45">
        <v>229007</v>
      </c>
      <c r="R2135" s="45">
        <v>19083.916666666668</v>
      </c>
      <c r="S2135" s="45">
        <v>114503.5</v>
      </c>
      <c r="T2135" s="45">
        <v>42623</v>
      </c>
      <c r="U2135" s="46">
        <v>75366.5</v>
      </c>
      <c r="V2135" s="38">
        <v>32288.065432616877</v>
      </c>
      <c r="W2135" s="46">
        <v>32288.065432616877</v>
      </c>
      <c r="X2135" s="38"/>
      <c r="Y2135" s="38">
        <f t="shared" si="33"/>
        <v>37441.626562985082</v>
      </c>
      <c r="Z2135" s="38">
        <v>37441.626562985082</v>
      </c>
      <c r="AA2135" s="38">
        <v>0</v>
      </c>
      <c r="AB2135" s="38">
        <v>37441.626562985082</v>
      </c>
      <c r="AC2135" s="38" t="s">
        <v>6123</v>
      </c>
      <c r="AD2135" s="59">
        <v>0.87843714808870987</v>
      </c>
      <c r="AE2135" s="59">
        <v>0.19719611609514448</v>
      </c>
      <c r="AF2135" s="59">
        <v>0.49679402072519069</v>
      </c>
    </row>
    <row r="2136" spans="1:32" x14ac:dyDescent="0.2">
      <c r="A2136" s="60" t="s">
        <v>6111</v>
      </c>
      <c r="B2136" s="44" t="s">
        <v>6115</v>
      </c>
      <c r="C2136" s="44"/>
      <c r="D2136" s="39">
        <v>2121</v>
      </c>
      <c r="E2136" s="44" t="s">
        <v>138</v>
      </c>
      <c r="F2136" s="44" t="s">
        <v>139</v>
      </c>
      <c r="G2136" s="39" t="s">
        <v>6115</v>
      </c>
      <c r="H2136" s="64">
        <v>40359</v>
      </c>
      <c r="I2136" s="44" t="s">
        <v>6131</v>
      </c>
      <c r="J2136" s="58">
        <v>53</v>
      </c>
      <c r="K2136" s="44" t="s">
        <v>6111</v>
      </c>
      <c r="L2136" s="39" t="s">
        <v>6116</v>
      </c>
      <c r="M2136" s="67">
        <v>0</v>
      </c>
      <c r="N2136" s="67">
        <v>0</v>
      </c>
      <c r="O2136" s="46">
        <v>88925</v>
      </c>
      <c r="P2136" s="45">
        <v>88925</v>
      </c>
      <c r="Q2136" s="45">
        <v>221289</v>
      </c>
      <c r="R2136" s="45">
        <v>18440.75</v>
      </c>
      <c r="S2136" s="45">
        <v>110644.5</v>
      </c>
      <c r="T2136" s="45">
        <v>143990</v>
      </c>
      <c r="U2136" s="46">
        <v>0</v>
      </c>
      <c r="V2136" s="38">
        <v>0</v>
      </c>
      <c r="W2136" s="46">
        <v>0</v>
      </c>
      <c r="X2136" s="38"/>
      <c r="Y2136" s="38">
        <f t="shared" si="33"/>
        <v>0</v>
      </c>
      <c r="Z2136" s="38">
        <v>0</v>
      </c>
      <c r="AA2136" s="38">
        <v>0</v>
      </c>
      <c r="AB2136" s="38">
        <v>0</v>
      </c>
      <c r="AC2136" s="38" t="s">
        <v>6116</v>
      </c>
      <c r="AD2136" s="59">
        <v>0</v>
      </c>
      <c r="AE2136" s="59">
        <v>0</v>
      </c>
      <c r="AF2136" s="59" t="s">
        <v>6138</v>
      </c>
    </row>
    <row r="2137" spans="1:32" x14ac:dyDescent="0.2">
      <c r="A2137" s="60" t="s">
        <v>6111</v>
      </c>
      <c r="B2137" s="44" t="s">
        <v>6115</v>
      </c>
      <c r="C2137" s="44"/>
      <c r="D2137" s="39">
        <v>2122</v>
      </c>
      <c r="E2137" s="44" t="s">
        <v>1352</v>
      </c>
      <c r="F2137" s="44" t="s">
        <v>1353</v>
      </c>
      <c r="G2137" s="39" t="s">
        <v>6115</v>
      </c>
      <c r="H2137" s="64">
        <v>40543</v>
      </c>
      <c r="I2137" s="44" t="s">
        <v>6131</v>
      </c>
      <c r="J2137" s="58">
        <v>53</v>
      </c>
      <c r="K2137" s="44" t="s">
        <v>6111</v>
      </c>
      <c r="L2137" s="39" t="s">
        <v>6116</v>
      </c>
      <c r="M2137" s="67">
        <v>0</v>
      </c>
      <c r="N2137" s="67">
        <v>0</v>
      </c>
      <c r="O2137" s="46">
        <v>143522</v>
      </c>
      <c r="P2137" s="45">
        <v>143522</v>
      </c>
      <c r="Q2137" s="45">
        <v>237540</v>
      </c>
      <c r="R2137" s="45">
        <v>19795</v>
      </c>
      <c r="S2137" s="45">
        <v>118770</v>
      </c>
      <c r="T2137" s="45">
        <v>55854</v>
      </c>
      <c r="U2137" s="46">
        <v>24752</v>
      </c>
      <c r="V2137" s="38">
        <v>10604.103886848043</v>
      </c>
      <c r="W2137" s="46">
        <v>10604.103886848043</v>
      </c>
      <c r="X2137" s="38"/>
      <c r="Y2137" s="38">
        <f t="shared" si="33"/>
        <v>12296.645600989919</v>
      </c>
      <c r="Z2137" s="38">
        <v>12296.645600989919</v>
      </c>
      <c r="AA2137" s="38">
        <v>0</v>
      </c>
      <c r="AB2137" s="38">
        <v>12296.645600989919</v>
      </c>
      <c r="AC2137" s="38" t="s">
        <v>6123</v>
      </c>
      <c r="AD2137" s="59">
        <v>0.22015693774823503</v>
      </c>
      <c r="AE2137" s="59">
        <v>8.5677774842811E-2</v>
      </c>
      <c r="AF2137" s="59">
        <v>0.49679402072519069</v>
      </c>
    </row>
    <row r="2138" spans="1:32" x14ac:dyDescent="0.2">
      <c r="A2138" s="60" t="s">
        <v>6111</v>
      </c>
      <c r="B2138" s="44" t="s">
        <v>6115</v>
      </c>
      <c r="C2138" s="44"/>
      <c r="D2138" s="39">
        <v>2123</v>
      </c>
      <c r="E2138" s="44" t="s">
        <v>3906</v>
      </c>
      <c r="F2138" s="44" t="s">
        <v>3907</v>
      </c>
      <c r="G2138" s="39" t="s">
        <v>6115</v>
      </c>
      <c r="H2138" s="64">
        <v>40359</v>
      </c>
      <c r="I2138" s="44" t="s">
        <v>6131</v>
      </c>
      <c r="J2138" s="58">
        <v>53</v>
      </c>
      <c r="K2138" s="44" t="s">
        <v>6111</v>
      </c>
      <c r="L2138" s="39" t="s">
        <v>6116</v>
      </c>
      <c r="M2138" s="67">
        <v>0</v>
      </c>
      <c r="N2138" s="67">
        <v>0</v>
      </c>
      <c r="O2138" s="46">
        <v>89014</v>
      </c>
      <c r="P2138" s="45">
        <v>89014</v>
      </c>
      <c r="Q2138" s="45">
        <v>182634</v>
      </c>
      <c r="R2138" s="45">
        <v>15219.5</v>
      </c>
      <c r="S2138" s="45">
        <v>100000</v>
      </c>
      <c r="T2138" s="45">
        <v>105960</v>
      </c>
      <c r="U2138" s="46">
        <v>0</v>
      </c>
      <c r="V2138" s="38">
        <v>0</v>
      </c>
      <c r="W2138" s="46">
        <v>0</v>
      </c>
      <c r="X2138" s="38"/>
      <c r="Y2138" s="38">
        <f t="shared" si="33"/>
        <v>0</v>
      </c>
      <c r="Z2138" s="38">
        <v>0</v>
      </c>
      <c r="AA2138" s="38">
        <v>0</v>
      </c>
      <c r="AB2138" s="38">
        <v>0</v>
      </c>
      <c r="AC2138" s="38" t="s">
        <v>6116</v>
      </c>
      <c r="AD2138" s="59">
        <v>0</v>
      </c>
      <c r="AE2138" s="59">
        <v>0</v>
      </c>
      <c r="AF2138" s="59" t="s">
        <v>6138</v>
      </c>
    </row>
    <row r="2139" spans="1:32" x14ac:dyDescent="0.2">
      <c r="A2139" s="60" t="s">
        <v>6111</v>
      </c>
      <c r="B2139" s="44" t="s">
        <v>6115</v>
      </c>
      <c r="C2139" s="44"/>
      <c r="D2139" s="39">
        <v>2124</v>
      </c>
      <c r="E2139" s="44" t="s">
        <v>4255</v>
      </c>
      <c r="F2139" s="44" t="s">
        <v>4256</v>
      </c>
      <c r="G2139" s="39" t="s">
        <v>6115</v>
      </c>
      <c r="H2139" s="64">
        <v>40451</v>
      </c>
      <c r="I2139" s="44" t="s">
        <v>6131</v>
      </c>
      <c r="J2139" s="58">
        <v>53</v>
      </c>
      <c r="K2139" s="44" t="s">
        <v>6111</v>
      </c>
      <c r="L2139" s="39" t="s">
        <v>6116</v>
      </c>
      <c r="M2139" s="67">
        <v>0</v>
      </c>
      <c r="N2139" s="67">
        <v>0</v>
      </c>
      <c r="O2139" s="46">
        <v>297020</v>
      </c>
      <c r="P2139" s="45">
        <v>297020</v>
      </c>
      <c r="Q2139" s="45">
        <v>197266</v>
      </c>
      <c r="R2139" s="45">
        <v>16438.833333333332</v>
      </c>
      <c r="S2139" s="45">
        <v>100000</v>
      </c>
      <c r="T2139" s="45">
        <v>63051</v>
      </c>
      <c r="U2139" s="46">
        <v>197020</v>
      </c>
      <c r="V2139" s="38">
        <v>84406.130728296761</v>
      </c>
      <c r="W2139" s="46">
        <v>63051</v>
      </c>
      <c r="X2139" s="38"/>
      <c r="Y2139" s="38">
        <f t="shared" si="33"/>
        <v>97878.357963277071</v>
      </c>
      <c r="Z2139" s="38">
        <v>63051</v>
      </c>
      <c r="AA2139" s="38">
        <v>0</v>
      </c>
      <c r="AB2139" s="38">
        <v>63051</v>
      </c>
      <c r="AC2139" s="38" t="s">
        <v>6123</v>
      </c>
      <c r="AD2139" s="59">
        <v>1</v>
      </c>
      <c r="AE2139" s="59">
        <v>0.21227863443539155</v>
      </c>
      <c r="AF2139" s="59">
        <v>0.32002334788346359</v>
      </c>
    </row>
    <row r="2140" spans="1:32" x14ac:dyDescent="0.2">
      <c r="A2140" s="60" t="s">
        <v>6111</v>
      </c>
      <c r="B2140" s="44" t="s">
        <v>6115</v>
      </c>
      <c r="C2140" s="44"/>
      <c r="D2140" s="39">
        <v>2125</v>
      </c>
      <c r="E2140" s="44" t="s">
        <v>4318</v>
      </c>
      <c r="F2140" s="44" t="s">
        <v>4319</v>
      </c>
      <c r="G2140" s="39" t="s">
        <v>6115</v>
      </c>
      <c r="H2140" s="64">
        <v>40451</v>
      </c>
      <c r="I2140" s="44" t="s">
        <v>6131</v>
      </c>
      <c r="J2140" s="58">
        <v>53</v>
      </c>
      <c r="K2140" s="44" t="s">
        <v>6111</v>
      </c>
      <c r="L2140" s="39" t="s">
        <v>6116</v>
      </c>
      <c r="M2140" s="67">
        <v>0</v>
      </c>
      <c r="N2140" s="67">
        <v>0</v>
      </c>
      <c r="O2140" s="46">
        <v>119512</v>
      </c>
      <c r="P2140" s="45">
        <v>119512</v>
      </c>
      <c r="Q2140" s="45">
        <v>197986</v>
      </c>
      <c r="R2140" s="45">
        <v>16498.833333333332</v>
      </c>
      <c r="S2140" s="45">
        <v>100000</v>
      </c>
      <c r="T2140" s="45">
        <v>141579</v>
      </c>
      <c r="U2140" s="46">
        <v>19512</v>
      </c>
      <c r="V2140" s="38">
        <v>8359.2144085398759</v>
      </c>
      <c r="W2140" s="46">
        <v>8359.2144085398759</v>
      </c>
      <c r="X2140" s="38"/>
      <c r="Y2140" s="38">
        <f t="shared" si="33"/>
        <v>9693.4449323899207</v>
      </c>
      <c r="Z2140" s="38">
        <v>9693.4449323899207</v>
      </c>
      <c r="AA2140" s="38">
        <v>0</v>
      </c>
      <c r="AB2140" s="38">
        <v>9693.4449323899207</v>
      </c>
      <c r="AC2140" s="38" t="s">
        <v>6123</v>
      </c>
      <c r="AD2140" s="59">
        <v>6.846668596606785E-2</v>
      </c>
      <c r="AE2140" s="59">
        <v>8.1108549203342928E-2</v>
      </c>
      <c r="AF2140" s="59">
        <v>0.49679402072519069</v>
      </c>
    </row>
    <row r="2141" spans="1:32" x14ac:dyDescent="0.2">
      <c r="A2141" s="60" t="s">
        <v>6111</v>
      </c>
      <c r="B2141" s="44" t="s">
        <v>6115</v>
      </c>
      <c r="C2141" s="44"/>
      <c r="D2141" s="39">
        <v>2126</v>
      </c>
      <c r="E2141" s="44" t="s">
        <v>5766</v>
      </c>
      <c r="F2141" s="44" t="s">
        <v>2364</v>
      </c>
      <c r="G2141" s="39" t="s">
        <v>6115</v>
      </c>
      <c r="H2141" s="64">
        <v>40451</v>
      </c>
      <c r="I2141" s="44" t="s">
        <v>6131</v>
      </c>
      <c r="J2141" s="58">
        <v>53</v>
      </c>
      <c r="K2141" s="44" t="s">
        <v>6111</v>
      </c>
      <c r="L2141" s="39" t="s">
        <v>6116</v>
      </c>
      <c r="M2141" s="67">
        <v>0</v>
      </c>
      <c r="N2141" s="67">
        <v>0</v>
      </c>
      <c r="O2141" s="46">
        <v>139342</v>
      </c>
      <c r="P2141" s="45">
        <v>139342</v>
      </c>
      <c r="Q2141" s="45">
        <v>263313</v>
      </c>
      <c r="R2141" s="45">
        <v>21942.75</v>
      </c>
      <c r="S2141" s="45">
        <v>131656.5</v>
      </c>
      <c r="T2141" s="45">
        <v>73938</v>
      </c>
      <c r="U2141" s="46">
        <v>7685.5</v>
      </c>
      <c r="V2141" s="38">
        <v>3292.5759705224073</v>
      </c>
      <c r="W2141" s="46">
        <v>3292.5759705224073</v>
      </c>
      <c r="X2141" s="38"/>
      <c r="Y2141" s="38">
        <f t="shared" si="33"/>
        <v>3818.1104462834523</v>
      </c>
      <c r="Z2141" s="38">
        <v>3818.1104462834523</v>
      </c>
      <c r="AA2141" s="38">
        <v>0</v>
      </c>
      <c r="AB2141" s="38">
        <v>3818.1104462834523</v>
      </c>
      <c r="AC2141" s="38" t="s">
        <v>6123</v>
      </c>
      <c r="AD2141" s="59">
        <v>5.1639352515397391E-2</v>
      </c>
      <c r="AE2141" s="59">
        <v>2.7401002183716699E-2</v>
      </c>
      <c r="AF2141" s="59">
        <v>0.49679402072519058</v>
      </c>
    </row>
    <row r="2142" spans="1:32" x14ac:dyDescent="0.2">
      <c r="A2142" s="60" t="s">
        <v>6111</v>
      </c>
      <c r="B2142" s="44" t="s">
        <v>6115</v>
      </c>
      <c r="C2142" s="44"/>
      <c r="D2142" s="39">
        <v>2127</v>
      </c>
      <c r="E2142" s="44" t="s">
        <v>5784</v>
      </c>
      <c r="F2142" s="44" t="s">
        <v>5785</v>
      </c>
      <c r="G2142" s="39" t="s">
        <v>6115</v>
      </c>
      <c r="H2142" s="64">
        <v>40451</v>
      </c>
      <c r="I2142" s="44" t="s">
        <v>6131</v>
      </c>
      <c r="J2142" s="58">
        <v>53</v>
      </c>
      <c r="K2142" s="44" t="s">
        <v>6111</v>
      </c>
      <c r="L2142" s="39" t="s">
        <v>6116</v>
      </c>
      <c r="M2142" s="67">
        <v>0</v>
      </c>
      <c r="N2142" s="67">
        <v>0</v>
      </c>
      <c r="O2142" s="46">
        <v>497381</v>
      </c>
      <c r="P2142" s="45">
        <v>497381</v>
      </c>
      <c r="Q2142" s="45">
        <v>243986</v>
      </c>
      <c r="R2142" s="45">
        <v>20332.166666666668</v>
      </c>
      <c r="S2142" s="45">
        <v>121993</v>
      </c>
      <c r="T2142" s="45">
        <v>57994</v>
      </c>
      <c r="U2142" s="46">
        <v>375388</v>
      </c>
      <c r="V2142" s="38">
        <v>160821.48310747062</v>
      </c>
      <c r="W2142" s="46">
        <v>57994</v>
      </c>
      <c r="X2142" s="38"/>
      <c r="Y2142" s="38">
        <f t="shared" si="33"/>
        <v>186490.51385198787</v>
      </c>
      <c r="Z2142" s="38">
        <v>57994</v>
      </c>
      <c r="AA2142" s="38">
        <v>0</v>
      </c>
      <c r="AB2142" s="38">
        <v>57994</v>
      </c>
      <c r="AC2142" s="38" t="s">
        <v>6123</v>
      </c>
      <c r="AD2142" s="59">
        <v>1</v>
      </c>
      <c r="AE2142" s="59">
        <v>0.11659874422223607</v>
      </c>
      <c r="AF2142" s="59">
        <v>0.15449082016473623</v>
      </c>
    </row>
    <row r="2143" spans="1:32" x14ac:dyDescent="0.2">
      <c r="A2143" s="60" t="s">
        <v>6111</v>
      </c>
      <c r="B2143" s="44" t="s">
        <v>6115</v>
      </c>
      <c r="C2143" s="44"/>
      <c r="D2143" s="39">
        <v>2128</v>
      </c>
      <c r="E2143" s="44" t="s">
        <v>395</v>
      </c>
      <c r="F2143" s="44" t="s">
        <v>396</v>
      </c>
      <c r="G2143" s="39" t="s">
        <v>6115</v>
      </c>
      <c r="H2143" s="64">
        <v>40543</v>
      </c>
      <c r="I2143" s="44" t="s">
        <v>6131</v>
      </c>
      <c r="J2143" s="58">
        <v>52</v>
      </c>
      <c r="K2143" s="44" t="s">
        <v>6111</v>
      </c>
      <c r="L2143" s="39" t="s">
        <v>6116</v>
      </c>
      <c r="M2143" s="67">
        <v>0</v>
      </c>
      <c r="N2143" s="67">
        <v>0</v>
      </c>
      <c r="O2143" s="46">
        <v>151845</v>
      </c>
      <c r="P2143" s="45">
        <v>151845</v>
      </c>
      <c r="Q2143" s="45">
        <v>252433</v>
      </c>
      <c r="R2143" s="45">
        <v>21036.083333333332</v>
      </c>
      <c r="S2143" s="45">
        <v>126216.5</v>
      </c>
      <c r="T2143" s="45">
        <v>158016</v>
      </c>
      <c r="U2143" s="46">
        <v>25628.5</v>
      </c>
      <c r="V2143" s="38">
        <v>10979.608777637566</v>
      </c>
      <c r="W2143" s="46">
        <v>10979.608777637566</v>
      </c>
      <c r="X2143" s="38"/>
      <c r="Y2143" s="38">
        <f t="shared" si="33"/>
        <v>12732.085560155549</v>
      </c>
      <c r="Z2143" s="38">
        <v>12732.085560155549</v>
      </c>
      <c r="AA2143" s="38">
        <v>0</v>
      </c>
      <c r="AB2143" s="38">
        <v>12732.085560155549</v>
      </c>
      <c r="AC2143" s="38" t="s">
        <v>6123</v>
      </c>
      <c r="AD2143" s="59">
        <v>8.057466054168913E-2</v>
      </c>
      <c r="AE2143" s="59">
        <v>8.3849224934344546E-2</v>
      </c>
      <c r="AF2143" s="59">
        <v>0.49679402072519063</v>
      </c>
    </row>
    <row r="2144" spans="1:32" x14ac:dyDescent="0.2">
      <c r="A2144" s="60" t="s">
        <v>6111</v>
      </c>
      <c r="B2144" s="44" t="s">
        <v>6115</v>
      </c>
      <c r="C2144" s="44"/>
      <c r="D2144" s="39">
        <v>2129</v>
      </c>
      <c r="E2144" s="44" t="s">
        <v>562</v>
      </c>
      <c r="F2144" s="44" t="s">
        <v>563</v>
      </c>
      <c r="G2144" s="39" t="s">
        <v>6115</v>
      </c>
      <c r="H2144" s="64">
        <v>40359</v>
      </c>
      <c r="I2144" s="44" t="s">
        <v>6131</v>
      </c>
      <c r="J2144" s="58">
        <v>52</v>
      </c>
      <c r="K2144" s="44" t="s">
        <v>6111</v>
      </c>
      <c r="L2144" s="39" t="s">
        <v>6116</v>
      </c>
      <c r="M2144" s="67">
        <v>0</v>
      </c>
      <c r="N2144" s="67">
        <v>0</v>
      </c>
      <c r="O2144" s="46">
        <v>140394</v>
      </c>
      <c r="P2144" s="45">
        <v>140394</v>
      </c>
      <c r="Q2144" s="45">
        <v>347807</v>
      </c>
      <c r="R2144" s="45">
        <v>28983.916666666668</v>
      </c>
      <c r="S2144" s="45">
        <v>173903.5</v>
      </c>
      <c r="T2144" s="45">
        <v>202271</v>
      </c>
      <c r="U2144" s="46">
        <v>0</v>
      </c>
      <c r="V2144" s="38">
        <v>0</v>
      </c>
      <c r="W2144" s="46">
        <v>0</v>
      </c>
      <c r="X2144" s="38"/>
      <c r="Y2144" s="38">
        <f t="shared" si="33"/>
        <v>0</v>
      </c>
      <c r="Z2144" s="38">
        <v>0</v>
      </c>
      <c r="AA2144" s="38">
        <v>0</v>
      </c>
      <c r="AB2144" s="38">
        <v>0</v>
      </c>
      <c r="AC2144" s="38" t="s">
        <v>6116</v>
      </c>
      <c r="AD2144" s="59">
        <v>0</v>
      </c>
      <c r="AE2144" s="59">
        <v>0</v>
      </c>
      <c r="AF2144" s="59" t="s">
        <v>6138</v>
      </c>
    </row>
    <row r="2145" spans="1:32" x14ac:dyDescent="0.2">
      <c r="A2145" s="60" t="s">
        <v>6111</v>
      </c>
      <c r="B2145" s="44" t="s">
        <v>6115</v>
      </c>
      <c r="C2145" s="44"/>
      <c r="D2145" s="39">
        <v>2130</v>
      </c>
      <c r="E2145" s="44" t="s">
        <v>674</v>
      </c>
      <c r="F2145" s="44" t="s">
        <v>675</v>
      </c>
      <c r="G2145" s="39" t="s">
        <v>6115</v>
      </c>
      <c r="H2145" s="64">
        <v>40543</v>
      </c>
      <c r="I2145" s="44" t="s">
        <v>6131</v>
      </c>
      <c r="J2145" s="58">
        <v>52</v>
      </c>
      <c r="K2145" s="44" t="s">
        <v>6111</v>
      </c>
      <c r="L2145" s="39" t="s">
        <v>6116</v>
      </c>
      <c r="M2145" s="67">
        <v>0</v>
      </c>
      <c r="N2145" s="67">
        <v>0</v>
      </c>
      <c r="O2145" s="46">
        <v>595091</v>
      </c>
      <c r="P2145" s="45">
        <v>595091</v>
      </c>
      <c r="Q2145" s="45">
        <v>269853</v>
      </c>
      <c r="R2145" s="45">
        <v>22487.75</v>
      </c>
      <c r="S2145" s="45">
        <v>134926.5</v>
      </c>
      <c r="T2145" s="45">
        <v>118914</v>
      </c>
      <c r="U2145" s="46">
        <v>460164.5</v>
      </c>
      <c r="V2145" s="38">
        <v>197140.92449254548</v>
      </c>
      <c r="W2145" s="46">
        <v>118914</v>
      </c>
      <c r="X2145" s="38"/>
      <c r="Y2145" s="38">
        <f t="shared" si="33"/>
        <v>228606.97214999699</v>
      </c>
      <c r="Z2145" s="38">
        <v>118914</v>
      </c>
      <c r="AA2145" s="38">
        <v>0</v>
      </c>
      <c r="AB2145" s="38">
        <v>118914</v>
      </c>
      <c r="AC2145" s="38" t="s">
        <v>6123</v>
      </c>
      <c r="AD2145" s="59">
        <v>1</v>
      </c>
      <c r="AE2145" s="59">
        <v>0.19982490072946826</v>
      </c>
      <c r="AF2145" s="59">
        <v>0.25841628374200964</v>
      </c>
    </row>
    <row r="2146" spans="1:32" x14ac:dyDescent="0.2">
      <c r="A2146" s="60" t="s">
        <v>6111</v>
      </c>
      <c r="B2146" s="44" t="s">
        <v>6115</v>
      </c>
      <c r="C2146" s="44"/>
      <c r="D2146" s="39">
        <v>2131</v>
      </c>
      <c r="E2146" s="44" t="s">
        <v>2022</v>
      </c>
      <c r="F2146" s="44" t="s">
        <v>2023</v>
      </c>
      <c r="G2146" s="39" t="s">
        <v>6115</v>
      </c>
      <c r="H2146" s="64">
        <v>40633</v>
      </c>
      <c r="I2146" s="44" t="s">
        <v>6132</v>
      </c>
      <c r="J2146" s="58">
        <v>52</v>
      </c>
      <c r="K2146" s="44" t="s">
        <v>6111</v>
      </c>
      <c r="L2146" s="39" t="s">
        <v>6116</v>
      </c>
      <c r="M2146" s="67">
        <v>0</v>
      </c>
      <c r="N2146" s="67">
        <v>0</v>
      </c>
      <c r="O2146" s="46">
        <v>83359</v>
      </c>
      <c r="P2146" s="45">
        <v>83359</v>
      </c>
      <c r="Q2146" s="45">
        <v>261143</v>
      </c>
      <c r="R2146" s="45">
        <v>21761.916666666668</v>
      </c>
      <c r="S2146" s="45">
        <v>130571.5</v>
      </c>
      <c r="T2146" s="45">
        <v>181496</v>
      </c>
      <c r="U2146" s="46">
        <v>0</v>
      </c>
      <c r="V2146" s="38">
        <v>0</v>
      </c>
      <c r="W2146" s="46">
        <v>0</v>
      </c>
      <c r="X2146" s="38"/>
      <c r="Y2146" s="38">
        <f t="shared" si="33"/>
        <v>0</v>
      </c>
      <c r="Z2146" s="38">
        <v>0</v>
      </c>
      <c r="AA2146" s="38">
        <v>0</v>
      </c>
      <c r="AB2146" s="38">
        <v>0</v>
      </c>
      <c r="AC2146" s="38" t="s">
        <v>6116</v>
      </c>
      <c r="AD2146" s="59">
        <v>0</v>
      </c>
      <c r="AE2146" s="59">
        <v>0</v>
      </c>
      <c r="AF2146" s="59" t="s">
        <v>6138</v>
      </c>
    </row>
    <row r="2147" spans="1:32" x14ac:dyDescent="0.2">
      <c r="A2147" s="60" t="s">
        <v>6111</v>
      </c>
      <c r="B2147" s="44" t="s">
        <v>6115</v>
      </c>
      <c r="C2147" s="44"/>
      <c r="D2147" s="39">
        <v>2132</v>
      </c>
      <c r="E2147" s="44" t="s">
        <v>2216</v>
      </c>
      <c r="F2147" s="44" t="s">
        <v>2217</v>
      </c>
      <c r="G2147" s="39" t="s">
        <v>6115</v>
      </c>
      <c r="H2147" s="64">
        <v>40451</v>
      </c>
      <c r="I2147" s="44" t="s">
        <v>6129</v>
      </c>
      <c r="J2147" s="58">
        <v>52</v>
      </c>
      <c r="K2147" s="44" t="s">
        <v>6111</v>
      </c>
      <c r="L2147" s="39" t="s">
        <v>6116</v>
      </c>
      <c r="M2147" s="67">
        <v>0</v>
      </c>
      <c r="N2147" s="67">
        <v>0</v>
      </c>
      <c r="O2147" s="46">
        <v>435681</v>
      </c>
      <c r="P2147" s="45">
        <v>435681</v>
      </c>
      <c r="Q2147" s="45">
        <v>250991</v>
      </c>
      <c r="R2147" s="45">
        <v>20915.916666666668</v>
      </c>
      <c r="S2147" s="45">
        <v>125495.5</v>
      </c>
      <c r="T2147" s="45">
        <v>127938</v>
      </c>
      <c r="U2147" s="46">
        <v>310185.5</v>
      </c>
      <c r="V2147" s="38">
        <v>132887.81780033547</v>
      </c>
      <c r="W2147" s="46">
        <v>127938</v>
      </c>
      <c r="X2147" s="38"/>
      <c r="Y2147" s="38">
        <f t="shared" si="33"/>
        <v>154098.30171565362</v>
      </c>
      <c r="Z2147" s="38">
        <v>127938</v>
      </c>
      <c r="AA2147" s="38">
        <v>0</v>
      </c>
      <c r="AB2147" s="38">
        <v>127938</v>
      </c>
      <c r="AC2147" s="38" t="s">
        <v>6123</v>
      </c>
      <c r="AD2147" s="59">
        <v>1</v>
      </c>
      <c r="AE2147" s="59">
        <v>0.29365062970384292</v>
      </c>
      <c r="AF2147" s="59">
        <v>0.41245641720841236</v>
      </c>
    </row>
    <row r="2148" spans="1:32" x14ac:dyDescent="0.2">
      <c r="A2148" s="60" t="s">
        <v>6111</v>
      </c>
      <c r="B2148" s="44" t="s">
        <v>6115</v>
      </c>
      <c r="C2148" s="44"/>
      <c r="D2148" s="39">
        <v>2133</v>
      </c>
      <c r="E2148" s="44" t="s">
        <v>2438</v>
      </c>
      <c r="F2148" s="44" t="s">
        <v>2439</v>
      </c>
      <c r="G2148" s="39" t="s">
        <v>6115</v>
      </c>
      <c r="H2148" s="64">
        <v>40543</v>
      </c>
      <c r="I2148" s="44" t="s">
        <v>6130</v>
      </c>
      <c r="J2148" s="58">
        <v>52</v>
      </c>
      <c r="K2148" s="44" t="s">
        <v>6111</v>
      </c>
      <c r="L2148" s="39" t="s">
        <v>6116</v>
      </c>
      <c r="M2148" s="67">
        <v>0</v>
      </c>
      <c r="N2148" s="67">
        <v>0</v>
      </c>
      <c r="O2148" s="46">
        <v>125153</v>
      </c>
      <c r="P2148" s="45">
        <v>125153</v>
      </c>
      <c r="Q2148" s="45">
        <v>254497</v>
      </c>
      <c r="R2148" s="45">
        <v>21208.083333333332</v>
      </c>
      <c r="S2148" s="45">
        <v>127248.5</v>
      </c>
      <c r="T2148" s="45">
        <v>43267</v>
      </c>
      <c r="U2148" s="46">
        <v>0</v>
      </c>
      <c r="V2148" s="38">
        <v>0</v>
      </c>
      <c r="W2148" s="46">
        <v>0</v>
      </c>
      <c r="X2148" s="38"/>
      <c r="Y2148" s="38">
        <f t="shared" si="33"/>
        <v>0</v>
      </c>
      <c r="Z2148" s="38">
        <v>0</v>
      </c>
      <c r="AA2148" s="38">
        <v>0</v>
      </c>
      <c r="AB2148" s="38">
        <v>0</v>
      </c>
      <c r="AC2148" s="38" t="s">
        <v>6116</v>
      </c>
      <c r="AD2148" s="59">
        <v>0</v>
      </c>
      <c r="AE2148" s="59">
        <v>0</v>
      </c>
      <c r="AF2148" s="59" t="s">
        <v>6138</v>
      </c>
    </row>
    <row r="2149" spans="1:32" x14ac:dyDescent="0.2">
      <c r="A2149" s="60" t="s">
        <v>6111</v>
      </c>
      <c r="B2149" s="44" t="s">
        <v>6115</v>
      </c>
      <c r="C2149" s="44"/>
      <c r="D2149" s="39">
        <v>2134</v>
      </c>
      <c r="E2149" s="44" t="s">
        <v>2645</v>
      </c>
      <c r="F2149" s="44" t="s">
        <v>2646</v>
      </c>
      <c r="G2149" s="39" t="s">
        <v>6115</v>
      </c>
      <c r="H2149" s="64">
        <v>40633</v>
      </c>
      <c r="I2149" s="44" t="s">
        <v>6130</v>
      </c>
      <c r="J2149" s="58">
        <v>52</v>
      </c>
      <c r="K2149" s="44" t="s">
        <v>6111</v>
      </c>
      <c r="L2149" s="39" t="s">
        <v>6116</v>
      </c>
      <c r="M2149" s="67">
        <v>0</v>
      </c>
      <c r="N2149" s="67">
        <v>0</v>
      </c>
      <c r="O2149" s="46">
        <v>611371</v>
      </c>
      <c r="P2149" s="45">
        <v>611371</v>
      </c>
      <c r="Q2149" s="45">
        <v>253543</v>
      </c>
      <c r="R2149" s="45">
        <v>21128.583333333332</v>
      </c>
      <c r="S2149" s="45">
        <v>126771.5</v>
      </c>
      <c r="T2149" s="45">
        <v>66362</v>
      </c>
      <c r="U2149" s="46">
        <v>484599.5</v>
      </c>
      <c r="V2149" s="38">
        <v>207609.22113423634</v>
      </c>
      <c r="W2149" s="46">
        <v>66362</v>
      </c>
      <c r="X2149" s="38"/>
      <c r="Y2149" s="38">
        <f t="shared" ref="Y2149:Y2212" si="34">V2149*(1+$X$14)</f>
        <v>240746.13404641702</v>
      </c>
      <c r="Z2149" s="38">
        <v>66362</v>
      </c>
      <c r="AA2149" s="38">
        <v>0</v>
      </c>
      <c r="AB2149" s="38">
        <v>66362</v>
      </c>
      <c r="AC2149" s="38" t="s">
        <v>6123</v>
      </c>
      <c r="AD2149" s="59">
        <v>1</v>
      </c>
      <c r="AE2149" s="59">
        <v>0.10854620189704778</v>
      </c>
      <c r="AF2149" s="59">
        <v>0.13694194897023212</v>
      </c>
    </row>
    <row r="2150" spans="1:32" x14ac:dyDescent="0.2">
      <c r="A2150" s="60" t="s">
        <v>6111</v>
      </c>
      <c r="B2150" s="44" t="s">
        <v>6115</v>
      </c>
      <c r="C2150" s="44"/>
      <c r="D2150" s="39">
        <v>2135</v>
      </c>
      <c r="E2150" s="44" t="s">
        <v>3449</v>
      </c>
      <c r="F2150" s="44" t="s">
        <v>3450</v>
      </c>
      <c r="G2150" s="39" t="s">
        <v>6115</v>
      </c>
      <c r="H2150" s="64">
        <v>40543</v>
      </c>
      <c r="I2150" s="44" t="s">
        <v>6131</v>
      </c>
      <c r="J2150" s="58">
        <v>52</v>
      </c>
      <c r="K2150" s="44" t="s">
        <v>6111</v>
      </c>
      <c r="L2150" s="39" t="s">
        <v>6116</v>
      </c>
      <c r="M2150" s="67">
        <v>0</v>
      </c>
      <c r="N2150" s="67">
        <v>0</v>
      </c>
      <c r="O2150" s="46">
        <v>176418</v>
      </c>
      <c r="P2150" s="45">
        <v>176418</v>
      </c>
      <c r="Q2150" s="45">
        <v>213663</v>
      </c>
      <c r="R2150" s="45">
        <v>17805.25</v>
      </c>
      <c r="S2150" s="45">
        <v>106831.5</v>
      </c>
      <c r="T2150" s="45">
        <v>201022</v>
      </c>
      <c r="U2150" s="46">
        <v>69586.5</v>
      </c>
      <c r="V2150" s="38">
        <v>29811.832382116649</v>
      </c>
      <c r="W2150" s="46">
        <v>29811.832382116649</v>
      </c>
      <c r="X2150" s="38"/>
      <c r="Y2150" s="38">
        <f t="shared" si="34"/>
        <v>34570.157123193479</v>
      </c>
      <c r="Z2150" s="38">
        <v>34570.157123193479</v>
      </c>
      <c r="AA2150" s="38">
        <v>0</v>
      </c>
      <c r="AB2150" s="38">
        <v>34570.157123193479</v>
      </c>
      <c r="AC2150" s="38" t="s">
        <v>6123</v>
      </c>
      <c r="AD2150" s="59">
        <v>0.17197200865175691</v>
      </c>
      <c r="AE2150" s="59">
        <v>0.19595595190509743</v>
      </c>
      <c r="AF2150" s="59">
        <v>0.49679402072519063</v>
      </c>
    </row>
    <row r="2151" spans="1:32" x14ac:dyDescent="0.2">
      <c r="A2151" s="60" t="s">
        <v>6111</v>
      </c>
      <c r="B2151" s="44" t="s">
        <v>6115</v>
      </c>
      <c r="C2151" s="44"/>
      <c r="D2151" s="39">
        <v>2136</v>
      </c>
      <c r="E2151" s="44" t="s">
        <v>4414</v>
      </c>
      <c r="F2151" s="44" t="s">
        <v>4415</v>
      </c>
      <c r="G2151" s="39" t="s">
        <v>6115</v>
      </c>
      <c r="H2151" s="64">
        <v>40359</v>
      </c>
      <c r="I2151" s="44" t="s">
        <v>6129</v>
      </c>
      <c r="J2151" s="58">
        <v>52</v>
      </c>
      <c r="K2151" s="44" t="s">
        <v>6111</v>
      </c>
      <c r="L2151" s="39" t="s">
        <v>6116</v>
      </c>
      <c r="M2151" s="67">
        <v>0</v>
      </c>
      <c r="N2151" s="67">
        <v>0</v>
      </c>
      <c r="O2151" s="46">
        <v>430943</v>
      </c>
      <c r="P2151" s="45">
        <v>430943</v>
      </c>
      <c r="Q2151" s="45">
        <v>242955</v>
      </c>
      <c r="R2151" s="45">
        <v>20246.25</v>
      </c>
      <c r="S2151" s="45">
        <v>121477.5</v>
      </c>
      <c r="T2151" s="45">
        <v>138816</v>
      </c>
      <c r="U2151" s="46">
        <v>309465.5</v>
      </c>
      <c r="V2151" s="38">
        <v>132579.35970407937</v>
      </c>
      <c r="W2151" s="46">
        <v>132579.35970407937</v>
      </c>
      <c r="X2151" s="38"/>
      <c r="Y2151" s="38">
        <f t="shared" si="34"/>
        <v>153740.61002073146</v>
      </c>
      <c r="Z2151" s="38">
        <v>138816</v>
      </c>
      <c r="AA2151" s="38">
        <v>0</v>
      </c>
      <c r="AB2151" s="38">
        <v>138816</v>
      </c>
      <c r="AC2151" s="38" t="s">
        <v>6123</v>
      </c>
      <c r="AD2151" s="59">
        <v>1</v>
      </c>
      <c r="AE2151" s="59">
        <v>0.32212148706441457</v>
      </c>
      <c r="AF2151" s="59">
        <v>0.44856696465357204</v>
      </c>
    </row>
    <row r="2152" spans="1:32" x14ac:dyDescent="0.2">
      <c r="A2152" s="60" t="s">
        <v>6111</v>
      </c>
      <c r="B2152" s="44" t="s">
        <v>6115</v>
      </c>
      <c r="C2152" s="44"/>
      <c r="D2152" s="39">
        <v>2137</v>
      </c>
      <c r="E2152" s="44" t="s">
        <v>5083</v>
      </c>
      <c r="F2152" s="44" t="s">
        <v>5084</v>
      </c>
      <c r="G2152" s="39" t="s">
        <v>6115</v>
      </c>
      <c r="H2152" s="64">
        <v>40633</v>
      </c>
      <c r="I2152" s="44" t="s">
        <v>6141</v>
      </c>
      <c r="J2152" s="58">
        <v>52</v>
      </c>
      <c r="K2152" s="44" t="s">
        <v>6111</v>
      </c>
      <c r="L2152" s="39" t="s">
        <v>6116</v>
      </c>
      <c r="M2152" s="67">
        <v>0</v>
      </c>
      <c r="N2152" s="67">
        <v>0</v>
      </c>
      <c r="O2152" s="46">
        <v>320404</v>
      </c>
      <c r="P2152" s="45">
        <v>320404</v>
      </c>
      <c r="Q2152" s="45">
        <v>279181</v>
      </c>
      <c r="R2152" s="45">
        <v>23265.083333333332</v>
      </c>
      <c r="S2152" s="45">
        <v>139590.5</v>
      </c>
      <c r="T2152" s="45">
        <v>181269</v>
      </c>
      <c r="U2152" s="46">
        <v>180813.5</v>
      </c>
      <c r="V2152" s="38">
        <v>77463.038871388111</v>
      </c>
      <c r="W2152" s="46">
        <v>77463.038871388111</v>
      </c>
      <c r="X2152" s="38"/>
      <c r="Y2152" s="38">
        <f t="shared" si="34"/>
        <v>89827.065666394265</v>
      </c>
      <c r="Z2152" s="38">
        <v>89827.065666394265</v>
      </c>
      <c r="AA2152" s="38">
        <v>0</v>
      </c>
      <c r="AB2152" s="38">
        <v>89827.065666394265</v>
      </c>
      <c r="AC2152" s="38" t="s">
        <v>6123</v>
      </c>
      <c r="AD2152" s="59">
        <v>0.49554565682159807</v>
      </c>
      <c r="AE2152" s="59">
        <v>0.28035563122306295</v>
      </c>
      <c r="AF2152" s="59">
        <v>0.49679402072519069</v>
      </c>
    </row>
    <row r="2153" spans="1:32" x14ac:dyDescent="0.2">
      <c r="A2153" s="60" t="s">
        <v>6111</v>
      </c>
      <c r="B2153" s="44" t="s">
        <v>6115</v>
      </c>
      <c r="C2153" s="44"/>
      <c r="D2153" s="39">
        <v>2138</v>
      </c>
      <c r="E2153" s="44" t="s">
        <v>5100</v>
      </c>
      <c r="F2153" s="44" t="s">
        <v>5101</v>
      </c>
      <c r="G2153" s="39" t="s">
        <v>6115</v>
      </c>
      <c r="H2153" s="64">
        <v>40451</v>
      </c>
      <c r="I2153" s="44" t="s">
        <v>6131</v>
      </c>
      <c r="J2153" s="58">
        <v>52</v>
      </c>
      <c r="K2153" s="44" t="s">
        <v>6111</v>
      </c>
      <c r="L2153" s="39" t="s">
        <v>6116</v>
      </c>
      <c r="M2153" s="67">
        <v>0</v>
      </c>
      <c r="N2153" s="67">
        <v>0</v>
      </c>
      <c r="O2153" s="46">
        <v>96504</v>
      </c>
      <c r="P2153" s="45">
        <v>96504</v>
      </c>
      <c r="Q2153" s="45">
        <v>225707</v>
      </c>
      <c r="R2153" s="45">
        <v>18808.916666666668</v>
      </c>
      <c r="S2153" s="45">
        <v>112853.5</v>
      </c>
      <c r="T2153" s="45">
        <v>102698</v>
      </c>
      <c r="U2153" s="46">
        <v>0</v>
      </c>
      <c r="V2153" s="38">
        <v>0</v>
      </c>
      <c r="W2153" s="46">
        <v>0</v>
      </c>
      <c r="X2153" s="38"/>
      <c r="Y2153" s="38">
        <f t="shared" si="34"/>
        <v>0</v>
      </c>
      <c r="Z2153" s="38">
        <v>0</v>
      </c>
      <c r="AA2153" s="38">
        <v>0</v>
      </c>
      <c r="AB2153" s="38">
        <v>0</v>
      </c>
      <c r="AC2153" s="38" t="s">
        <v>6116</v>
      </c>
      <c r="AD2153" s="59">
        <v>0</v>
      </c>
      <c r="AE2153" s="59">
        <v>0</v>
      </c>
      <c r="AF2153" s="59" t="s">
        <v>6138</v>
      </c>
    </row>
    <row r="2154" spans="1:32" x14ac:dyDescent="0.2">
      <c r="A2154" s="35" t="s">
        <v>6111</v>
      </c>
      <c r="B2154" s="26" t="s">
        <v>6173</v>
      </c>
      <c r="C2154" s="26" t="s">
        <v>6174</v>
      </c>
      <c r="D2154" s="25">
        <v>2139</v>
      </c>
      <c r="E2154" s="26" t="s">
        <v>5115</v>
      </c>
      <c r="F2154" s="26" t="s">
        <v>5116</v>
      </c>
      <c r="G2154" s="25" t="s">
        <v>6115</v>
      </c>
      <c r="H2154" s="63">
        <v>40086</v>
      </c>
      <c r="I2154" s="26" t="s">
        <v>6141</v>
      </c>
      <c r="J2154" s="57">
        <v>52</v>
      </c>
      <c r="K2154" s="26" t="s">
        <v>6111</v>
      </c>
      <c r="L2154" s="25" t="s">
        <v>6116</v>
      </c>
      <c r="M2154" s="110">
        <v>0</v>
      </c>
      <c r="N2154" s="110">
        <v>0</v>
      </c>
      <c r="O2154" s="40">
        <v>51543</v>
      </c>
      <c r="P2154" s="27">
        <v>51543</v>
      </c>
      <c r="Q2154" s="27">
        <v>0</v>
      </c>
      <c r="R2154" s="27">
        <v>0</v>
      </c>
      <c r="S2154" s="27">
        <v>0</v>
      </c>
      <c r="T2154" s="27">
        <v>84669</v>
      </c>
      <c r="U2154" s="27">
        <v>0</v>
      </c>
      <c r="V2154" s="40">
        <v>28994.794053037436</v>
      </c>
      <c r="W2154" s="40">
        <v>28994.794053037436</v>
      </c>
      <c r="X2154" s="28"/>
      <c r="Y2154" s="38">
        <v>0</v>
      </c>
      <c r="Z2154" s="28">
        <v>28994.794053037436</v>
      </c>
      <c r="AA2154" s="28">
        <v>28994.794053037436</v>
      </c>
      <c r="AB2154" s="28">
        <v>0</v>
      </c>
      <c r="AC2154" s="28" t="s">
        <v>6123</v>
      </c>
      <c r="AD2154" s="37">
        <v>0</v>
      </c>
      <c r="AE2154" s="37">
        <v>0</v>
      </c>
      <c r="AF2154" s="37" t="s">
        <v>6138</v>
      </c>
    </row>
    <row r="2155" spans="1:32" x14ac:dyDescent="0.2">
      <c r="A2155" s="60" t="s">
        <v>6111</v>
      </c>
      <c r="B2155" s="44" t="s">
        <v>6115</v>
      </c>
      <c r="C2155" s="44"/>
      <c r="D2155" s="39">
        <v>2140</v>
      </c>
      <c r="E2155" s="44" t="s">
        <v>5326</v>
      </c>
      <c r="F2155" s="44" t="s">
        <v>5327</v>
      </c>
      <c r="G2155" s="39" t="s">
        <v>6115</v>
      </c>
      <c r="H2155" s="64">
        <v>40359</v>
      </c>
      <c r="I2155" s="44" t="s">
        <v>6141</v>
      </c>
      <c r="J2155" s="58">
        <v>52</v>
      </c>
      <c r="K2155" s="44" t="s">
        <v>6111</v>
      </c>
      <c r="L2155" s="39" t="s">
        <v>6116</v>
      </c>
      <c r="M2155" s="67">
        <v>0</v>
      </c>
      <c r="N2155" s="67">
        <v>0</v>
      </c>
      <c r="O2155" s="46">
        <v>458750</v>
      </c>
      <c r="P2155" s="45">
        <v>458750</v>
      </c>
      <c r="Q2155" s="45">
        <v>211380</v>
      </c>
      <c r="R2155" s="45">
        <v>17615</v>
      </c>
      <c r="S2155" s="45">
        <v>105690</v>
      </c>
      <c r="T2155" s="45">
        <v>87947</v>
      </c>
      <c r="U2155" s="46">
        <v>353060</v>
      </c>
      <c r="V2155" s="38">
        <v>151255.8548113514</v>
      </c>
      <c r="W2155" s="46">
        <v>87947</v>
      </c>
      <c r="X2155" s="38"/>
      <c r="Y2155" s="38">
        <f t="shared" si="34"/>
        <v>175398.0969572358</v>
      </c>
      <c r="Z2155" s="38">
        <v>87947</v>
      </c>
      <c r="AA2155" s="38">
        <v>0</v>
      </c>
      <c r="AB2155" s="38">
        <v>87947</v>
      </c>
      <c r="AC2155" s="38" t="s">
        <v>6123</v>
      </c>
      <c r="AD2155" s="59">
        <v>1</v>
      </c>
      <c r="AE2155" s="59">
        <v>0.19171008174386922</v>
      </c>
      <c r="AF2155" s="59">
        <v>0.24909930323457768</v>
      </c>
    </row>
    <row r="2156" spans="1:32" x14ac:dyDescent="0.2">
      <c r="A2156" s="60" t="s">
        <v>6111</v>
      </c>
      <c r="B2156" s="44" t="s">
        <v>6115</v>
      </c>
      <c r="C2156" s="44"/>
      <c r="D2156" s="39">
        <v>2141</v>
      </c>
      <c r="E2156" s="44" t="s">
        <v>5414</v>
      </c>
      <c r="F2156" s="44" t="s">
        <v>5415</v>
      </c>
      <c r="G2156" s="39" t="s">
        <v>6115</v>
      </c>
      <c r="H2156" s="64">
        <v>40451</v>
      </c>
      <c r="I2156" s="44" t="s">
        <v>6131</v>
      </c>
      <c r="J2156" s="58">
        <v>52</v>
      </c>
      <c r="K2156" s="44" t="s">
        <v>6111</v>
      </c>
      <c r="L2156" s="39" t="s">
        <v>6116</v>
      </c>
      <c r="M2156" s="67">
        <v>0</v>
      </c>
      <c r="N2156" s="67">
        <v>0</v>
      </c>
      <c r="O2156" s="46">
        <v>204813</v>
      </c>
      <c r="P2156" s="45">
        <v>204813</v>
      </c>
      <c r="Q2156" s="45">
        <v>233045</v>
      </c>
      <c r="R2156" s="45">
        <v>19420.416666666668</v>
      </c>
      <c r="S2156" s="45">
        <v>116522.5</v>
      </c>
      <c r="T2156" s="45">
        <v>105519</v>
      </c>
      <c r="U2156" s="46">
        <v>88290.5</v>
      </c>
      <c r="V2156" s="38">
        <v>37824.888260413587</v>
      </c>
      <c r="W2156" s="46">
        <v>37824.888260413587</v>
      </c>
      <c r="X2156" s="38"/>
      <c r="Y2156" s="38">
        <f t="shared" si="34"/>
        <v>43862.192486837448</v>
      </c>
      <c r="Z2156" s="38">
        <v>43862.192486837448</v>
      </c>
      <c r="AA2156" s="38">
        <v>0</v>
      </c>
      <c r="AB2156" s="38">
        <v>43862.192486837448</v>
      </c>
      <c r="AC2156" s="38" t="s">
        <v>6123</v>
      </c>
      <c r="AD2156" s="59">
        <v>0.41568051712807597</v>
      </c>
      <c r="AE2156" s="59">
        <v>0.2141572677849426</v>
      </c>
      <c r="AF2156" s="59">
        <v>0.49679402072519069</v>
      </c>
    </row>
    <row r="2157" spans="1:32" x14ac:dyDescent="0.2">
      <c r="A2157" s="60" t="s">
        <v>6111</v>
      </c>
      <c r="B2157" s="44" t="s">
        <v>6115</v>
      </c>
      <c r="C2157" s="44"/>
      <c r="D2157" s="39">
        <v>2142</v>
      </c>
      <c r="E2157" s="44" t="s">
        <v>5443</v>
      </c>
      <c r="F2157" s="44" t="s">
        <v>5444</v>
      </c>
      <c r="G2157" s="39" t="s">
        <v>6115</v>
      </c>
      <c r="H2157" s="64">
        <v>40633</v>
      </c>
      <c r="I2157" s="44" t="s">
        <v>6132</v>
      </c>
      <c r="J2157" s="58">
        <v>52</v>
      </c>
      <c r="K2157" s="44" t="s">
        <v>6111</v>
      </c>
      <c r="L2157" s="39" t="s">
        <v>6116</v>
      </c>
      <c r="M2157" s="67">
        <v>0</v>
      </c>
      <c r="N2157" s="67">
        <v>0</v>
      </c>
      <c r="O2157" s="46">
        <v>180151</v>
      </c>
      <c r="P2157" s="45">
        <v>180151</v>
      </c>
      <c r="Q2157" s="45">
        <v>228303</v>
      </c>
      <c r="R2157" s="45">
        <v>19025.25</v>
      </c>
      <c r="S2157" s="45">
        <v>114151.5</v>
      </c>
      <c r="T2157" s="45">
        <v>142514</v>
      </c>
      <c r="U2157" s="46">
        <v>65999.5</v>
      </c>
      <c r="V2157" s="38">
        <v>28275.111283129743</v>
      </c>
      <c r="W2157" s="46">
        <v>28275.111283129743</v>
      </c>
      <c r="X2157" s="38"/>
      <c r="Y2157" s="38">
        <f t="shared" si="34"/>
        <v>32788.156970852222</v>
      </c>
      <c r="Z2157" s="38">
        <v>32788.156970852222</v>
      </c>
      <c r="AA2157" s="38">
        <v>0</v>
      </c>
      <c r="AB2157" s="38">
        <v>32788.156970852222</v>
      </c>
      <c r="AC2157" s="38" t="s">
        <v>6123</v>
      </c>
      <c r="AD2157" s="59">
        <v>0.23006972627848649</v>
      </c>
      <c r="AE2157" s="59">
        <v>0.1820037466950071</v>
      </c>
      <c r="AF2157" s="59">
        <v>0.49679402072519069</v>
      </c>
    </row>
    <row r="2158" spans="1:32" x14ac:dyDescent="0.2">
      <c r="A2158" s="60" t="s">
        <v>6111</v>
      </c>
      <c r="B2158" s="44" t="s">
        <v>6115</v>
      </c>
      <c r="C2158" s="44"/>
      <c r="D2158" s="39">
        <v>2143</v>
      </c>
      <c r="E2158" s="44" t="s">
        <v>5490</v>
      </c>
      <c r="F2158" s="44" t="s">
        <v>5491</v>
      </c>
      <c r="G2158" s="39" t="s">
        <v>6115</v>
      </c>
      <c r="H2158" s="64">
        <v>40543</v>
      </c>
      <c r="I2158" s="44" t="s">
        <v>6129</v>
      </c>
      <c r="J2158" s="58">
        <v>52</v>
      </c>
      <c r="K2158" s="44" t="s">
        <v>6111</v>
      </c>
      <c r="L2158" s="39" t="s">
        <v>6116</v>
      </c>
      <c r="M2158" s="67">
        <v>0</v>
      </c>
      <c r="N2158" s="67">
        <v>0</v>
      </c>
      <c r="O2158" s="46">
        <v>171798</v>
      </c>
      <c r="P2158" s="45">
        <v>171798</v>
      </c>
      <c r="Q2158" s="45">
        <v>260352</v>
      </c>
      <c r="R2158" s="45">
        <v>21696</v>
      </c>
      <c r="S2158" s="45">
        <v>130176</v>
      </c>
      <c r="T2158" s="45">
        <v>116815</v>
      </c>
      <c r="U2158" s="46">
        <v>41622</v>
      </c>
      <c r="V2158" s="38">
        <v>17831.448447737122</v>
      </c>
      <c r="W2158" s="46">
        <v>17831.448447737122</v>
      </c>
      <c r="X2158" s="38"/>
      <c r="Y2158" s="38">
        <f t="shared" si="34"/>
        <v>20677.560730623885</v>
      </c>
      <c r="Z2158" s="38">
        <v>20677.560730623885</v>
      </c>
      <c r="AA2158" s="38">
        <v>0</v>
      </c>
      <c r="AB2158" s="38">
        <v>20677.560730623885</v>
      </c>
      <c r="AC2158" s="38" t="s">
        <v>6123</v>
      </c>
      <c r="AD2158" s="59">
        <v>0.17701117776504632</v>
      </c>
      <c r="AE2158" s="59">
        <v>0.1203597290458788</v>
      </c>
      <c r="AF2158" s="59">
        <v>0.49679402072519063</v>
      </c>
    </row>
    <row r="2159" spans="1:32" x14ac:dyDescent="0.2">
      <c r="A2159" s="60" t="s">
        <v>6111</v>
      </c>
      <c r="B2159" s="44" t="s">
        <v>6115</v>
      </c>
      <c r="C2159" s="44"/>
      <c r="D2159" s="39">
        <v>2144</v>
      </c>
      <c r="E2159" s="44" t="s">
        <v>118</v>
      </c>
      <c r="F2159" s="44" t="s">
        <v>119</v>
      </c>
      <c r="G2159" s="39" t="s">
        <v>6115</v>
      </c>
      <c r="H2159" s="64">
        <v>40359</v>
      </c>
      <c r="I2159" s="44" t="s">
        <v>6131</v>
      </c>
      <c r="J2159" s="58">
        <v>51</v>
      </c>
      <c r="K2159" s="44" t="s">
        <v>6111</v>
      </c>
      <c r="L2159" s="39" t="s">
        <v>6116</v>
      </c>
      <c r="M2159" s="67">
        <v>0</v>
      </c>
      <c r="N2159" s="67">
        <v>0</v>
      </c>
      <c r="O2159" s="46">
        <v>155453</v>
      </c>
      <c r="P2159" s="45">
        <v>155453</v>
      </c>
      <c r="Q2159" s="45">
        <v>287816</v>
      </c>
      <c r="R2159" s="45">
        <v>23984.666666666668</v>
      </c>
      <c r="S2159" s="45">
        <v>143908</v>
      </c>
      <c r="T2159" s="45">
        <v>169969</v>
      </c>
      <c r="U2159" s="46">
        <v>11545</v>
      </c>
      <c r="V2159" s="38">
        <v>4946.0398906617911</v>
      </c>
      <c r="W2159" s="46">
        <v>4946.0398906617911</v>
      </c>
      <c r="X2159" s="38"/>
      <c r="Y2159" s="38">
        <f t="shared" si="34"/>
        <v>5735.486969272326</v>
      </c>
      <c r="Z2159" s="38">
        <v>5735.486969272326</v>
      </c>
      <c r="AA2159" s="38">
        <v>0</v>
      </c>
      <c r="AB2159" s="38">
        <v>5735.486969272326</v>
      </c>
      <c r="AC2159" s="38" t="s">
        <v>6123</v>
      </c>
      <c r="AD2159" s="59">
        <v>3.3744312017322725E-2</v>
      </c>
      <c r="AE2159" s="59">
        <v>3.6895312211873206E-2</v>
      </c>
      <c r="AF2159" s="59">
        <v>0.49679402072519063</v>
      </c>
    </row>
    <row r="2160" spans="1:32" x14ac:dyDescent="0.2">
      <c r="A2160" s="60" t="s">
        <v>6111</v>
      </c>
      <c r="B2160" s="44" t="s">
        <v>6115</v>
      </c>
      <c r="C2160" s="44"/>
      <c r="D2160" s="39">
        <v>2145</v>
      </c>
      <c r="E2160" s="44" t="s">
        <v>1546</v>
      </c>
      <c r="F2160" s="44" t="s">
        <v>1547</v>
      </c>
      <c r="G2160" s="39" t="s">
        <v>6115</v>
      </c>
      <c r="H2160" s="64">
        <v>40543</v>
      </c>
      <c r="I2160" s="44" t="s">
        <v>6131</v>
      </c>
      <c r="J2160" s="58">
        <v>51</v>
      </c>
      <c r="K2160" s="44" t="s">
        <v>6111</v>
      </c>
      <c r="L2160" s="39" t="s">
        <v>6116</v>
      </c>
      <c r="M2160" s="67">
        <v>0</v>
      </c>
      <c r="N2160" s="67">
        <v>0</v>
      </c>
      <c r="O2160" s="46">
        <v>168555</v>
      </c>
      <c r="P2160" s="45">
        <v>168555</v>
      </c>
      <c r="Q2160" s="45">
        <v>249855</v>
      </c>
      <c r="R2160" s="45">
        <v>20821.25</v>
      </c>
      <c r="S2160" s="45">
        <v>124927.5</v>
      </c>
      <c r="T2160" s="45">
        <v>84762</v>
      </c>
      <c r="U2160" s="46">
        <v>43627.5</v>
      </c>
      <c r="V2160" s="38">
        <v>18690.632770017088</v>
      </c>
      <c r="W2160" s="46">
        <v>18690.632770017088</v>
      </c>
      <c r="X2160" s="38"/>
      <c r="Y2160" s="38">
        <f t="shared" si="34"/>
        <v>21673.881139188255</v>
      </c>
      <c r="Z2160" s="38">
        <v>21673.881139188255</v>
      </c>
      <c r="AA2160" s="38">
        <v>0</v>
      </c>
      <c r="AB2160" s="38">
        <v>21673.881139188255</v>
      </c>
      <c r="AC2160" s="38" t="s">
        <v>6123</v>
      </c>
      <c r="AD2160" s="59">
        <v>0.25570280478502461</v>
      </c>
      <c r="AE2160" s="59">
        <v>0.12858640289038151</v>
      </c>
      <c r="AF2160" s="59">
        <v>0.49679402072519063</v>
      </c>
    </row>
    <row r="2161" spans="1:32" x14ac:dyDescent="0.2">
      <c r="A2161" s="60" t="s">
        <v>6111</v>
      </c>
      <c r="B2161" s="44" t="s">
        <v>6115</v>
      </c>
      <c r="C2161" s="44"/>
      <c r="D2161" s="39">
        <v>2146</v>
      </c>
      <c r="E2161" s="44" t="s">
        <v>2345</v>
      </c>
      <c r="F2161" s="44" t="s">
        <v>2346</v>
      </c>
      <c r="G2161" s="39" t="s">
        <v>6115</v>
      </c>
      <c r="H2161" s="64">
        <v>40451</v>
      </c>
      <c r="I2161" s="44" t="s">
        <v>6141</v>
      </c>
      <c r="J2161" s="58">
        <v>51</v>
      </c>
      <c r="K2161" s="44" t="s">
        <v>6111</v>
      </c>
      <c r="L2161" s="39" t="s">
        <v>6116</v>
      </c>
      <c r="M2161" s="67">
        <v>0</v>
      </c>
      <c r="N2161" s="67">
        <v>0</v>
      </c>
      <c r="O2161" s="46">
        <v>526856</v>
      </c>
      <c r="P2161" s="45">
        <v>526856</v>
      </c>
      <c r="Q2161" s="45">
        <v>333061</v>
      </c>
      <c r="R2161" s="45">
        <v>27755.083333333332</v>
      </c>
      <c r="S2161" s="45">
        <v>166530.5</v>
      </c>
      <c r="T2161" s="45">
        <v>88132</v>
      </c>
      <c r="U2161" s="46">
        <v>360325.5</v>
      </c>
      <c r="V2161" s="38">
        <v>154368.49689239109</v>
      </c>
      <c r="W2161" s="46">
        <v>88132</v>
      </c>
      <c r="X2161" s="38"/>
      <c r="Y2161" s="38">
        <f t="shared" si="34"/>
        <v>179007.55391481469</v>
      </c>
      <c r="Z2161" s="38">
        <v>88132</v>
      </c>
      <c r="AA2161" s="38">
        <v>0</v>
      </c>
      <c r="AB2161" s="38">
        <v>88132</v>
      </c>
      <c r="AC2161" s="38" t="s">
        <v>6123</v>
      </c>
      <c r="AD2161" s="59">
        <v>1</v>
      </c>
      <c r="AE2161" s="59">
        <v>0.1672791047269083</v>
      </c>
      <c r="AF2161" s="59">
        <v>0.2445899610213543</v>
      </c>
    </row>
    <row r="2162" spans="1:32" x14ac:dyDescent="0.2">
      <c r="A2162" s="60" t="s">
        <v>6111</v>
      </c>
      <c r="B2162" s="44" t="s">
        <v>6115</v>
      </c>
      <c r="C2162" s="44"/>
      <c r="D2162" s="39">
        <v>2147</v>
      </c>
      <c r="E2162" s="44" t="s">
        <v>2627</v>
      </c>
      <c r="F2162" s="44" t="s">
        <v>2628</v>
      </c>
      <c r="G2162" s="39" t="s">
        <v>6115</v>
      </c>
      <c r="H2162" s="64">
        <v>40633</v>
      </c>
      <c r="I2162" s="44" t="s">
        <v>6132</v>
      </c>
      <c r="J2162" s="58">
        <v>51</v>
      </c>
      <c r="K2162" s="44" t="s">
        <v>6111</v>
      </c>
      <c r="L2162" s="39" t="s">
        <v>6116</v>
      </c>
      <c r="M2162" s="67">
        <v>0</v>
      </c>
      <c r="N2162" s="67">
        <v>0</v>
      </c>
      <c r="O2162" s="46">
        <v>189961</v>
      </c>
      <c r="P2162" s="45">
        <v>189961</v>
      </c>
      <c r="Q2162" s="45">
        <v>280131</v>
      </c>
      <c r="R2162" s="45">
        <v>23344.25</v>
      </c>
      <c r="S2162" s="45">
        <v>140065.5</v>
      </c>
      <c r="T2162" s="45">
        <v>113740</v>
      </c>
      <c r="U2162" s="46">
        <v>49895.5</v>
      </c>
      <c r="V2162" s="38">
        <v>21375.93186353533</v>
      </c>
      <c r="W2162" s="46">
        <v>21375.93186353533</v>
      </c>
      <c r="X2162" s="38"/>
      <c r="Y2162" s="38">
        <f t="shared" si="34"/>
        <v>24787.78606109375</v>
      </c>
      <c r="Z2162" s="38">
        <v>24787.78606109375</v>
      </c>
      <c r="AA2162" s="38">
        <v>0</v>
      </c>
      <c r="AB2162" s="38">
        <v>24787.78606109375</v>
      </c>
      <c r="AC2162" s="38" t="s">
        <v>6123</v>
      </c>
      <c r="AD2162" s="59">
        <v>0.21793376174691181</v>
      </c>
      <c r="AE2162" s="59">
        <v>0.13048881644702728</v>
      </c>
      <c r="AF2162" s="59">
        <v>0.49679402072519063</v>
      </c>
    </row>
    <row r="2163" spans="1:32" x14ac:dyDescent="0.2">
      <c r="A2163" s="60" t="s">
        <v>6111</v>
      </c>
      <c r="B2163" s="44" t="s">
        <v>6115</v>
      </c>
      <c r="C2163" s="44"/>
      <c r="D2163" s="39">
        <v>2148</v>
      </c>
      <c r="E2163" s="44" t="s">
        <v>5347</v>
      </c>
      <c r="F2163" s="44" t="s">
        <v>5348</v>
      </c>
      <c r="G2163" s="39" t="s">
        <v>6115</v>
      </c>
      <c r="H2163" s="64">
        <v>40359</v>
      </c>
      <c r="I2163" s="44" t="s">
        <v>6131</v>
      </c>
      <c r="J2163" s="58">
        <v>51</v>
      </c>
      <c r="K2163" s="44" t="s">
        <v>6111</v>
      </c>
      <c r="L2163" s="39" t="s">
        <v>6116</v>
      </c>
      <c r="M2163" s="67">
        <v>0</v>
      </c>
      <c r="N2163" s="67">
        <v>0</v>
      </c>
      <c r="O2163" s="46">
        <v>204111</v>
      </c>
      <c r="P2163" s="45">
        <v>204111</v>
      </c>
      <c r="Q2163" s="45">
        <v>219461</v>
      </c>
      <c r="R2163" s="45">
        <v>18288.416666666668</v>
      </c>
      <c r="S2163" s="45">
        <v>109730.5</v>
      </c>
      <c r="T2163" s="45">
        <v>103738</v>
      </c>
      <c r="U2163" s="46">
        <v>94380.5</v>
      </c>
      <c r="V2163" s="38">
        <v>40433.929657912966</v>
      </c>
      <c r="W2163" s="46">
        <v>40433.929657912966</v>
      </c>
      <c r="X2163" s="38"/>
      <c r="Y2163" s="38">
        <f t="shared" si="34"/>
        <v>46887.668073053857</v>
      </c>
      <c r="Z2163" s="38">
        <v>46887.668073053857</v>
      </c>
      <c r="AA2163" s="38">
        <v>0</v>
      </c>
      <c r="AB2163" s="38">
        <v>46887.668073053857</v>
      </c>
      <c r="AC2163" s="38" t="s">
        <v>6123</v>
      </c>
      <c r="AD2163" s="59">
        <v>0.45198160821544525</v>
      </c>
      <c r="AE2163" s="59">
        <v>0.22971651735111709</v>
      </c>
      <c r="AF2163" s="59">
        <v>0.49679402072519069</v>
      </c>
    </row>
    <row r="2164" spans="1:32" x14ac:dyDescent="0.2">
      <c r="A2164" s="60" t="s">
        <v>6111</v>
      </c>
      <c r="B2164" s="44" t="s">
        <v>6115</v>
      </c>
      <c r="C2164" s="44"/>
      <c r="D2164" s="39">
        <v>2149</v>
      </c>
      <c r="E2164" s="44" t="s">
        <v>5732</v>
      </c>
      <c r="F2164" s="44" t="s">
        <v>5733</v>
      </c>
      <c r="G2164" s="39" t="s">
        <v>6115</v>
      </c>
      <c r="H2164" s="64">
        <v>40543</v>
      </c>
      <c r="I2164" s="44" t="s">
        <v>6129</v>
      </c>
      <c r="J2164" s="58">
        <v>51</v>
      </c>
      <c r="K2164" s="44" t="s">
        <v>6111</v>
      </c>
      <c r="L2164" s="39" t="s">
        <v>6116</v>
      </c>
      <c r="M2164" s="67">
        <v>0</v>
      </c>
      <c r="N2164" s="67">
        <v>0</v>
      </c>
      <c r="O2164" s="46">
        <v>693258</v>
      </c>
      <c r="P2164" s="45">
        <v>693258</v>
      </c>
      <c r="Q2164" s="45">
        <v>239769</v>
      </c>
      <c r="R2164" s="45">
        <v>19980.75</v>
      </c>
      <c r="S2164" s="45">
        <v>119884.5</v>
      </c>
      <c r="T2164" s="45">
        <v>81867</v>
      </c>
      <c r="U2164" s="46">
        <v>573373.5</v>
      </c>
      <c r="V2164" s="38">
        <v>245641.24757456634</v>
      </c>
      <c r="W2164" s="46">
        <v>81867</v>
      </c>
      <c r="X2164" s="38"/>
      <c r="Y2164" s="38">
        <f t="shared" si="34"/>
        <v>284848.52644227509</v>
      </c>
      <c r="Z2164" s="38">
        <v>81867</v>
      </c>
      <c r="AA2164" s="38">
        <v>0</v>
      </c>
      <c r="AB2164" s="38">
        <v>81867</v>
      </c>
      <c r="AC2164" s="38" t="s">
        <v>6123</v>
      </c>
      <c r="AD2164" s="59">
        <v>1</v>
      </c>
      <c r="AE2164" s="59">
        <v>0.11809023480435855</v>
      </c>
      <c r="AF2164" s="59">
        <v>0.14278127607920491</v>
      </c>
    </row>
    <row r="2165" spans="1:32" x14ac:dyDescent="0.2">
      <c r="A2165" s="60" t="s">
        <v>6111</v>
      </c>
      <c r="B2165" s="44" t="s">
        <v>6115</v>
      </c>
      <c r="C2165" s="44"/>
      <c r="D2165" s="39">
        <v>2150</v>
      </c>
      <c r="E2165" s="44" t="s">
        <v>65</v>
      </c>
      <c r="F2165" s="44" t="s">
        <v>66</v>
      </c>
      <c r="G2165" s="39" t="s">
        <v>6115</v>
      </c>
      <c r="H2165" s="64">
        <v>40359</v>
      </c>
      <c r="I2165" s="44" t="s">
        <v>6131</v>
      </c>
      <c r="J2165" s="58">
        <v>50</v>
      </c>
      <c r="K2165" s="44" t="s">
        <v>6111</v>
      </c>
      <c r="L2165" s="39" t="s">
        <v>6116</v>
      </c>
      <c r="M2165" s="67">
        <v>0</v>
      </c>
      <c r="N2165" s="67">
        <v>0</v>
      </c>
      <c r="O2165" s="46">
        <v>44401</v>
      </c>
      <c r="P2165" s="45">
        <v>44401</v>
      </c>
      <c r="Q2165" s="45">
        <v>199314</v>
      </c>
      <c r="R2165" s="45">
        <v>16609.5</v>
      </c>
      <c r="S2165" s="45">
        <v>100000</v>
      </c>
      <c r="T2165" s="45">
        <v>179898</v>
      </c>
      <c r="U2165" s="46">
        <v>0</v>
      </c>
      <c r="V2165" s="38">
        <v>0</v>
      </c>
      <c r="W2165" s="46">
        <v>0</v>
      </c>
      <c r="X2165" s="38"/>
      <c r="Y2165" s="38">
        <f t="shared" si="34"/>
        <v>0</v>
      </c>
      <c r="Z2165" s="38">
        <v>0</v>
      </c>
      <c r="AA2165" s="38">
        <v>0</v>
      </c>
      <c r="AB2165" s="38">
        <v>0</v>
      </c>
      <c r="AC2165" s="38" t="s">
        <v>6116</v>
      </c>
      <c r="AD2165" s="59">
        <v>0</v>
      </c>
      <c r="AE2165" s="59">
        <v>0</v>
      </c>
      <c r="AF2165" s="59" t="s">
        <v>6138</v>
      </c>
    </row>
    <row r="2166" spans="1:32" x14ac:dyDescent="0.2">
      <c r="A2166" s="60" t="s">
        <v>6111</v>
      </c>
      <c r="B2166" s="44" t="s">
        <v>6115</v>
      </c>
      <c r="C2166" s="44"/>
      <c r="D2166" s="39">
        <v>2151</v>
      </c>
      <c r="E2166" s="44" t="s">
        <v>168</v>
      </c>
      <c r="F2166" s="44" t="s">
        <v>169</v>
      </c>
      <c r="G2166" s="39" t="s">
        <v>6115</v>
      </c>
      <c r="H2166" s="64">
        <v>40359</v>
      </c>
      <c r="I2166" s="44" t="s">
        <v>6131</v>
      </c>
      <c r="J2166" s="58">
        <v>50</v>
      </c>
      <c r="K2166" s="44" t="s">
        <v>6111</v>
      </c>
      <c r="L2166" s="39" t="s">
        <v>6116</v>
      </c>
      <c r="M2166" s="67">
        <v>0</v>
      </c>
      <c r="N2166" s="67">
        <v>0</v>
      </c>
      <c r="O2166" s="46">
        <v>340092</v>
      </c>
      <c r="P2166" s="45">
        <v>340092</v>
      </c>
      <c r="Q2166" s="45">
        <v>260784</v>
      </c>
      <c r="R2166" s="45">
        <v>21732</v>
      </c>
      <c r="S2166" s="45">
        <v>130392</v>
      </c>
      <c r="T2166" s="45">
        <v>210042</v>
      </c>
      <c r="U2166" s="46">
        <v>209700</v>
      </c>
      <c r="V2166" s="38">
        <v>89838.420534584453</v>
      </c>
      <c r="W2166" s="46">
        <v>89838.420534584453</v>
      </c>
      <c r="X2166" s="38"/>
      <c r="Y2166" s="38">
        <f t="shared" si="34"/>
        <v>104177.70614607248</v>
      </c>
      <c r="Z2166" s="38">
        <v>104177.70614607248</v>
      </c>
      <c r="AA2166" s="38">
        <v>0</v>
      </c>
      <c r="AB2166" s="38">
        <v>104177.70614607248</v>
      </c>
      <c r="AC2166" s="38" t="s">
        <v>6123</v>
      </c>
      <c r="AD2166" s="59">
        <v>0.495985117957706</v>
      </c>
      <c r="AE2166" s="59">
        <v>0.30632213091184879</v>
      </c>
      <c r="AF2166" s="59">
        <v>0.49679402072519063</v>
      </c>
    </row>
    <row r="2167" spans="1:32" x14ac:dyDescent="0.2">
      <c r="A2167" s="60" t="s">
        <v>6111</v>
      </c>
      <c r="B2167" s="44" t="s">
        <v>6115</v>
      </c>
      <c r="C2167" s="44"/>
      <c r="D2167" s="39">
        <v>2152</v>
      </c>
      <c r="E2167" s="44" t="s">
        <v>174</v>
      </c>
      <c r="F2167" s="44" t="s">
        <v>175</v>
      </c>
      <c r="G2167" s="39" t="s">
        <v>6115</v>
      </c>
      <c r="H2167" s="64">
        <v>40543</v>
      </c>
      <c r="I2167" s="44" t="s">
        <v>6131</v>
      </c>
      <c r="J2167" s="58">
        <v>50</v>
      </c>
      <c r="K2167" s="44" t="s">
        <v>6111</v>
      </c>
      <c r="L2167" s="39" t="s">
        <v>6116</v>
      </c>
      <c r="M2167" s="67">
        <v>0</v>
      </c>
      <c r="N2167" s="67">
        <v>0</v>
      </c>
      <c r="O2167" s="46">
        <v>226721</v>
      </c>
      <c r="P2167" s="45">
        <v>226721</v>
      </c>
      <c r="Q2167" s="45">
        <v>203193</v>
      </c>
      <c r="R2167" s="45">
        <v>16932.75</v>
      </c>
      <c r="S2167" s="45">
        <v>101596.5</v>
      </c>
      <c r="T2167" s="45">
        <v>149523</v>
      </c>
      <c r="U2167" s="46">
        <v>125124.5</v>
      </c>
      <c r="V2167" s="38">
        <v>53605.09036804775</v>
      </c>
      <c r="W2167" s="46">
        <v>53605.09036804775</v>
      </c>
      <c r="X2167" s="38"/>
      <c r="Y2167" s="38">
        <f t="shared" si="34"/>
        <v>62161.103446229121</v>
      </c>
      <c r="Z2167" s="38">
        <v>62161.103446229121</v>
      </c>
      <c r="AA2167" s="38">
        <v>0</v>
      </c>
      <c r="AB2167" s="38">
        <v>62161.103446229121</v>
      </c>
      <c r="AC2167" s="38" t="s">
        <v>6123</v>
      </c>
      <c r="AD2167" s="59">
        <v>0.41572937572299323</v>
      </c>
      <c r="AE2167" s="59">
        <v>0.27417444103646826</v>
      </c>
      <c r="AF2167" s="59">
        <v>0.49679402072519069</v>
      </c>
    </row>
    <row r="2168" spans="1:32" x14ac:dyDescent="0.2">
      <c r="A2168" s="60" t="s">
        <v>6111</v>
      </c>
      <c r="B2168" s="44" t="s">
        <v>6115</v>
      </c>
      <c r="C2168" s="44"/>
      <c r="D2168" s="39">
        <v>2153</v>
      </c>
      <c r="E2168" s="44" t="s">
        <v>218</v>
      </c>
      <c r="F2168" s="44" t="s">
        <v>219</v>
      </c>
      <c r="G2168" s="39" t="s">
        <v>6115</v>
      </c>
      <c r="H2168" s="64">
        <v>40451</v>
      </c>
      <c r="I2168" s="44" t="s">
        <v>6131</v>
      </c>
      <c r="J2168" s="58">
        <v>50</v>
      </c>
      <c r="K2168" s="44" t="s">
        <v>6111</v>
      </c>
      <c r="L2168" s="39" t="s">
        <v>6123</v>
      </c>
      <c r="M2168" s="67">
        <v>135214</v>
      </c>
      <c r="N2168" s="67">
        <v>0</v>
      </c>
      <c r="O2168" s="46">
        <v>349177</v>
      </c>
      <c r="P2168" s="45">
        <v>349177</v>
      </c>
      <c r="Q2168" s="45">
        <v>247615</v>
      </c>
      <c r="R2168" s="45">
        <v>20634.583333333332</v>
      </c>
      <c r="S2168" s="45">
        <v>123807.5</v>
      </c>
      <c r="T2168" s="45">
        <v>167079</v>
      </c>
      <c r="U2168" s="46">
        <v>225369.5</v>
      </c>
      <c r="V2168" s="38">
        <v>96551.454061368771</v>
      </c>
      <c r="W2168" s="46">
        <v>96551.454061368771</v>
      </c>
      <c r="X2168" s="38"/>
      <c r="Y2168" s="38">
        <f t="shared" si="34"/>
        <v>111962.22005382585</v>
      </c>
      <c r="Z2168" s="38">
        <v>111962.22005382585</v>
      </c>
      <c r="AA2168" s="38">
        <v>0</v>
      </c>
      <c r="AB2168" s="38">
        <v>111962.22005382585</v>
      </c>
      <c r="AC2168" s="38" t="s">
        <v>6123</v>
      </c>
      <c r="AD2168" s="59">
        <v>0.67011545468805678</v>
      </c>
      <c r="AE2168" s="59">
        <v>0.32064603354122939</v>
      </c>
      <c r="AF2168" s="59">
        <v>0.49679402072519063</v>
      </c>
    </row>
    <row r="2169" spans="1:32" x14ac:dyDescent="0.2">
      <c r="A2169" s="60" t="s">
        <v>6111</v>
      </c>
      <c r="B2169" s="44" t="s">
        <v>6115</v>
      </c>
      <c r="C2169" s="44"/>
      <c r="D2169" s="39">
        <v>2154</v>
      </c>
      <c r="E2169" s="44" t="s">
        <v>290</v>
      </c>
      <c r="F2169" s="44" t="s">
        <v>291</v>
      </c>
      <c r="G2169" s="39" t="s">
        <v>6115</v>
      </c>
      <c r="H2169" s="64">
        <v>40633</v>
      </c>
      <c r="I2169" s="44" t="s">
        <v>6131</v>
      </c>
      <c r="J2169" s="58">
        <v>50</v>
      </c>
      <c r="K2169" s="44" t="s">
        <v>6111</v>
      </c>
      <c r="L2169" s="39" t="s">
        <v>6116</v>
      </c>
      <c r="M2169" s="67">
        <v>0</v>
      </c>
      <c r="N2169" s="67">
        <v>0</v>
      </c>
      <c r="O2169" s="46">
        <v>259623</v>
      </c>
      <c r="P2169" s="45">
        <v>259623</v>
      </c>
      <c r="Q2169" s="45">
        <v>207016</v>
      </c>
      <c r="R2169" s="45">
        <v>17251.333333333332</v>
      </c>
      <c r="S2169" s="45">
        <v>103508</v>
      </c>
      <c r="T2169" s="45">
        <v>179569</v>
      </c>
      <c r="U2169" s="46">
        <v>156115</v>
      </c>
      <c r="V2169" s="38">
        <v>66881.855134747981</v>
      </c>
      <c r="W2169" s="46">
        <v>66881.855134747981</v>
      </c>
      <c r="X2169" s="38"/>
      <c r="Y2169" s="38">
        <f t="shared" si="34"/>
        <v>77556.998545513139</v>
      </c>
      <c r="Z2169" s="38">
        <v>77556.998545513139</v>
      </c>
      <c r="AA2169" s="38">
        <v>0</v>
      </c>
      <c r="AB2169" s="38">
        <v>77556.998545513139</v>
      </c>
      <c r="AC2169" s="38" t="s">
        <v>6123</v>
      </c>
      <c r="AD2169" s="59">
        <v>0.43190638999778991</v>
      </c>
      <c r="AE2169" s="59">
        <v>0.29872930574530432</v>
      </c>
      <c r="AF2169" s="59">
        <v>0.49679402072519063</v>
      </c>
    </row>
    <row r="2170" spans="1:32" x14ac:dyDescent="0.2">
      <c r="A2170" s="60" t="s">
        <v>6111</v>
      </c>
      <c r="B2170" s="44" t="s">
        <v>6115</v>
      </c>
      <c r="C2170" s="44"/>
      <c r="D2170" s="39">
        <v>2155</v>
      </c>
      <c r="E2170" s="44" t="s">
        <v>292</v>
      </c>
      <c r="F2170" s="44" t="s">
        <v>293</v>
      </c>
      <c r="G2170" s="39" t="s">
        <v>6115</v>
      </c>
      <c r="H2170" s="64">
        <v>40359</v>
      </c>
      <c r="I2170" s="44" t="s">
        <v>6131</v>
      </c>
      <c r="J2170" s="58">
        <v>50</v>
      </c>
      <c r="K2170" s="44" t="s">
        <v>6111</v>
      </c>
      <c r="L2170" s="39" t="s">
        <v>6116</v>
      </c>
      <c r="M2170" s="67">
        <v>0</v>
      </c>
      <c r="N2170" s="67">
        <v>0</v>
      </c>
      <c r="O2170" s="46">
        <v>116661</v>
      </c>
      <c r="P2170" s="45">
        <v>116661</v>
      </c>
      <c r="Q2170" s="45">
        <v>229676</v>
      </c>
      <c r="R2170" s="45">
        <v>19139.666666666668</v>
      </c>
      <c r="S2170" s="45">
        <v>114838</v>
      </c>
      <c r="T2170" s="45">
        <v>151454</v>
      </c>
      <c r="U2170" s="46">
        <v>1823</v>
      </c>
      <c r="V2170" s="38">
        <v>780.99876315950155</v>
      </c>
      <c r="W2170" s="46">
        <v>780.99876315950155</v>
      </c>
      <c r="X2170" s="38"/>
      <c r="Y2170" s="38">
        <f t="shared" si="34"/>
        <v>905.65549978202262</v>
      </c>
      <c r="Z2170" s="38">
        <v>905.65549978202262</v>
      </c>
      <c r="AA2170" s="38">
        <v>0</v>
      </c>
      <c r="AB2170" s="38">
        <v>905.65549978202262</v>
      </c>
      <c r="AC2170" s="38" t="s">
        <v>6123</v>
      </c>
      <c r="AD2170" s="59">
        <v>5.9797397215129522E-3</v>
      </c>
      <c r="AE2170" s="59">
        <v>7.7631384934298744E-3</v>
      </c>
      <c r="AF2170" s="59">
        <v>0.49679402072519069</v>
      </c>
    </row>
    <row r="2171" spans="1:32" x14ac:dyDescent="0.2">
      <c r="A2171" s="60" t="s">
        <v>6111</v>
      </c>
      <c r="B2171" s="44" t="s">
        <v>6115</v>
      </c>
      <c r="C2171" s="44"/>
      <c r="D2171" s="39">
        <v>2156</v>
      </c>
      <c r="E2171" s="44" t="s">
        <v>294</v>
      </c>
      <c r="F2171" s="44" t="s">
        <v>295</v>
      </c>
      <c r="G2171" s="39" t="s">
        <v>6115</v>
      </c>
      <c r="H2171" s="64">
        <v>40543</v>
      </c>
      <c r="I2171" s="44" t="s">
        <v>6129</v>
      </c>
      <c r="J2171" s="58">
        <v>50</v>
      </c>
      <c r="K2171" s="44" t="s">
        <v>6111</v>
      </c>
      <c r="L2171" s="39" t="s">
        <v>6116</v>
      </c>
      <c r="M2171" s="67">
        <v>0</v>
      </c>
      <c r="N2171" s="67">
        <v>0</v>
      </c>
      <c r="O2171" s="46">
        <v>145011</v>
      </c>
      <c r="P2171" s="45">
        <v>145011</v>
      </c>
      <c r="Q2171" s="45">
        <v>267008</v>
      </c>
      <c r="R2171" s="45">
        <v>22250.666666666668</v>
      </c>
      <c r="S2171" s="45">
        <v>133504</v>
      </c>
      <c r="T2171" s="45">
        <v>195788</v>
      </c>
      <c r="U2171" s="46">
        <v>11507</v>
      </c>
      <c r="V2171" s="38">
        <v>4929.7601578038311</v>
      </c>
      <c r="W2171" s="46">
        <v>4929.7601578038311</v>
      </c>
      <c r="X2171" s="38"/>
      <c r="Y2171" s="38">
        <f t="shared" si="34"/>
        <v>5716.6087964847693</v>
      </c>
      <c r="Z2171" s="38">
        <v>5716.6087964847693</v>
      </c>
      <c r="AA2171" s="38">
        <v>0</v>
      </c>
      <c r="AB2171" s="38">
        <v>5716.6087964847693</v>
      </c>
      <c r="AC2171" s="38" t="s">
        <v>6123</v>
      </c>
      <c r="AD2171" s="59">
        <v>2.9197952869863163E-2</v>
      </c>
      <c r="AE2171" s="59">
        <v>3.9421897624902724E-2</v>
      </c>
      <c r="AF2171" s="59">
        <v>0.49679402072519069</v>
      </c>
    </row>
    <row r="2172" spans="1:32" x14ac:dyDescent="0.2">
      <c r="A2172" s="60" t="s">
        <v>6111</v>
      </c>
      <c r="B2172" s="44" t="s">
        <v>6115</v>
      </c>
      <c r="C2172" s="44"/>
      <c r="D2172" s="39">
        <v>2157</v>
      </c>
      <c r="E2172" s="44" t="s">
        <v>411</v>
      </c>
      <c r="F2172" s="44" t="s">
        <v>412</v>
      </c>
      <c r="G2172" s="39" t="s">
        <v>6115</v>
      </c>
      <c r="H2172" s="64">
        <v>40543</v>
      </c>
      <c r="I2172" s="44" t="s">
        <v>6131</v>
      </c>
      <c r="J2172" s="58">
        <v>50</v>
      </c>
      <c r="K2172" s="44" t="s">
        <v>6111</v>
      </c>
      <c r="L2172" s="39" t="s">
        <v>6116</v>
      </c>
      <c r="M2172" s="67">
        <v>0</v>
      </c>
      <c r="N2172" s="67">
        <v>0</v>
      </c>
      <c r="O2172" s="46">
        <v>162981</v>
      </c>
      <c r="P2172" s="45">
        <v>162981</v>
      </c>
      <c r="Q2172" s="45">
        <v>226828</v>
      </c>
      <c r="R2172" s="45">
        <v>18902.333333333332</v>
      </c>
      <c r="S2172" s="45">
        <v>113414</v>
      </c>
      <c r="T2172" s="45">
        <v>117028</v>
      </c>
      <c r="U2172" s="46">
        <v>49567</v>
      </c>
      <c r="V2172" s="38">
        <v>21235.197857118492</v>
      </c>
      <c r="W2172" s="46">
        <v>21235.197857118492</v>
      </c>
      <c r="X2172" s="38"/>
      <c r="Y2172" s="38">
        <f t="shared" si="34"/>
        <v>24624.589225285523</v>
      </c>
      <c r="Z2172" s="38">
        <v>24624.589225285523</v>
      </c>
      <c r="AA2172" s="38">
        <v>0</v>
      </c>
      <c r="AB2172" s="38">
        <v>24624.589225285523</v>
      </c>
      <c r="AC2172" s="38" t="s">
        <v>6123</v>
      </c>
      <c r="AD2172" s="59">
        <v>0.21041621855697373</v>
      </c>
      <c r="AE2172" s="59">
        <v>0.15108871110918157</v>
      </c>
      <c r="AF2172" s="59">
        <v>0.49679402072519063</v>
      </c>
    </row>
    <row r="2173" spans="1:32" x14ac:dyDescent="0.2">
      <c r="A2173" s="60" t="s">
        <v>6111</v>
      </c>
      <c r="B2173" s="44" t="s">
        <v>6115</v>
      </c>
      <c r="C2173" s="44"/>
      <c r="D2173" s="39">
        <v>2158</v>
      </c>
      <c r="E2173" s="44" t="s">
        <v>445</v>
      </c>
      <c r="F2173" s="44" t="s">
        <v>446</v>
      </c>
      <c r="G2173" s="39" t="s">
        <v>6115</v>
      </c>
      <c r="H2173" s="64">
        <v>40451</v>
      </c>
      <c r="I2173" s="44" t="s">
        <v>6131</v>
      </c>
      <c r="J2173" s="58">
        <v>50</v>
      </c>
      <c r="K2173" s="44" t="s">
        <v>6111</v>
      </c>
      <c r="L2173" s="39" t="s">
        <v>6116</v>
      </c>
      <c r="M2173" s="67">
        <v>0</v>
      </c>
      <c r="N2173" s="67">
        <v>0</v>
      </c>
      <c r="O2173" s="46">
        <v>94296</v>
      </c>
      <c r="P2173" s="45">
        <v>94296</v>
      </c>
      <c r="Q2173" s="45">
        <v>197004</v>
      </c>
      <c r="R2173" s="45">
        <v>16417</v>
      </c>
      <c r="S2173" s="45">
        <v>100000</v>
      </c>
      <c r="T2173" s="45">
        <v>108888</v>
      </c>
      <c r="U2173" s="46">
        <v>0</v>
      </c>
      <c r="V2173" s="38">
        <v>0</v>
      </c>
      <c r="W2173" s="46">
        <v>0</v>
      </c>
      <c r="X2173" s="38"/>
      <c r="Y2173" s="38">
        <f t="shared" si="34"/>
        <v>0</v>
      </c>
      <c r="Z2173" s="38">
        <v>0</v>
      </c>
      <c r="AA2173" s="38">
        <v>0</v>
      </c>
      <c r="AB2173" s="38">
        <v>0</v>
      </c>
      <c r="AC2173" s="38" t="s">
        <v>6116</v>
      </c>
      <c r="AD2173" s="59">
        <v>0</v>
      </c>
      <c r="AE2173" s="59">
        <v>0</v>
      </c>
      <c r="AF2173" s="59" t="s">
        <v>6138</v>
      </c>
    </row>
    <row r="2174" spans="1:32" x14ac:dyDescent="0.2">
      <c r="A2174" s="60" t="s">
        <v>6111</v>
      </c>
      <c r="B2174" s="44" t="s">
        <v>6115</v>
      </c>
      <c r="C2174" s="44"/>
      <c r="D2174" s="39">
        <v>2159</v>
      </c>
      <c r="E2174" s="44" t="s">
        <v>498</v>
      </c>
      <c r="F2174" s="44" t="s">
        <v>499</v>
      </c>
      <c r="G2174" s="39" t="s">
        <v>6115</v>
      </c>
      <c r="H2174" s="64">
        <v>40451</v>
      </c>
      <c r="I2174" s="44" t="s">
        <v>6131</v>
      </c>
      <c r="J2174" s="58">
        <v>50</v>
      </c>
      <c r="K2174" s="44" t="s">
        <v>6111</v>
      </c>
      <c r="L2174" s="39" t="s">
        <v>6116</v>
      </c>
      <c r="M2174" s="67">
        <v>0</v>
      </c>
      <c r="N2174" s="67">
        <v>0</v>
      </c>
      <c r="O2174" s="46">
        <v>249713</v>
      </c>
      <c r="P2174" s="45">
        <v>249713</v>
      </c>
      <c r="Q2174" s="45">
        <v>265119</v>
      </c>
      <c r="R2174" s="45">
        <v>22093.25</v>
      </c>
      <c r="S2174" s="45">
        <v>132559.5</v>
      </c>
      <c r="T2174" s="45">
        <v>189249</v>
      </c>
      <c r="U2174" s="46">
        <v>117153.5</v>
      </c>
      <c r="V2174" s="38">
        <v>50190.202194079349</v>
      </c>
      <c r="W2174" s="46">
        <v>50190.202194079349</v>
      </c>
      <c r="X2174" s="38"/>
      <c r="Y2174" s="38">
        <f t="shared" si="34"/>
        <v>58201.158307028621</v>
      </c>
      <c r="Z2174" s="38">
        <v>58201.158307028621</v>
      </c>
      <c r="AA2174" s="38">
        <v>0</v>
      </c>
      <c r="AB2174" s="38">
        <v>58201.158307028621</v>
      </c>
      <c r="AC2174" s="38" t="s">
        <v>6123</v>
      </c>
      <c r="AD2174" s="59">
        <v>0.30753746813472527</v>
      </c>
      <c r="AE2174" s="59">
        <v>0.23307220011384519</v>
      </c>
      <c r="AF2174" s="59">
        <v>0.49679402072519063</v>
      </c>
    </row>
    <row r="2175" spans="1:32" x14ac:dyDescent="0.2">
      <c r="A2175" s="60" t="s">
        <v>6111</v>
      </c>
      <c r="B2175" s="44" t="s">
        <v>6115</v>
      </c>
      <c r="C2175" s="44"/>
      <c r="D2175" s="39">
        <v>2160</v>
      </c>
      <c r="E2175" s="44" t="s">
        <v>518</v>
      </c>
      <c r="F2175" s="44" t="s">
        <v>519</v>
      </c>
      <c r="G2175" s="39" t="s">
        <v>6115</v>
      </c>
      <c r="H2175" s="64">
        <v>40359</v>
      </c>
      <c r="I2175" s="44" t="s">
        <v>6129</v>
      </c>
      <c r="J2175" s="58">
        <v>50</v>
      </c>
      <c r="K2175" s="44" t="s">
        <v>6111</v>
      </c>
      <c r="L2175" s="39" t="s">
        <v>6116</v>
      </c>
      <c r="M2175" s="67">
        <v>0</v>
      </c>
      <c r="N2175" s="67">
        <v>0</v>
      </c>
      <c r="O2175" s="46">
        <v>24485</v>
      </c>
      <c r="P2175" s="45">
        <v>24485</v>
      </c>
      <c r="Q2175" s="45">
        <v>305910</v>
      </c>
      <c r="R2175" s="45">
        <v>25492.5</v>
      </c>
      <c r="S2175" s="45">
        <v>152955</v>
      </c>
      <c r="T2175" s="45">
        <v>227900</v>
      </c>
      <c r="U2175" s="46">
        <v>0</v>
      </c>
      <c r="V2175" s="38">
        <v>0</v>
      </c>
      <c r="W2175" s="46">
        <v>0</v>
      </c>
      <c r="X2175" s="38"/>
      <c r="Y2175" s="38">
        <f t="shared" si="34"/>
        <v>0</v>
      </c>
      <c r="Z2175" s="38">
        <v>0</v>
      </c>
      <c r="AA2175" s="38">
        <v>0</v>
      </c>
      <c r="AB2175" s="38">
        <v>0</v>
      </c>
      <c r="AC2175" s="38" t="s">
        <v>6116</v>
      </c>
      <c r="AD2175" s="59">
        <v>0</v>
      </c>
      <c r="AE2175" s="59">
        <v>0</v>
      </c>
      <c r="AF2175" s="59" t="s">
        <v>6138</v>
      </c>
    </row>
    <row r="2176" spans="1:32" x14ac:dyDescent="0.2">
      <c r="A2176" s="60" t="s">
        <v>6111</v>
      </c>
      <c r="B2176" s="44" t="s">
        <v>6115</v>
      </c>
      <c r="C2176" s="44"/>
      <c r="D2176" s="39">
        <v>2161</v>
      </c>
      <c r="E2176" s="44" t="s">
        <v>622</v>
      </c>
      <c r="F2176" s="44" t="s">
        <v>623</v>
      </c>
      <c r="G2176" s="39" t="s">
        <v>6115</v>
      </c>
      <c r="H2176" s="64">
        <v>40359</v>
      </c>
      <c r="I2176" s="44" t="s">
        <v>6129</v>
      </c>
      <c r="J2176" s="58">
        <v>50</v>
      </c>
      <c r="K2176" s="44" t="s">
        <v>6111</v>
      </c>
      <c r="L2176" s="39" t="s">
        <v>6116</v>
      </c>
      <c r="M2176" s="67">
        <v>0</v>
      </c>
      <c r="N2176" s="67">
        <v>0</v>
      </c>
      <c r="O2176" s="46">
        <v>265324</v>
      </c>
      <c r="P2176" s="45">
        <v>265324</v>
      </c>
      <c r="Q2176" s="45">
        <v>329810</v>
      </c>
      <c r="R2176" s="45">
        <v>27484.166666666668</v>
      </c>
      <c r="S2176" s="45">
        <v>164905</v>
      </c>
      <c r="T2176" s="45">
        <v>154280</v>
      </c>
      <c r="U2176" s="46">
        <v>100419</v>
      </c>
      <c r="V2176" s="38">
        <v>43020.90773324958</v>
      </c>
      <c r="W2176" s="46">
        <v>43020.90773324958</v>
      </c>
      <c r="X2176" s="38"/>
      <c r="Y2176" s="38">
        <f t="shared" si="34"/>
        <v>49887.558767202921</v>
      </c>
      <c r="Z2176" s="38">
        <v>49887.558767202921</v>
      </c>
      <c r="AA2176" s="38">
        <v>0</v>
      </c>
      <c r="AB2176" s="38">
        <v>49887.558767202921</v>
      </c>
      <c r="AC2176" s="38" t="s">
        <v>6123</v>
      </c>
      <c r="AD2176" s="59">
        <v>0.32335726450092639</v>
      </c>
      <c r="AE2176" s="59">
        <v>0.18802505151137069</v>
      </c>
      <c r="AF2176" s="59">
        <v>0.49679402072519069</v>
      </c>
    </row>
    <row r="2177" spans="1:32" x14ac:dyDescent="0.2">
      <c r="A2177" s="60" t="s">
        <v>6111</v>
      </c>
      <c r="B2177" s="44" t="s">
        <v>6115</v>
      </c>
      <c r="C2177" s="44"/>
      <c r="D2177" s="39">
        <v>2162</v>
      </c>
      <c r="E2177" s="44" t="s">
        <v>652</v>
      </c>
      <c r="F2177" s="44" t="s">
        <v>653</v>
      </c>
      <c r="G2177" s="39" t="s">
        <v>6115</v>
      </c>
      <c r="H2177" s="64">
        <v>40543</v>
      </c>
      <c r="I2177" s="44" t="s">
        <v>6131</v>
      </c>
      <c r="J2177" s="58">
        <v>50</v>
      </c>
      <c r="K2177" s="44" t="s">
        <v>6111</v>
      </c>
      <c r="L2177" s="39" t="s">
        <v>6116</v>
      </c>
      <c r="M2177" s="67">
        <v>0</v>
      </c>
      <c r="N2177" s="67">
        <v>0</v>
      </c>
      <c r="O2177" s="46">
        <v>326505</v>
      </c>
      <c r="P2177" s="45">
        <v>326505</v>
      </c>
      <c r="Q2177" s="45">
        <v>227682</v>
      </c>
      <c r="R2177" s="45">
        <v>18973.5</v>
      </c>
      <c r="S2177" s="45">
        <v>113841</v>
      </c>
      <c r="T2177" s="45">
        <v>46914</v>
      </c>
      <c r="U2177" s="46">
        <v>212664</v>
      </c>
      <c r="V2177" s="38">
        <v>91108.239697505342</v>
      </c>
      <c r="W2177" s="46">
        <v>46914</v>
      </c>
      <c r="X2177" s="38"/>
      <c r="Y2177" s="38">
        <f t="shared" si="34"/>
        <v>105650.20362350195</v>
      </c>
      <c r="Z2177" s="38">
        <v>46914</v>
      </c>
      <c r="AA2177" s="38">
        <v>0</v>
      </c>
      <c r="AB2177" s="38">
        <v>46914</v>
      </c>
      <c r="AC2177" s="38" t="s">
        <v>6123</v>
      </c>
      <c r="AD2177" s="59">
        <v>1</v>
      </c>
      <c r="AE2177" s="59">
        <v>0.14368539532319566</v>
      </c>
      <c r="AF2177" s="59">
        <v>0.22060151224466765</v>
      </c>
    </row>
    <row r="2178" spans="1:32" x14ac:dyDescent="0.2">
      <c r="A2178" s="60" t="s">
        <v>6111</v>
      </c>
      <c r="B2178" s="44" t="s">
        <v>6115</v>
      </c>
      <c r="C2178" s="44"/>
      <c r="D2178" s="39">
        <v>2163</v>
      </c>
      <c r="E2178" s="44" t="s">
        <v>658</v>
      </c>
      <c r="F2178" s="44" t="s">
        <v>659</v>
      </c>
      <c r="G2178" s="39" t="s">
        <v>6115</v>
      </c>
      <c r="H2178" s="64">
        <v>40543</v>
      </c>
      <c r="I2178" s="44" t="s">
        <v>6131</v>
      </c>
      <c r="J2178" s="58">
        <v>50</v>
      </c>
      <c r="K2178" s="44" t="s">
        <v>6111</v>
      </c>
      <c r="L2178" s="39" t="s">
        <v>6116</v>
      </c>
      <c r="M2178" s="67">
        <v>0</v>
      </c>
      <c r="N2178" s="67">
        <v>0</v>
      </c>
      <c r="O2178" s="46">
        <v>81986</v>
      </c>
      <c r="P2178" s="45">
        <v>81986</v>
      </c>
      <c r="Q2178" s="45">
        <v>238105</v>
      </c>
      <c r="R2178" s="45">
        <v>19842.083333333332</v>
      </c>
      <c r="S2178" s="45">
        <v>119052.5</v>
      </c>
      <c r="T2178" s="45">
        <v>62947</v>
      </c>
      <c r="U2178" s="46">
        <v>0</v>
      </c>
      <c r="V2178" s="38">
        <v>0</v>
      </c>
      <c r="W2178" s="46">
        <v>0</v>
      </c>
      <c r="X2178" s="38"/>
      <c r="Y2178" s="38">
        <f t="shared" si="34"/>
        <v>0</v>
      </c>
      <c r="Z2178" s="38">
        <v>0</v>
      </c>
      <c r="AA2178" s="38">
        <v>0</v>
      </c>
      <c r="AB2178" s="38">
        <v>0</v>
      </c>
      <c r="AC2178" s="38" t="s">
        <v>6116</v>
      </c>
      <c r="AD2178" s="59">
        <v>0</v>
      </c>
      <c r="AE2178" s="59">
        <v>0</v>
      </c>
      <c r="AF2178" s="59" t="s">
        <v>6138</v>
      </c>
    </row>
    <row r="2179" spans="1:32" x14ac:dyDescent="0.2">
      <c r="A2179" s="60" t="s">
        <v>6111</v>
      </c>
      <c r="B2179" s="44" t="s">
        <v>6115</v>
      </c>
      <c r="C2179" s="44"/>
      <c r="D2179" s="39">
        <v>2164</v>
      </c>
      <c r="E2179" s="44" t="s">
        <v>686</v>
      </c>
      <c r="F2179" s="44" t="s">
        <v>687</v>
      </c>
      <c r="G2179" s="39" t="s">
        <v>6115</v>
      </c>
      <c r="H2179" s="64">
        <v>40543</v>
      </c>
      <c r="I2179" s="44" t="s">
        <v>6129</v>
      </c>
      <c r="J2179" s="58">
        <v>50</v>
      </c>
      <c r="K2179" s="44" t="s">
        <v>6111</v>
      </c>
      <c r="L2179" s="39" t="s">
        <v>6116</v>
      </c>
      <c r="M2179" s="67">
        <v>0</v>
      </c>
      <c r="N2179" s="67">
        <v>0</v>
      </c>
      <c r="O2179" s="46">
        <v>171863</v>
      </c>
      <c r="P2179" s="45">
        <v>171863</v>
      </c>
      <c r="Q2179" s="45">
        <v>318846</v>
      </c>
      <c r="R2179" s="45">
        <v>26570.5</v>
      </c>
      <c r="S2179" s="45">
        <v>159423</v>
      </c>
      <c r="T2179" s="45">
        <v>188118</v>
      </c>
      <c r="U2179" s="46">
        <v>12440</v>
      </c>
      <c r="V2179" s="38">
        <v>5329.4704408690068</v>
      </c>
      <c r="W2179" s="46">
        <v>5329.4704408690068</v>
      </c>
      <c r="X2179" s="38"/>
      <c r="Y2179" s="38">
        <f t="shared" si="34"/>
        <v>6180.1176178213718</v>
      </c>
      <c r="Z2179" s="38">
        <v>6180.1176178213718</v>
      </c>
      <c r="AA2179" s="38">
        <v>0</v>
      </c>
      <c r="AB2179" s="38">
        <v>6180.1176178213718</v>
      </c>
      <c r="AC2179" s="38" t="s">
        <v>6123</v>
      </c>
      <c r="AD2179" s="59">
        <v>3.2852345962754076E-2</v>
      </c>
      <c r="AE2179" s="59">
        <v>3.5959558589233123E-2</v>
      </c>
      <c r="AF2179" s="59">
        <v>0.49679402072519069</v>
      </c>
    </row>
    <row r="2180" spans="1:32" x14ac:dyDescent="0.2">
      <c r="A2180" s="60" t="s">
        <v>6111</v>
      </c>
      <c r="B2180" s="44" t="s">
        <v>6115</v>
      </c>
      <c r="C2180" s="44"/>
      <c r="D2180" s="39">
        <v>2165</v>
      </c>
      <c r="E2180" s="44" t="s">
        <v>861</v>
      </c>
      <c r="F2180" s="44" t="s">
        <v>862</v>
      </c>
      <c r="G2180" s="39" t="s">
        <v>6115</v>
      </c>
      <c r="H2180" s="64">
        <v>40359</v>
      </c>
      <c r="I2180" s="44" t="s">
        <v>6131</v>
      </c>
      <c r="J2180" s="58">
        <v>50</v>
      </c>
      <c r="K2180" s="44" t="s">
        <v>6111</v>
      </c>
      <c r="L2180" s="39" t="s">
        <v>6123</v>
      </c>
      <c r="M2180" s="67">
        <v>34053</v>
      </c>
      <c r="N2180" s="67">
        <v>0</v>
      </c>
      <c r="O2180" s="46">
        <v>310955</v>
      </c>
      <c r="P2180" s="45">
        <v>310955</v>
      </c>
      <c r="Q2180" s="45">
        <v>247324</v>
      </c>
      <c r="R2180" s="45">
        <v>20610.333333333332</v>
      </c>
      <c r="S2180" s="45">
        <v>123662</v>
      </c>
      <c r="T2180" s="45">
        <v>111094</v>
      </c>
      <c r="U2180" s="46">
        <v>187293</v>
      </c>
      <c r="V2180" s="38">
        <v>80238.947530681573</v>
      </c>
      <c r="W2180" s="46">
        <v>80238.947530681573</v>
      </c>
      <c r="X2180" s="38"/>
      <c r="Y2180" s="38">
        <f t="shared" si="34"/>
        <v>93046.042523683122</v>
      </c>
      <c r="Z2180" s="38">
        <v>93046.042523683122</v>
      </c>
      <c r="AA2180" s="38">
        <v>0</v>
      </c>
      <c r="AB2180" s="38">
        <v>93046.042523683122</v>
      </c>
      <c r="AC2180" s="38" t="s">
        <v>6123</v>
      </c>
      <c r="AD2180" s="59">
        <v>0.83754336439126431</v>
      </c>
      <c r="AE2180" s="59">
        <v>0.29922671294458403</v>
      </c>
      <c r="AF2180" s="59">
        <v>0.49679402072519058</v>
      </c>
    </row>
    <row r="2181" spans="1:32" x14ac:dyDescent="0.2">
      <c r="A2181" s="60" t="s">
        <v>6111</v>
      </c>
      <c r="B2181" s="44" t="s">
        <v>6115</v>
      </c>
      <c r="C2181" s="44"/>
      <c r="D2181" s="39">
        <v>2166</v>
      </c>
      <c r="E2181" s="44" t="s">
        <v>1056</v>
      </c>
      <c r="F2181" s="44" t="s">
        <v>1057</v>
      </c>
      <c r="G2181" s="39" t="s">
        <v>6115</v>
      </c>
      <c r="H2181" s="64">
        <v>40359</v>
      </c>
      <c r="I2181" s="44" t="s">
        <v>6131</v>
      </c>
      <c r="J2181" s="58">
        <v>50</v>
      </c>
      <c r="K2181" s="44" t="s">
        <v>6111</v>
      </c>
      <c r="L2181" s="39" t="s">
        <v>6116</v>
      </c>
      <c r="M2181" s="67">
        <v>0</v>
      </c>
      <c r="N2181" s="67">
        <v>0</v>
      </c>
      <c r="O2181" s="46">
        <v>102592</v>
      </c>
      <c r="P2181" s="45">
        <v>102592</v>
      </c>
      <c r="Q2181" s="45">
        <v>222212</v>
      </c>
      <c r="R2181" s="45">
        <v>18517.666666666668</v>
      </c>
      <c r="S2181" s="45">
        <v>111106</v>
      </c>
      <c r="T2181" s="45">
        <v>180638</v>
      </c>
      <c r="U2181" s="46">
        <v>0</v>
      </c>
      <c r="V2181" s="38">
        <v>0</v>
      </c>
      <c r="W2181" s="46">
        <v>0</v>
      </c>
      <c r="X2181" s="38"/>
      <c r="Y2181" s="38">
        <f t="shared" si="34"/>
        <v>0</v>
      </c>
      <c r="Z2181" s="38">
        <v>0</v>
      </c>
      <c r="AA2181" s="38">
        <v>0</v>
      </c>
      <c r="AB2181" s="38">
        <v>0</v>
      </c>
      <c r="AC2181" s="38" t="s">
        <v>6116</v>
      </c>
      <c r="AD2181" s="59">
        <v>0</v>
      </c>
      <c r="AE2181" s="59">
        <v>0</v>
      </c>
      <c r="AF2181" s="59" t="s">
        <v>6138</v>
      </c>
    </row>
    <row r="2182" spans="1:32" x14ac:dyDescent="0.2">
      <c r="A2182" s="60" t="s">
        <v>6111</v>
      </c>
      <c r="B2182" s="44" t="s">
        <v>6115</v>
      </c>
      <c r="C2182" s="44"/>
      <c r="D2182" s="39">
        <v>2167</v>
      </c>
      <c r="E2182" s="44" t="s">
        <v>1083</v>
      </c>
      <c r="F2182" s="44" t="s">
        <v>1084</v>
      </c>
      <c r="G2182" s="39" t="s">
        <v>6115</v>
      </c>
      <c r="H2182" s="64">
        <v>40543</v>
      </c>
      <c r="I2182" s="44" t="s">
        <v>6131</v>
      </c>
      <c r="J2182" s="58">
        <v>50</v>
      </c>
      <c r="K2182" s="44" t="s">
        <v>6111</v>
      </c>
      <c r="L2182" s="39" t="s">
        <v>6116</v>
      </c>
      <c r="M2182" s="67">
        <v>0</v>
      </c>
      <c r="N2182" s="67">
        <v>0</v>
      </c>
      <c r="O2182" s="46">
        <v>247758</v>
      </c>
      <c r="P2182" s="45">
        <v>247758</v>
      </c>
      <c r="Q2182" s="45">
        <v>249685</v>
      </c>
      <c r="R2182" s="45">
        <v>20807.083333333332</v>
      </c>
      <c r="S2182" s="45">
        <v>124842.5</v>
      </c>
      <c r="T2182" s="45">
        <v>165889</v>
      </c>
      <c r="U2182" s="46">
        <v>122915.5</v>
      </c>
      <c r="V2182" s="38">
        <v>52658.723792173179</v>
      </c>
      <c r="W2182" s="46">
        <v>52658.723792173179</v>
      </c>
      <c r="X2182" s="38"/>
      <c r="Y2182" s="38">
        <f t="shared" si="34"/>
        <v>61063.685454447172</v>
      </c>
      <c r="Z2182" s="38">
        <v>61063.685454447172</v>
      </c>
      <c r="AA2182" s="38">
        <v>0</v>
      </c>
      <c r="AB2182" s="38">
        <v>61063.685454447172</v>
      </c>
      <c r="AC2182" s="38" t="s">
        <v>6123</v>
      </c>
      <c r="AD2182" s="59">
        <v>0.36809966576715258</v>
      </c>
      <c r="AE2182" s="59">
        <v>0.24646504029919183</v>
      </c>
      <c r="AF2182" s="59">
        <v>0.49679402072519063</v>
      </c>
    </row>
    <row r="2183" spans="1:32" x14ac:dyDescent="0.2">
      <c r="A2183" s="60" t="s">
        <v>6111</v>
      </c>
      <c r="B2183" s="44" t="s">
        <v>6115</v>
      </c>
      <c r="C2183" s="44"/>
      <c r="D2183" s="39">
        <v>2168</v>
      </c>
      <c r="E2183" s="44" t="s">
        <v>1200</v>
      </c>
      <c r="F2183" s="44" t="s">
        <v>1201</v>
      </c>
      <c r="G2183" s="39" t="s">
        <v>6115</v>
      </c>
      <c r="H2183" s="64">
        <v>40451</v>
      </c>
      <c r="I2183" s="44" t="s">
        <v>6131</v>
      </c>
      <c r="J2183" s="58">
        <v>50</v>
      </c>
      <c r="K2183" s="44" t="s">
        <v>6111</v>
      </c>
      <c r="L2183" s="39" t="s">
        <v>6116</v>
      </c>
      <c r="M2183" s="67">
        <v>0</v>
      </c>
      <c r="N2183" s="67">
        <v>0</v>
      </c>
      <c r="O2183" s="46">
        <v>149747</v>
      </c>
      <c r="P2183" s="45">
        <v>149747</v>
      </c>
      <c r="Q2183" s="45">
        <v>299007</v>
      </c>
      <c r="R2183" s="45">
        <v>24917.25</v>
      </c>
      <c r="S2183" s="45">
        <v>149503.5</v>
      </c>
      <c r="T2183" s="45">
        <v>193737</v>
      </c>
      <c r="U2183" s="46">
        <v>243.5</v>
      </c>
      <c r="V2183" s="38">
        <v>104.31881449771728</v>
      </c>
      <c r="W2183" s="46">
        <v>104.31881449771728</v>
      </c>
      <c r="X2183" s="38"/>
      <c r="Y2183" s="38">
        <f t="shared" si="34"/>
        <v>120.96934404658391</v>
      </c>
      <c r="Z2183" s="38">
        <v>120.96934404658391</v>
      </c>
      <c r="AA2183" s="38">
        <v>0</v>
      </c>
      <c r="AB2183" s="38">
        <v>120.96934404658391</v>
      </c>
      <c r="AC2183" s="38" t="s">
        <v>6123</v>
      </c>
      <c r="AD2183" s="59">
        <v>6.2439979996894719E-4</v>
      </c>
      <c r="AE2183" s="59">
        <v>8.0782482484847051E-4</v>
      </c>
      <c r="AF2183" s="59">
        <v>0.49679402072519063</v>
      </c>
    </row>
    <row r="2184" spans="1:32" x14ac:dyDescent="0.2">
      <c r="A2184" s="60" t="s">
        <v>6111</v>
      </c>
      <c r="B2184" s="44" t="s">
        <v>6115</v>
      </c>
      <c r="C2184" s="44"/>
      <c r="D2184" s="39">
        <v>2169</v>
      </c>
      <c r="E2184" s="44" t="s">
        <v>1276</v>
      </c>
      <c r="F2184" s="44" t="s">
        <v>1277</v>
      </c>
      <c r="G2184" s="39" t="s">
        <v>6115</v>
      </c>
      <c r="H2184" s="64">
        <v>40633</v>
      </c>
      <c r="I2184" s="44" t="s">
        <v>6132</v>
      </c>
      <c r="J2184" s="58">
        <v>50</v>
      </c>
      <c r="K2184" s="44" t="s">
        <v>6111</v>
      </c>
      <c r="L2184" s="39" t="s">
        <v>6116</v>
      </c>
      <c r="M2184" s="67">
        <v>0</v>
      </c>
      <c r="N2184" s="67">
        <v>0</v>
      </c>
      <c r="O2184" s="46">
        <v>229678</v>
      </c>
      <c r="P2184" s="45">
        <v>229678</v>
      </c>
      <c r="Q2184" s="45">
        <v>255270</v>
      </c>
      <c r="R2184" s="45">
        <v>21272.5</v>
      </c>
      <c r="S2184" s="45">
        <v>127635</v>
      </c>
      <c r="T2184" s="45">
        <v>186480</v>
      </c>
      <c r="U2184" s="46">
        <v>102043</v>
      </c>
      <c r="V2184" s="38">
        <v>43716.65210591608</v>
      </c>
      <c r="W2184" s="46">
        <v>43716.65210591608</v>
      </c>
      <c r="X2184" s="38"/>
      <c r="Y2184" s="38">
        <f t="shared" si="34"/>
        <v>50694.352256860628</v>
      </c>
      <c r="Z2184" s="38">
        <v>50694.352256860628</v>
      </c>
      <c r="AA2184" s="38">
        <v>0</v>
      </c>
      <c r="AB2184" s="38">
        <v>50694.352256860628</v>
      </c>
      <c r="AC2184" s="38" t="s">
        <v>6123</v>
      </c>
      <c r="AD2184" s="59">
        <v>0.27184873582615093</v>
      </c>
      <c r="AE2184" s="59">
        <v>0.220719234131526</v>
      </c>
      <c r="AF2184" s="59">
        <v>0.49679402072519063</v>
      </c>
    </row>
    <row r="2185" spans="1:32" x14ac:dyDescent="0.2">
      <c r="A2185" s="60" t="s">
        <v>6111</v>
      </c>
      <c r="B2185" s="44" t="s">
        <v>6115</v>
      </c>
      <c r="C2185" s="44"/>
      <c r="D2185" s="39">
        <v>2170</v>
      </c>
      <c r="E2185" s="44" t="s">
        <v>1364</v>
      </c>
      <c r="F2185" s="44" t="s">
        <v>1365</v>
      </c>
      <c r="G2185" s="39" t="s">
        <v>6115</v>
      </c>
      <c r="H2185" s="64">
        <v>40451</v>
      </c>
      <c r="I2185" s="44" t="s">
        <v>6131</v>
      </c>
      <c r="J2185" s="58">
        <v>50</v>
      </c>
      <c r="K2185" s="44" t="s">
        <v>6111</v>
      </c>
      <c r="L2185" s="39" t="s">
        <v>6116</v>
      </c>
      <c r="M2185" s="67">
        <v>0</v>
      </c>
      <c r="N2185" s="67">
        <v>0</v>
      </c>
      <c r="O2185" s="46">
        <v>521761</v>
      </c>
      <c r="P2185" s="45">
        <v>521761</v>
      </c>
      <c r="Q2185" s="45">
        <v>228538</v>
      </c>
      <c r="R2185" s="45">
        <v>19044.833333333332</v>
      </c>
      <c r="S2185" s="45">
        <v>114269</v>
      </c>
      <c r="T2185" s="45">
        <v>53638</v>
      </c>
      <c r="U2185" s="46">
        <v>407492</v>
      </c>
      <c r="V2185" s="38">
        <v>174575.28688831136</v>
      </c>
      <c r="W2185" s="46">
        <v>53638</v>
      </c>
      <c r="X2185" s="38"/>
      <c r="Y2185" s="38">
        <f t="shared" si="34"/>
        <v>202439.58909334941</v>
      </c>
      <c r="Z2185" s="38">
        <v>53638</v>
      </c>
      <c r="AA2185" s="38">
        <v>0</v>
      </c>
      <c r="AB2185" s="38">
        <v>53638</v>
      </c>
      <c r="AC2185" s="38" t="s">
        <v>6123</v>
      </c>
      <c r="AD2185" s="59">
        <v>1</v>
      </c>
      <c r="AE2185" s="59">
        <v>0.1028018575554708</v>
      </c>
      <c r="AF2185" s="59">
        <v>0.13162957800398536</v>
      </c>
    </row>
    <row r="2186" spans="1:32" x14ac:dyDescent="0.2">
      <c r="A2186" s="60" t="s">
        <v>6111</v>
      </c>
      <c r="B2186" s="44" t="s">
        <v>6115</v>
      </c>
      <c r="C2186" s="44"/>
      <c r="D2186" s="39">
        <v>2171</v>
      </c>
      <c r="E2186" s="44" t="s">
        <v>1374</v>
      </c>
      <c r="F2186" s="44" t="s">
        <v>1375</v>
      </c>
      <c r="G2186" s="39" t="s">
        <v>6115</v>
      </c>
      <c r="H2186" s="64">
        <v>40359</v>
      </c>
      <c r="I2186" s="44" t="s">
        <v>6129</v>
      </c>
      <c r="J2186" s="58">
        <v>50</v>
      </c>
      <c r="K2186" s="44" t="s">
        <v>6111</v>
      </c>
      <c r="L2186" s="39" t="s">
        <v>6116</v>
      </c>
      <c r="M2186" s="67">
        <v>0</v>
      </c>
      <c r="N2186" s="67">
        <v>0</v>
      </c>
      <c r="O2186" s="46">
        <v>1512408</v>
      </c>
      <c r="P2186" s="45">
        <v>1512408</v>
      </c>
      <c r="Q2186" s="45">
        <v>221177</v>
      </c>
      <c r="R2186" s="45">
        <v>18431.416666666668</v>
      </c>
      <c r="S2186" s="45">
        <v>110588.5</v>
      </c>
      <c r="T2186" s="45">
        <v>15443</v>
      </c>
      <c r="U2186" s="46">
        <v>1401819.5</v>
      </c>
      <c r="V2186" s="38">
        <v>600559.13092313264</v>
      </c>
      <c r="W2186" s="46">
        <v>15443</v>
      </c>
      <c r="X2186" s="38"/>
      <c r="Y2186" s="38">
        <f t="shared" si="34"/>
        <v>696415.54573597643</v>
      </c>
      <c r="Z2186" s="38">
        <v>15443</v>
      </c>
      <c r="AA2186" s="38">
        <v>0</v>
      </c>
      <c r="AB2186" s="38">
        <v>15443</v>
      </c>
      <c r="AC2186" s="38" t="s">
        <v>6123</v>
      </c>
      <c r="AD2186" s="59">
        <v>1</v>
      </c>
      <c r="AE2186" s="59">
        <v>1.0210869024760514E-2</v>
      </c>
      <c r="AF2186" s="59">
        <v>1.1016396904166335E-2</v>
      </c>
    </row>
    <row r="2187" spans="1:32" x14ac:dyDescent="0.2">
      <c r="A2187" s="60" t="s">
        <v>6111</v>
      </c>
      <c r="B2187" s="44" t="s">
        <v>6115</v>
      </c>
      <c r="C2187" s="44"/>
      <c r="D2187" s="39">
        <v>2172</v>
      </c>
      <c r="E2187" s="44" t="s">
        <v>1378</v>
      </c>
      <c r="F2187" s="44" t="s">
        <v>1379</v>
      </c>
      <c r="G2187" s="39" t="s">
        <v>6115</v>
      </c>
      <c r="H2187" s="64">
        <v>40543</v>
      </c>
      <c r="I2187" s="44" t="s">
        <v>6129</v>
      </c>
      <c r="J2187" s="58">
        <v>50</v>
      </c>
      <c r="K2187" s="44" t="s">
        <v>6111</v>
      </c>
      <c r="L2187" s="39" t="s">
        <v>6116</v>
      </c>
      <c r="M2187" s="67">
        <v>0</v>
      </c>
      <c r="N2187" s="67">
        <v>0</v>
      </c>
      <c r="O2187" s="46">
        <v>789765</v>
      </c>
      <c r="P2187" s="45">
        <v>789765</v>
      </c>
      <c r="Q2187" s="45">
        <v>260657</v>
      </c>
      <c r="R2187" s="45">
        <v>21721.416666666668</v>
      </c>
      <c r="S2187" s="45">
        <v>130328.5</v>
      </c>
      <c r="T2187" s="45">
        <v>176885</v>
      </c>
      <c r="U2187" s="46">
        <v>659436.5</v>
      </c>
      <c r="V2187" s="38">
        <v>282511.84359968768</v>
      </c>
      <c r="W2187" s="46">
        <v>176885</v>
      </c>
      <c r="X2187" s="38"/>
      <c r="Y2187" s="38">
        <f t="shared" si="34"/>
        <v>327604.11024794722</v>
      </c>
      <c r="Z2187" s="38">
        <v>176885</v>
      </c>
      <c r="AA2187" s="38">
        <v>0</v>
      </c>
      <c r="AB2187" s="38">
        <v>176885</v>
      </c>
      <c r="AC2187" s="38" t="s">
        <v>6123</v>
      </c>
      <c r="AD2187" s="59">
        <v>1</v>
      </c>
      <c r="AE2187" s="59">
        <v>0.2239716877805423</v>
      </c>
      <c r="AF2187" s="59">
        <v>0.26823659290924901</v>
      </c>
    </row>
    <row r="2188" spans="1:32" x14ac:dyDescent="0.2">
      <c r="A2188" s="60" t="s">
        <v>6111</v>
      </c>
      <c r="B2188" s="44" t="s">
        <v>6115</v>
      </c>
      <c r="C2188" s="44"/>
      <c r="D2188" s="39">
        <v>2173</v>
      </c>
      <c r="E2188" s="44" t="s">
        <v>1403</v>
      </c>
      <c r="F2188" s="44" t="s">
        <v>1404</v>
      </c>
      <c r="G2188" s="39" t="s">
        <v>6115</v>
      </c>
      <c r="H2188" s="64">
        <v>40543</v>
      </c>
      <c r="I2188" s="44" t="s">
        <v>6131</v>
      </c>
      <c r="J2188" s="58">
        <v>50</v>
      </c>
      <c r="K2188" s="44" t="s">
        <v>6111</v>
      </c>
      <c r="L2188" s="39" t="s">
        <v>6116</v>
      </c>
      <c r="M2188" s="67">
        <v>0</v>
      </c>
      <c r="N2188" s="67">
        <v>0</v>
      </c>
      <c r="O2188" s="46">
        <v>122749</v>
      </c>
      <c r="P2188" s="45">
        <v>122749</v>
      </c>
      <c r="Q2188" s="45">
        <v>193760</v>
      </c>
      <c r="R2188" s="45">
        <v>16146.666666666666</v>
      </c>
      <c r="S2188" s="45">
        <v>100000</v>
      </c>
      <c r="T2188" s="45">
        <v>73184</v>
      </c>
      <c r="U2188" s="46">
        <v>22749</v>
      </c>
      <c r="V2188" s="38">
        <v>9745.9905996245197</v>
      </c>
      <c r="W2188" s="46">
        <v>9745.9905996245197</v>
      </c>
      <c r="X2188" s="38"/>
      <c r="Y2188" s="38">
        <f t="shared" si="34"/>
        <v>11301.567177477362</v>
      </c>
      <c r="Z2188" s="38">
        <v>11301.567177477362</v>
      </c>
      <c r="AA2188" s="38">
        <v>0</v>
      </c>
      <c r="AB2188" s="38">
        <v>11301.567177477362</v>
      </c>
      <c r="AC2188" s="38" t="s">
        <v>6123</v>
      </c>
      <c r="AD2188" s="59">
        <v>0.15442674870842482</v>
      </c>
      <c r="AE2188" s="59">
        <v>9.2070543772066263E-2</v>
      </c>
      <c r="AF2188" s="59">
        <v>0.49679402072519063</v>
      </c>
    </row>
    <row r="2189" spans="1:32" x14ac:dyDescent="0.2">
      <c r="A2189" s="60" t="s">
        <v>6111</v>
      </c>
      <c r="B2189" s="44" t="s">
        <v>6115</v>
      </c>
      <c r="C2189" s="44"/>
      <c r="D2189" s="39">
        <v>2174</v>
      </c>
      <c r="E2189" s="44" t="s">
        <v>1479</v>
      </c>
      <c r="F2189" s="44" t="s">
        <v>1480</v>
      </c>
      <c r="G2189" s="39" t="s">
        <v>6115</v>
      </c>
      <c r="H2189" s="64">
        <v>40359</v>
      </c>
      <c r="I2189" s="44" t="s">
        <v>6129</v>
      </c>
      <c r="J2189" s="58">
        <v>50</v>
      </c>
      <c r="K2189" s="44" t="s">
        <v>6111</v>
      </c>
      <c r="L2189" s="39" t="s">
        <v>6116</v>
      </c>
      <c r="M2189" s="67">
        <v>0</v>
      </c>
      <c r="N2189" s="67">
        <v>0</v>
      </c>
      <c r="O2189" s="46">
        <v>272702</v>
      </c>
      <c r="P2189" s="45">
        <v>272702</v>
      </c>
      <c r="Q2189" s="45">
        <v>234517</v>
      </c>
      <c r="R2189" s="45">
        <v>19543.083333333332</v>
      </c>
      <c r="S2189" s="45">
        <v>117258.5</v>
      </c>
      <c r="T2189" s="45">
        <v>137785</v>
      </c>
      <c r="U2189" s="46">
        <v>155443.5</v>
      </c>
      <c r="V2189" s="38">
        <v>66594.175118586922</v>
      </c>
      <c r="W2189" s="46">
        <v>66594.175118586922</v>
      </c>
      <c r="X2189" s="38"/>
      <c r="Y2189" s="38">
        <f t="shared" si="34"/>
        <v>77223.401360596166</v>
      </c>
      <c r="Z2189" s="38">
        <v>77223.401360596166</v>
      </c>
      <c r="AA2189" s="38">
        <v>0</v>
      </c>
      <c r="AB2189" s="38">
        <v>77223.401360596166</v>
      </c>
      <c r="AC2189" s="38" t="s">
        <v>6123</v>
      </c>
      <c r="AD2189" s="59">
        <v>0.56046305011863529</v>
      </c>
      <c r="AE2189" s="59">
        <v>0.28317871288291308</v>
      </c>
      <c r="AF2189" s="59">
        <v>0.49679402072519063</v>
      </c>
    </row>
    <row r="2190" spans="1:32" x14ac:dyDescent="0.2">
      <c r="A2190" s="60" t="s">
        <v>6111</v>
      </c>
      <c r="B2190" s="44" t="s">
        <v>6115</v>
      </c>
      <c r="C2190" s="44"/>
      <c r="D2190" s="39">
        <v>2175</v>
      </c>
      <c r="E2190" s="44" t="s">
        <v>1586</v>
      </c>
      <c r="F2190" s="44" t="s">
        <v>1587</v>
      </c>
      <c r="G2190" s="39" t="s">
        <v>6115</v>
      </c>
      <c r="H2190" s="64">
        <v>40633</v>
      </c>
      <c r="I2190" s="44" t="s">
        <v>6132</v>
      </c>
      <c r="J2190" s="58">
        <v>50</v>
      </c>
      <c r="K2190" s="44" t="s">
        <v>6111</v>
      </c>
      <c r="L2190" s="39" t="s">
        <v>6116</v>
      </c>
      <c r="M2190" s="67">
        <v>0</v>
      </c>
      <c r="N2190" s="67">
        <v>0</v>
      </c>
      <c r="O2190" s="46">
        <v>52560</v>
      </c>
      <c r="P2190" s="45">
        <v>52560</v>
      </c>
      <c r="Q2190" s="45">
        <v>354245</v>
      </c>
      <c r="R2190" s="45">
        <v>29520.416666666668</v>
      </c>
      <c r="S2190" s="45">
        <v>177122.5</v>
      </c>
      <c r="T2190" s="45">
        <v>157703</v>
      </c>
      <c r="U2190" s="46">
        <v>0</v>
      </c>
      <c r="V2190" s="38">
        <v>0</v>
      </c>
      <c r="W2190" s="46">
        <v>0</v>
      </c>
      <c r="X2190" s="38"/>
      <c r="Y2190" s="38">
        <f t="shared" si="34"/>
        <v>0</v>
      </c>
      <c r="Z2190" s="38">
        <v>0</v>
      </c>
      <c r="AA2190" s="38">
        <v>0</v>
      </c>
      <c r="AB2190" s="38">
        <v>0</v>
      </c>
      <c r="AC2190" s="38" t="s">
        <v>6116</v>
      </c>
      <c r="AD2190" s="59">
        <v>0</v>
      </c>
      <c r="AE2190" s="59">
        <v>0</v>
      </c>
      <c r="AF2190" s="59" t="s">
        <v>6138</v>
      </c>
    </row>
    <row r="2191" spans="1:32" x14ac:dyDescent="0.2">
      <c r="A2191" s="60" t="s">
        <v>6111</v>
      </c>
      <c r="B2191" s="44" t="s">
        <v>6115</v>
      </c>
      <c r="C2191" s="44"/>
      <c r="D2191" s="39">
        <v>2176</v>
      </c>
      <c r="E2191" s="44" t="s">
        <v>1651</v>
      </c>
      <c r="F2191" s="44" t="s">
        <v>1652</v>
      </c>
      <c r="G2191" s="39" t="s">
        <v>6115</v>
      </c>
      <c r="H2191" s="64">
        <v>40543</v>
      </c>
      <c r="I2191" s="44" t="s">
        <v>6131</v>
      </c>
      <c r="J2191" s="58">
        <v>50</v>
      </c>
      <c r="K2191" s="44" t="s">
        <v>6111</v>
      </c>
      <c r="L2191" s="39" t="s">
        <v>6116</v>
      </c>
      <c r="M2191" s="67">
        <v>0</v>
      </c>
      <c r="N2191" s="67">
        <v>0</v>
      </c>
      <c r="O2191" s="46">
        <v>160559</v>
      </c>
      <c r="P2191" s="45">
        <v>160559</v>
      </c>
      <c r="Q2191" s="45">
        <v>240010</v>
      </c>
      <c r="R2191" s="45">
        <v>20000.833333333332</v>
      </c>
      <c r="S2191" s="45">
        <v>120005</v>
      </c>
      <c r="T2191" s="45">
        <v>111208</v>
      </c>
      <c r="U2191" s="46">
        <v>40554</v>
      </c>
      <c r="V2191" s="38">
        <v>17373.902271623931</v>
      </c>
      <c r="W2191" s="46">
        <v>17373.902271623931</v>
      </c>
      <c r="X2191" s="38"/>
      <c r="Y2191" s="38">
        <f t="shared" si="34"/>
        <v>20146.984716489384</v>
      </c>
      <c r="Z2191" s="38">
        <v>20146.984716489384</v>
      </c>
      <c r="AA2191" s="38">
        <v>0</v>
      </c>
      <c r="AB2191" s="38">
        <v>20146.984716489384</v>
      </c>
      <c r="AC2191" s="38" t="s">
        <v>6123</v>
      </c>
      <c r="AD2191" s="59">
        <v>0.18116488666723063</v>
      </c>
      <c r="AE2191" s="59">
        <v>0.12548025782727459</v>
      </c>
      <c r="AF2191" s="59">
        <v>0.49679402072519069</v>
      </c>
    </row>
    <row r="2192" spans="1:32" x14ac:dyDescent="0.2">
      <c r="A2192" s="60" t="s">
        <v>6111</v>
      </c>
      <c r="B2192" s="44" t="s">
        <v>6115</v>
      </c>
      <c r="C2192" s="44"/>
      <c r="D2192" s="39">
        <v>2177</v>
      </c>
      <c r="E2192" s="44" t="s">
        <v>1674</v>
      </c>
      <c r="F2192" s="44" t="s">
        <v>1675</v>
      </c>
      <c r="G2192" s="39" t="s">
        <v>6115</v>
      </c>
      <c r="H2192" s="64">
        <v>40543</v>
      </c>
      <c r="I2192" s="44" t="s">
        <v>6130</v>
      </c>
      <c r="J2192" s="58">
        <v>50</v>
      </c>
      <c r="K2192" s="44" t="s">
        <v>6111</v>
      </c>
      <c r="L2192" s="39" t="s">
        <v>6116</v>
      </c>
      <c r="M2192" s="67">
        <v>0</v>
      </c>
      <c r="N2192" s="67">
        <v>0</v>
      </c>
      <c r="O2192" s="46">
        <v>299186</v>
      </c>
      <c r="P2192" s="45">
        <v>299186</v>
      </c>
      <c r="Q2192" s="45">
        <v>215896</v>
      </c>
      <c r="R2192" s="45">
        <v>17991.333333333332</v>
      </c>
      <c r="S2192" s="45">
        <v>107948</v>
      </c>
      <c r="T2192" s="45">
        <v>90856</v>
      </c>
      <c r="U2192" s="46">
        <v>191238</v>
      </c>
      <c r="V2192" s="38">
        <v>81929.040849751371</v>
      </c>
      <c r="W2192" s="46">
        <v>81929.040849751371</v>
      </c>
      <c r="X2192" s="38"/>
      <c r="Y2192" s="38">
        <f t="shared" si="34"/>
        <v>95005.894935444012</v>
      </c>
      <c r="Z2192" s="38">
        <v>90856</v>
      </c>
      <c r="AA2192" s="38">
        <v>0</v>
      </c>
      <c r="AB2192" s="38">
        <v>90856</v>
      </c>
      <c r="AC2192" s="38" t="s">
        <v>6123</v>
      </c>
      <c r="AD2192" s="59">
        <v>1</v>
      </c>
      <c r="AE2192" s="59">
        <v>0.30367731110412921</v>
      </c>
      <c r="AF2192" s="59">
        <v>0.47509386209853688</v>
      </c>
    </row>
    <row r="2193" spans="1:32" x14ac:dyDescent="0.2">
      <c r="A2193" s="60" t="s">
        <v>6111</v>
      </c>
      <c r="B2193" s="44" t="s">
        <v>6115</v>
      </c>
      <c r="C2193" s="44"/>
      <c r="D2193" s="39">
        <v>2178</v>
      </c>
      <c r="E2193" s="44" t="s">
        <v>1681</v>
      </c>
      <c r="F2193" s="44" t="s">
        <v>1682</v>
      </c>
      <c r="G2193" s="39" t="s">
        <v>6115</v>
      </c>
      <c r="H2193" s="64">
        <v>40359</v>
      </c>
      <c r="I2193" s="44" t="s">
        <v>6131</v>
      </c>
      <c r="J2193" s="58">
        <v>50</v>
      </c>
      <c r="K2193" s="44" t="s">
        <v>6111</v>
      </c>
      <c r="L2193" s="39" t="s">
        <v>6116</v>
      </c>
      <c r="M2193" s="67">
        <v>0</v>
      </c>
      <c r="N2193" s="67">
        <v>0</v>
      </c>
      <c r="O2193" s="46">
        <v>106845</v>
      </c>
      <c r="P2193" s="45">
        <v>106845</v>
      </c>
      <c r="Q2193" s="45">
        <v>225178</v>
      </c>
      <c r="R2193" s="45">
        <v>18764.833333333332</v>
      </c>
      <c r="S2193" s="45">
        <v>112589</v>
      </c>
      <c r="T2193" s="45">
        <v>113956</v>
      </c>
      <c r="U2193" s="46">
        <v>0</v>
      </c>
      <c r="V2193" s="38">
        <v>0</v>
      </c>
      <c r="W2193" s="46">
        <v>0</v>
      </c>
      <c r="X2193" s="38"/>
      <c r="Y2193" s="38">
        <f t="shared" si="34"/>
        <v>0</v>
      </c>
      <c r="Z2193" s="38">
        <v>0</v>
      </c>
      <c r="AA2193" s="38">
        <v>0</v>
      </c>
      <c r="AB2193" s="38">
        <v>0</v>
      </c>
      <c r="AC2193" s="38" t="s">
        <v>6116</v>
      </c>
      <c r="AD2193" s="59">
        <v>0</v>
      </c>
      <c r="AE2193" s="59">
        <v>0</v>
      </c>
      <c r="AF2193" s="59" t="s">
        <v>6138</v>
      </c>
    </row>
    <row r="2194" spans="1:32" x14ac:dyDescent="0.2">
      <c r="A2194" s="60" t="s">
        <v>6111</v>
      </c>
      <c r="B2194" s="44" t="s">
        <v>6115</v>
      </c>
      <c r="C2194" s="44"/>
      <c r="D2194" s="39">
        <v>2179</v>
      </c>
      <c r="E2194" s="44" t="s">
        <v>1683</v>
      </c>
      <c r="F2194" s="44" t="s">
        <v>1684</v>
      </c>
      <c r="G2194" s="39" t="s">
        <v>6115</v>
      </c>
      <c r="H2194" s="64">
        <v>40633</v>
      </c>
      <c r="I2194" s="44" t="s">
        <v>6132</v>
      </c>
      <c r="J2194" s="58">
        <v>50</v>
      </c>
      <c r="K2194" s="44" t="s">
        <v>6111</v>
      </c>
      <c r="L2194" s="39" t="s">
        <v>6116</v>
      </c>
      <c r="M2194" s="67">
        <v>0</v>
      </c>
      <c r="N2194" s="67">
        <v>0</v>
      </c>
      <c r="O2194" s="46">
        <v>116964</v>
      </c>
      <c r="P2194" s="45">
        <v>116964</v>
      </c>
      <c r="Q2194" s="45">
        <v>210080</v>
      </c>
      <c r="R2194" s="45">
        <v>17506.666666666668</v>
      </c>
      <c r="S2194" s="45">
        <v>105040</v>
      </c>
      <c r="T2194" s="45">
        <v>52160</v>
      </c>
      <c r="U2194" s="46">
        <v>11924</v>
      </c>
      <c r="V2194" s="38">
        <v>5108.4088052188126</v>
      </c>
      <c r="W2194" s="46">
        <v>5108.4088052188126</v>
      </c>
      <c r="X2194" s="38"/>
      <c r="Y2194" s="38">
        <f t="shared" si="34"/>
        <v>5923.7719031271727</v>
      </c>
      <c r="Z2194" s="38">
        <v>5923.7719031271727</v>
      </c>
      <c r="AA2194" s="38">
        <v>0</v>
      </c>
      <c r="AB2194" s="38">
        <v>5923.7719031271727</v>
      </c>
      <c r="AC2194" s="38" t="s">
        <v>6123</v>
      </c>
      <c r="AD2194" s="59">
        <v>0.11356924660903321</v>
      </c>
      <c r="AE2194" s="59">
        <v>5.0646112505789584E-2</v>
      </c>
      <c r="AF2194" s="59">
        <v>0.49679402072519058</v>
      </c>
    </row>
    <row r="2195" spans="1:32" x14ac:dyDescent="0.2">
      <c r="A2195" s="60" t="s">
        <v>6111</v>
      </c>
      <c r="B2195" s="44" t="s">
        <v>6115</v>
      </c>
      <c r="C2195" s="44"/>
      <c r="D2195" s="39">
        <v>2180</v>
      </c>
      <c r="E2195" s="44" t="s">
        <v>1699</v>
      </c>
      <c r="F2195" s="44" t="s">
        <v>1656</v>
      </c>
      <c r="G2195" s="39" t="s">
        <v>6115</v>
      </c>
      <c r="H2195" s="64">
        <v>40633</v>
      </c>
      <c r="I2195" s="44" t="s">
        <v>6131</v>
      </c>
      <c r="J2195" s="58">
        <v>50</v>
      </c>
      <c r="K2195" s="44" t="s">
        <v>6111</v>
      </c>
      <c r="L2195" s="39" t="s">
        <v>6116</v>
      </c>
      <c r="M2195" s="67">
        <v>0</v>
      </c>
      <c r="N2195" s="67">
        <v>0</v>
      </c>
      <c r="O2195" s="46">
        <v>820522</v>
      </c>
      <c r="P2195" s="45">
        <v>820522</v>
      </c>
      <c r="Q2195" s="45">
        <v>220797</v>
      </c>
      <c r="R2195" s="45">
        <v>18399.75</v>
      </c>
      <c r="S2195" s="45">
        <v>110398.5</v>
      </c>
      <c r="T2195" s="45">
        <v>57681</v>
      </c>
      <c r="U2195" s="46">
        <v>710123.5</v>
      </c>
      <c r="V2195" s="38">
        <v>304226.86516209343</v>
      </c>
      <c r="W2195" s="46">
        <v>57681</v>
      </c>
      <c r="X2195" s="38"/>
      <c r="Y2195" s="38">
        <f t="shared" si="34"/>
        <v>352785.10877644498</v>
      </c>
      <c r="Z2195" s="38">
        <v>57681</v>
      </c>
      <c r="AA2195" s="38">
        <v>0</v>
      </c>
      <c r="AB2195" s="38">
        <v>57681</v>
      </c>
      <c r="AC2195" s="38" t="s">
        <v>6123</v>
      </c>
      <c r="AD2195" s="59">
        <v>1</v>
      </c>
      <c r="AE2195" s="59">
        <v>7.0297932291882484E-2</v>
      </c>
      <c r="AF2195" s="59">
        <v>8.1226716197957113E-2</v>
      </c>
    </row>
    <row r="2196" spans="1:32" x14ac:dyDescent="0.2">
      <c r="A2196" s="60" t="s">
        <v>6111</v>
      </c>
      <c r="B2196" s="44" t="s">
        <v>6115</v>
      </c>
      <c r="C2196" s="44"/>
      <c r="D2196" s="39">
        <v>2181</v>
      </c>
      <c r="E2196" s="44" t="s">
        <v>1702</v>
      </c>
      <c r="F2196" s="44" t="s">
        <v>1703</v>
      </c>
      <c r="G2196" s="39" t="s">
        <v>6115</v>
      </c>
      <c r="H2196" s="64">
        <v>40543</v>
      </c>
      <c r="I2196" s="44" t="s">
        <v>6141</v>
      </c>
      <c r="J2196" s="58">
        <v>50</v>
      </c>
      <c r="K2196" s="44" t="s">
        <v>6111</v>
      </c>
      <c r="L2196" s="39" t="s">
        <v>6116</v>
      </c>
      <c r="M2196" s="67">
        <v>0</v>
      </c>
      <c r="N2196" s="67">
        <v>0</v>
      </c>
      <c r="O2196" s="46">
        <v>213736</v>
      </c>
      <c r="P2196" s="45">
        <v>213736</v>
      </c>
      <c r="Q2196" s="45">
        <v>240687</v>
      </c>
      <c r="R2196" s="45">
        <v>20057.25</v>
      </c>
      <c r="S2196" s="45">
        <v>120343.5</v>
      </c>
      <c r="T2196" s="45">
        <v>134595</v>
      </c>
      <c r="U2196" s="46">
        <v>93392.5</v>
      </c>
      <c r="V2196" s="38">
        <v>40010.656603606003</v>
      </c>
      <c r="W2196" s="46">
        <v>40010.656603606003</v>
      </c>
      <c r="X2196" s="38"/>
      <c r="Y2196" s="38">
        <f t="shared" si="34"/>
        <v>46396.835580577368</v>
      </c>
      <c r="Z2196" s="38">
        <v>46396.835580577368</v>
      </c>
      <c r="AA2196" s="38">
        <v>0</v>
      </c>
      <c r="AB2196" s="38">
        <v>46396.835580577368</v>
      </c>
      <c r="AC2196" s="38" t="s">
        <v>6123</v>
      </c>
      <c r="AD2196" s="59">
        <v>0.3447144067801729</v>
      </c>
      <c r="AE2196" s="59">
        <v>0.21707543689681369</v>
      </c>
      <c r="AF2196" s="59">
        <v>0.49679402072519063</v>
      </c>
    </row>
    <row r="2197" spans="1:32" x14ac:dyDescent="0.2">
      <c r="A2197" s="60" t="s">
        <v>6111</v>
      </c>
      <c r="B2197" s="44" t="s">
        <v>6115</v>
      </c>
      <c r="C2197" s="44"/>
      <c r="D2197" s="39">
        <v>2182</v>
      </c>
      <c r="E2197" s="44" t="s">
        <v>1795</v>
      </c>
      <c r="F2197" s="44" t="s">
        <v>1796</v>
      </c>
      <c r="G2197" s="39" t="s">
        <v>6115</v>
      </c>
      <c r="H2197" s="64">
        <v>40451</v>
      </c>
      <c r="I2197" s="44" t="s">
        <v>6131</v>
      </c>
      <c r="J2197" s="58">
        <v>50</v>
      </c>
      <c r="K2197" s="44" t="s">
        <v>6111</v>
      </c>
      <c r="L2197" s="39" t="s">
        <v>6116</v>
      </c>
      <c r="M2197" s="67">
        <v>0</v>
      </c>
      <c r="N2197" s="67">
        <v>0</v>
      </c>
      <c r="O2197" s="46">
        <v>151020</v>
      </c>
      <c r="P2197" s="45">
        <v>151020</v>
      </c>
      <c r="Q2197" s="45">
        <v>263204</v>
      </c>
      <c r="R2197" s="45">
        <v>21933.666666666668</v>
      </c>
      <c r="S2197" s="45">
        <v>131602</v>
      </c>
      <c r="T2197" s="45">
        <v>135872</v>
      </c>
      <c r="U2197" s="46">
        <v>19418</v>
      </c>
      <c r="V2197" s="38">
        <v>8318.9434904175541</v>
      </c>
      <c r="W2197" s="46">
        <v>8318.9434904175541</v>
      </c>
      <c r="X2197" s="38"/>
      <c r="Y2197" s="38">
        <f t="shared" si="34"/>
        <v>9646.746294441753</v>
      </c>
      <c r="Z2197" s="38">
        <v>9646.746294441753</v>
      </c>
      <c r="AA2197" s="38">
        <v>0</v>
      </c>
      <c r="AB2197" s="38">
        <v>9646.746294441753</v>
      </c>
      <c r="AC2197" s="38" t="s">
        <v>6123</v>
      </c>
      <c r="AD2197" s="59">
        <v>7.0998780428946015E-2</v>
      </c>
      <c r="AE2197" s="59">
        <v>6.3877276482861567E-2</v>
      </c>
      <c r="AF2197" s="59">
        <v>0.49679402072519069</v>
      </c>
    </row>
    <row r="2198" spans="1:32" x14ac:dyDescent="0.2">
      <c r="A2198" s="60" t="s">
        <v>6111</v>
      </c>
      <c r="B2198" s="44" t="s">
        <v>6115</v>
      </c>
      <c r="C2198" s="44"/>
      <c r="D2198" s="39">
        <v>2183</v>
      </c>
      <c r="E2198" s="44" t="s">
        <v>1854</v>
      </c>
      <c r="F2198" s="44" t="s">
        <v>52</v>
      </c>
      <c r="G2198" s="39" t="s">
        <v>6115</v>
      </c>
      <c r="H2198" s="64">
        <v>40359</v>
      </c>
      <c r="I2198" s="44" t="s">
        <v>6141</v>
      </c>
      <c r="J2198" s="58">
        <v>50</v>
      </c>
      <c r="K2198" s="44" t="s">
        <v>6111</v>
      </c>
      <c r="L2198" s="39" t="s">
        <v>6116</v>
      </c>
      <c r="M2198" s="67">
        <v>0</v>
      </c>
      <c r="N2198" s="67">
        <v>0</v>
      </c>
      <c r="O2198" s="46">
        <v>343741</v>
      </c>
      <c r="P2198" s="45">
        <v>343741</v>
      </c>
      <c r="Q2198" s="45">
        <v>189956</v>
      </c>
      <c r="R2198" s="45">
        <v>15829.666666666666</v>
      </c>
      <c r="S2198" s="45">
        <v>100000</v>
      </c>
      <c r="T2198" s="45">
        <v>89479</v>
      </c>
      <c r="U2198" s="46">
        <v>243741</v>
      </c>
      <c r="V2198" s="38">
        <v>104422.06227715856</v>
      </c>
      <c r="W2198" s="46">
        <v>89479</v>
      </c>
      <c r="X2198" s="38"/>
      <c r="Y2198" s="38">
        <f t="shared" si="34"/>
        <v>121089.0714055787</v>
      </c>
      <c r="Z2198" s="38">
        <v>89479</v>
      </c>
      <c r="AA2198" s="38">
        <v>0</v>
      </c>
      <c r="AB2198" s="38">
        <v>89479</v>
      </c>
      <c r="AC2198" s="38" t="s">
        <v>6123</v>
      </c>
      <c r="AD2198" s="59">
        <v>1</v>
      </c>
      <c r="AE2198" s="59">
        <v>0.26030936082690165</v>
      </c>
      <c r="AF2198" s="59">
        <v>0.36710688804919978</v>
      </c>
    </row>
    <row r="2199" spans="1:32" x14ac:dyDescent="0.2">
      <c r="A2199" s="60" t="s">
        <v>6111</v>
      </c>
      <c r="B2199" s="44" t="s">
        <v>6115</v>
      </c>
      <c r="C2199" s="44"/>
      <c r="D2199" s="39">
        <v>2184</v>
      </c>
      <c r="E2199" s="44" t="s">
        <v>2014</v>
      </c>
      <c r="F2199" s="44" t="s">
        <v>2015</v>
      </c>
      <c r="G2199" s="39" t="s">
        <v>6115</v>
      </c>
      <c r="H2199" s="64">
        <v>40359</v>
      </c>
      <c r="I2199" s="44" t="s">
        <v>6131</v>
      </c>
      <c r="J2199" s="58">
        <v>50</v>
      </c>
      <c r="K2199" s="44" t="s">
        <v>6111</v>
      </c>
      <c r="L2199" s="39" t="s">
        <v>6116</v>
      </c>
      <c r="M2199" s="67">
        <v>0</v>
      </c>
      <c r="N2199" s="67">
        <v>0</v>
      </c>
      <c r="O2199" s="46">
        <v>37085</v>
      </c>
      <c r="P2199" s="45">
        <v>37085</v>
      </c>
      <c r="Q2199" s="45">
        <v>212730</v>
      </c>
      <c r="R2199" s="45">
        <v>17727.5</v>
      </c>
      <c r="S2199" s="45">
        <v>106365</v>
      </c>
      <c r="T2199" s="45">
        <v>117126</v>
      </c>
      <c r="U2199" s="46">
        <v>0</v>
      </c>
      <c r="V2199" s="38">
        <v>0</v>
      </c>
      <c r="W2199" s="46">
        <v>0</v>
      </c>
      <c r="X2199" s="38"/>
      <c r="Y2199" s="38">
        <f t="shared" si="34"/>
        <v>0</v>
      </c>
      <c r="Z2199" s="38">
        <v>0</v>
      </c>
      <c r="AA2199" s="38">
        <v>0</v>
      </c>
      <c r="AB2199" s="38">
        <v>0</v>
      </c>
      <c r="AC2199" s="38" t="s">
        <v>6116</v>
      </c>
      <c r="AD2199" s="59">
        <v>0</v>
      </c>
      <c r="AE2199" s="59">
        <v>0</v>
      </c>
      <c r="AF2199" s="59" t="s">
        <v>6138</v>
      </c>
    </row>
    <row r="2200" spans="1:32" x14ac:dyDescent="0.2">
      <c r="A2200" s="60" t="s">
        <v>6111</v>
      </c>
      <c r="B2200" s="44" t="s">
        <v>6115</v>
      </c>
      <c r="C2200" s="44"/>
      <c r="D2200" s="39">
        <v>2185</v>
      </c>
      <c r="E2200" s="44" t="s">
        <v>2049</v>
      </c>
      <c r="F2200" s="44" t="s">
        <v>2050</v>
      </c>
      <c r="G2200" s="39" t="s">
        <v>6115</v>
      </c>
      <c r="H2200" s="64">
        <v>40633</v>
      </c>
      <c r="I2200" s="44" t="s">
        <v>6132</v>
      </c>
      <c r="J2200" s="58">
        <v>50</v>
      </c>
      <c r="K2200" s="44" t="s">
        <v>6111</v>
      </c>
      <c r="L2200" s="39" t="s">
        <v>6116</v>
      </c>
      <c r="M2200" s="67">
        <v>0</v>
      </c>
      <c r="N2200" s="67">
        <v>0</v>
      </c>
      <c r="O2200" s="46">
        <v>77186</v>
      </c>
      <c r="P2200" s="45">
        <v>77186</v>
      </c>
      <c r="Q2200" s="45">
        <v>207600</v>
      </c>
      <c r="R2200" s="45">
        <v>17300</v>
      </c>
      <c r="S2200" s="45">
        <v>103800</v>
      </c>
      <c r="T2200" s="45">
        <v>73302</v>
      </c>
      <c r="U2200" s="46">
        <v>0</v>
      </c>
      <c r="V2200" s="38">
        <v>0</v>
      </c>
      <c r="W2200" s="46">
        <v>0</v>
      </c>
      <c r="X2200" s="38"/>
      <c r="Y2200" s="38">
        <f t="shared" si="34"/>
        <v>0</v>
      </c>
      <c r="Z2200" s="38">
        <v>0</v>
      </c>
      <c r="AA2200" s="38">
        <v>0</v>
      </c>
      <c r="AB2200" s="38">
        <v>0</v>
      </c>
      <c r="AC2200" s="38" t="s">
        <v>6116</v>
      </c>
      <c r="AD2200" s="59">
        <v>0</v>
      </c>
      <c r="AE2200" s="59">
        <v>0</v>
      </c>
      <c r="AF2200" s="59" t="s">
        <v>6138</v>
      </c>
    </row>
    <row r="2201" spans="1:32" x14ac:dyDescent="0.2">
      <c r="A2201" s="60" t="s">
        <v>6111</v>
      </c>
      <c r="B2201" s="44" t="s">
        <v>6115</v>
      </c>
      <c r="C2201" s="44"/>
      <c r="D2201" s="39">
        <v>2186</v>
      </c>
      <c r="E2201" s="44" t="s">
        <v>2260</v>
      </c>
      <c r="F2201" s="44" t="s">
        <v>2261</v>
      </c>
      <c r="G2201" s="39" t="s">
        <v>6115</v>
      </c>
      <c r="H2201" s="64">
        <v>40359</v>
      </c>
      <c r="I2201" s="44" t="s">
        <v>6131</v>
      </c>
      <c r="J2201" s="58">
        <v>50</v>
      </c>
      <c r="K2201" s="44" t="s">
        <v>6111</v>
      </c>
      <c r="L2201" s="39" t="s">
        <v>6116</v>
      </c>
      <c r="M2201" s="67">
        <v>0</v>
      </c>
      <c r="N2201" s="67">
        <v>0</v>
      </c>
      <c r="O2201" s="46">
        <v>260832</v>
      </c>
      <c r="P2201" s="45">
        <v>260832</v>
      </c>
      <c r="Q2201" s="45">
        <v>212901</v>
      </c>
      <c r="R2201" s="45">
        <v>17741.75</v>
      </c>
      <c r="S2201" s="45">
        <v>106450.5</v>
      </c>
      <c r="T2201" s="45">
        <v>130191</v>
      </c>
      <c r="U2201" s="46">
        <v>154381.5</v>
      </c>
      <c r="V2201" s="38">
        <v>66139.199426609208</v>
      </c>
      <c r="W2201" s="46">
        <v>66139.199426609208</v>
      </c>
      <c r="X2201" s="38"/>
      <c r="Y2201" s="38">
        <f t="shared" si="34"/>
        <v>76695.806110586025</v>
      </c>
      <c r="Z2201" s="38">
        <v>76695.806110586025</v>
      </c>
      <c r="AA2201" s="38">
        <v>0</v>
      </c>
      <c r="AB2201" s="38">
        <v>76695.806110586025</v>
      </c>
      <c r="AC2201" s="38" t="s">
        <v>6123</v>
      </c>
      <c r="AD2201" s="59">
        <v>0.58910221221579084</v>
      </c>
      <c r="AE2201" s="59">
        <v>0.29404293227282707</v>
      </c>
      <c r="AF2201" s="59">
        <v>0.49679402072519069</v>
      </c>
    </row>
    <row r="2202" spans="1:32" x14ac:dyDescent="0.2">
      <c r="A2202" s="60" t="s">
        <v>6111</v>
      </c>
      <c r="B2202" s="44" t="s">
        <v>6115</v>
      </c>
      <c r="C2202" s="44"/>
      <c r="D2202" s="39">
        <v>2187</v>
      </c>
      <c r="E2202" s="44" t="s">
        <v>2266</v>
      </c>
      <c r="F2202" s="44" t="s">
        <v>2267</v>
      </c>
      <c r="G2202" s="39" t="s">
        <v>6115</v>
      </c>
      <c r="H2202" s="64">
        <v>40633</v>
      </c>
      <c r="I2202" s="44" t="s">
        <v>6130</v>
      </c>
      <c r="J2202" s="58">
        <v>50</v>
      </c>
      <c r="K2202" s="44" t="s">
        <v>6111</v>
      </c>
      <c r="L2202" s="39" t="s">
        <v>6116</v>
      </c>
      <c r="M2202" s="67">
        <v>0</v>
      </c>
      <c r="N2202" s="67">
        <v>0</v>
      </c>
      <c r="O2202" s="46">
        <v>92575</v>
      </c>
      <c r="P2202" s="45">
        <v>92575</v>
      </c>
      <c r="Q2202" s="45">
        <v>236554</v>
      </c>
      <c r="R2202" s="45">
        <v>19712.833333333332</v>
      </c>
      <c r="S2202" s="45">
        <v>118277</v>
      </c>
      <c r="T2202" s="45">
        <v>107747</v>
      </c>
      <c r="U2202" s="46">
        <v>0</v>
      </c>
      <c r="V2202" s="38">
        <v>0</v>
      </c>
      <c r="W2202" s="46">
        <v>0</v>
      </c>
      <c r="X2202" s="38"/>
      <c r="Y2202" s="38">
        <f t="shared" si="34"/>
        <v>0</v>
      </c>
      <c r="Z2202" s="38">
        <v>0</v>
      </c>
      <c r="AA2202" s="38">
        <v>0</v>
      </c>
      <c r="AB2202" s="38">
        <v>0</v>
      </c>
      <c r="AC2202" s="38" t="s">
        <v>6116</v>
      </c>
      <c r="AD2202" s="59">
        <v>0</v>
      </c>
      <c r="AE2202" s="59">
        <v>0</v>
      </c>
      <c r="AF2202" s="59" t="s">
        <v>6138</v>
      </c>
    </row>
    <row r="2203" spans="1:32" x14ac:dyDescent="0.2">
      <c r="A2203" s="60" t="s">
        <v>6111</v>
      </c>
      <c r="B2203" s="44" t="s">
        <v>6115</v>
      </c>
      <c r="C2203" s="44"/>
      <c r="D2203" s="39">
        <v>2188</v>
      </c>
      <c r="E2203" s="44" t="s">
        <v>2320</v>
      </c>
      <c r="F2203" s="44" t="s">
        <v>2321</v>
      </c>
      <c r="G2203" s="39" t="s">
        <v>6115</v>
      </c>
      <c r="H2203" s="64">
        <v>40633</v>
      </c>
      <c r="I2203" s="44" t="s">
        <v>6130</v>
      </c>
      <c r="J2203" s="58">
        <v>50</v>
      </c>
      <c r="K2203" s="44" t="s">
        <v>6111</v>
      </c>
      <c r="L2203" s="39" t="s">
        <v>6116</v>
      </c>
      <c r="M2203" s="67">
        <v>0</v>
      </c>
      <c r="N2203" s="67">
        <v>0</v>
      </c>
      <c r="O2203" s="46">
        <v>256398</v>
      </c>
      <c r="P2203" s="45">
        <v>256398</v>
      </c>
      <c r="Q2203" s="45">
        <v>353368</v>
      </c>
      <c r="R2203" s="45">
        <v>29447.333333333332</v>
      </c>
      <c r="S2203" s="45">
        <v>176684</v>
      </c>
      <c r="T2203" s="45">
        <v>159016</v>
      </c>
      <c r="U2203" s="46">
        <v>79714</v>
      </c>
      <c r="V2203" s="38">
        <v>34150.595395774275</v>
      </c>
      <c r="W2203" s="46">
        <v>34150.595395774275</v>
      </c>
      <c r="X2203" s="38"/>
      <c r="Y2203" s="38">
        <f t="shared" si="34"/>
        <v>39601.438568087848</v>
      </c>
      <c r="Z2203" s="38">
        <v>39601.438568087848</v>
      </c>
      <c r="AA2203" s="38">
        <v>0</v>
      </c>
      <c r="AB2203" s="38">
        <v>39601.438568087848</v>
      </c>
      <c r="AC2203" s="38" t="s">
        <v>6123</v>
      </c>
      <c r="AD2203" s="59">
        <v>0.24904059068325105</v>
      </c>
      <c r="AE2203" s="59">
        <v>0.15445299326862086</v>
      </c>
      <c r="AF2203" s="59">
        <v>0.49679402072519063</v>
      </c>
    </row>
    <row r="2204" spans="1:32" x14ac:dyDescent="0.2">
      <c r="A2204" s="60" t="s">
        <v>6111</v>
      </c>
      <c r="B2204" s="44" t="s">
        <v>6115</v>
      </c>
      <c r="C2204" s="44"/>
      <c r="D2204" s="39">
        <v>2189</v>
      </c>
      <c r="E2204" s="44" t="s">
        <v>2365</v>
      </c>
      <c r="F2204" s="44" t="s">
        <v>2366</v>
      </c>
      <c r="G2204" s="39" t="s">
        <v>6115</v>
      </c>
      <c r="H2204" s="64">
        <v>40543</v>
      </c>
      <c r="I2204" s="44" t="s">
        <v>6129</v>
      </c>
      <c r="J2204" s="58">
        <v>50</v>
      </c>
      <c r="K2204" s="44" t="s">
        <v>6111</v>
      </c>
      <c r="L2204" s="39" t="s">
        <v>6116</v>
      </c>
      <c r="M2204" s="67">
        <v>0</v>
      </c>
      <c r="N2204" s="67">
        <v>0</v>
      </c>
      <c r="O2204" s="46">
        <v>89584</v>
      </c>
      <c r="P2204" s="45">
        <v>89584</v>
      </c>
      <c r="Q2204" s="45">
        <v>358606</v>
      </c>
      <c r="R2204" s="45">
        <v>29883.833333333332</v>
      </c>
      <c r="S2204" s="45">
        <v>179303</v>
      </c>
      <c r="T2204" s="45">
        <v>129550</v>
      </c>
      <c r="U2204" s="46">
        <v>0</v>
      </c>
      <c r="V2204" s="38">
        <v>0</v>
      </c>
      <c r="W2204" s="46">
        <v>0</v>
      </c>
      <c r="X2204" s="38"/>
      <c r="Y2204" s="38">
        <f t="shared" si="34"/>
        <v>0</v>
      </c>
      <c r="Z2204" s="38">
        <v>0</v>
      </c>
      <c r="AA2204" s="38">
        <v>0</v>
      </c>
      <c r="AB2204" s="38">
        <v>0</v>
      </c>
      <c r="AC2204" s="38" t="s">
        <v>6116</v>
      </c>
      <c r="AD2204" s="59">
        <v>0</v>
      </c>
      <c r="AE2204" s="59">
        <v>0</v>
      </c>
      <c r="AF2204" s="59" t="s">
        <v>6138</v>
      </c>
    </row>
    <row r="2205" spans="1:32" x14ac:dyDescent="0.2">
      <c r="A2205" s="60" t="s">
        <v>6111</v>
      </c>
      <c r="B2205" s="44" t="s">
        <v>6115</v>
      </c>
      <c r="C2205" s="44"/>
      <c r="D2205" s="39">
        <v>2190</v>
      </c>
      <c r="E2205" s="44" t="s">
        <v>2393</v>
      </c>
      <c r="F2205" s="44" t="s">
        <v>2394</v>
      </c>
      <c r="G2205" s="39" t="s">
        <v>6115</v>
      </c>
      <c r="H2205" s="64">
        <v>40543</v>
      </c>
      <c r="I2205" s="44" t="s">
        <v>6129</v>
      </c>
      <c r="J2205" s="58">
        <v>50</v>
      </c>
      <c r="K2205" s="44" t="s">
        <v>6111</v>
      </c>
      <c r="L2205" s="39" t="s">
        <v>6116</v>
      </c>
      <c r="M2205" s="67">
        <v>0</v>
      </c>
      <c r="N2205" s="67">
        <v>0</v>
      </c>
      <c r="O2205" s="46">
        <v>629227</v>
      </c>
      <c r="P2205" s="45">
        <v>629227</v>
      </c>
      <c r="Q2205" s="45">
        <v>305906</v>
      </c>
      <c r="R2205" s="45">
        <v>25492.166666666668</v>
      </c>
      <c r="S2205" s="45">
        <v>152953</v>
      </c>
      <c r="T2205" s="45">
        <v>40412</v>
      </c>
      <c r="U2205" s="46">
        <v>476274</v>
      </c>
      <c r="V2205" s="38">
        <v>204042.46018926409</v>
      </c>
      <c r="W2205" s="46">
        <v>40412</v>
      </c>
      <c r="X2205" s="38"/>
      <c r="Y2205" s="38">
        <f t="shared" si="34"/>
        <v>236610.07542686947</v>
      </c>
      <c r="Z2205" s="38">
        <v>40412</v>
      </c>
      <c r="AA2205" s="38">
        <v>0</v>
      </c>
      <c r="AB2205" s="38">
        <v>40412</v>
      </c>
      <c r="AC2205" s="38" t="s">
        <v>6123</v>
      </c>
      <c r="AD2205" s="59">
        <v>1</v>
      </c>
      <c r="AE2205" s="59">
        <v>6.4224834598642463E-2</v>
      </c>
      <c r="AF2205" s="59">
        <v>8.4850317254353588E-2</v>
      </c>
    </row>
    <row r="2206" spans="1:32" x14ac:dyDescent="0.2">
      <c r="A2206" s="60" t="s">
        <v>6111</v>
      </c>
      <c r="B2206" s="44" t="s">
        <v>6115</v>
      </c>
      <c r="C2206" s="44"/>
      <c r="D2206" s="39">
        <v>2191</v>
      </c>
      <c r="E2206" s="44" t="s">
        <v>2476</v>
      </c>
      <c r="F2206" s="44" t="s">
        <v>2477</v>
      </c>
      <c r="G2206" s="39" t="s">
        <v>6115</v>
      </c>
      <c r="H2206" s="64">
        <v>40451</v>
      </c>
      <c r="I2206" s="44" t="s">
        <v>6131</v>
      </c>
      <c r="J2206" s="58">
        <v>50</v>
      </c>
      <c r="K2206" s="44" t="s">
        <v>6111</v>
      </c>
      <c r="L2206" s="39" t="s">
        <v>6116</v>
      </c>
      <c r="M2206" s="67">
        <v>0</v>
      </c>
      <c r="N2206" s="67">
        <v>0</v>
      </c>
      <c r="O2206" s="46">
        <v>209362</v>
      </c>
      <c r="P2206" s="45">
        <v>209362</v>
      </c>
      <c r="Q2206" s="45">
        <v>312194</v>
      </c>
      <c r="R2206" s="45">
        <v>26016.166666666668</v>
      </c>
      <c r="S2206" s="45">
        <v>156097</v>
      </c>
      <c r="T2206" s="45">
        <v>133064</v>
      </c>
      <c r="U2206" s="46">
        <v>53265</v>
      </c>
      <c r="V2206" s="38">
        <v>22819.472912611545</v>
      </c>
      <c r="W2206" s="46">
        <v>22819.472912611545</v>
      </c>
      <c r="X2206" s="38"/>
      <c r="Y2206" s="38">
        <f t="shared" si="34"/>
        <v>26461.73351392728</v>
      </c>
      <c r="Z2206" s="38">
        <v>26461.73351392728</v>
      </c>
      <c r="AA2206" s="38">
        <v>0</v>
      </c>
      <c r="AB2206" s="38">
        <v>26461.73351392728</v>
      </c>
      <c r="AC2206" s="38" t="s">
        <v>6123</v>
      </c>
      <c r="AD2206" s="59">
        <v>0.19886470806474538</v>
      </c>
      <c r="AE2206" s="59">
        <v>0.12639224651048078</v>
      </c>
      <c r="AF2206" s="59">
        <v>0.49679402072519063</v>
      </c>
    </row>
    <row r="2207" spans="1:32" x14ac:dyDescent="0.2">
      <c r="A2207" s="60" t="s">
        <v>6111</v>
      </c>
      <c r="B2207" s="44" t="s">
        <v>6115</v>
      </c>
      <c r="C2207" s="44"/>
      <c r="D2207" s="39">
        <v>2192</v>
      </c>
      <c r="E2207" s="44" t="s">
        <v>2484</v>
      </c>
      <c r="F2207" s="44" t="s">
        <v>2485</v>
      </c>
      <c r="G2207" s="39" t="s">
        <v>6115</v>
      </c>
      <c r="H2207" s="64">
        <v>40451</v>
      </c>
      <c r="I2207" s="44" t="s">
        <v>6129</v>
      </c>
      <c r="J2207" s="58">
        <v>50</v>
      </c>
      <c r="K2207" s="44" t="s">
        <v>6111</v>
      </c>
      <c r="L2207" s="39" t="s">
        <v>6116</v>
      </c>
      <c r="M2207" s="67">
        <v>0</v>
      </c>
      <c r="N2207" s="67">
        <v>0</v>
      </c>
      <c r="O2207" s="46">
        <v>120537</v>
      </c>
      <c r="P2207" s="45">
        <v>120537</v>
      </c>
      <c r="Q2207" s="45">
        <v>277293</v>
      </c>
      <c r="R2207" s="45">
        <v>23107.75</v>
      </c>
      <c r="S2207" s="45">
        <v>138646.5</v>
      </c>
      <c r="T2207" s="45">
        <v>103977</v>
      </c>
      <c r="U2207" s="46">
        <v>0</v>
      </c>
      <c r="V2207" s="38">
        <v>0</v>
      </c>
      <c r="W2207" s="46">
        <v>0</v>
      </c>
      <c r="X2207" s="38"/>
      <c r="Y2207" s="38">
        <f t="shared" si="34"/>
        <v>0</v>
      </c>
      <c r="Z2207" s="38">
        <v>0</v>
      </c>
      <c r="AA2207" s="38">
        <v>0</v>
      </c>
      <c r="AB2207" s="38">
        <v>0</v>
      </c>
      <c r="AC2207" s="38" t="s">
        <v>6116</v>
      </c>
      <c r="AD2207" s="59">
        <v>0</v>
      </c>
      <c r="AE2207" s="59">
        <v>0</v>
      </c>
      <c r="AF2207" s="59" t="s">
        <v>6138</v>
      </c>
    </row>
    <row r="2208" spans="1:32" x14ac:dyDescent="0.2">
      <c r="A2208" s="60" t="s">
        <v>6111</v>
      </c>
      <c r="B2208" s="44" t="s">
        <v>6115</v>
      </c>
      <c r="C2208" s="44"/>
      <c r="D2208" s="39">
        <v>2193</v>
      </c>
      <c r="E2208" s="44" t="s">
        <v>2514</v>
      </c>
      <c r="F2208" s="44" t="s">
        <v>2515</v>
      </c>
      <c r="G2208" s="39" t="s">
        <v>6115</v>
      </c>
      <c r="H2208" s="64">
        <v>40359</v>
      </c>
      <c r="I2208" s="44" t="s">
        <v>6131</v>
      </c>
      <c r="J2208" s="58">
        <v>50</v>
      </c>
      <c r="K2208" s="44" t="s">
        <v>6111</v>
      </c>
      <c r="L2208" s="39" t="s">
        <v>6116</v>
      </c>
      <c r="M2208" s="67">
        <v>0</v>
      </c>
      <c r="N2208" s="67">
        <v>0</v>
      </c>
      <c r="O2208" s="46">
        <v>229319</v>
      </c>
      <c r="P2208" s="45">
        <v>229319</v>
      </c>
      <c r="Q2208" s="45">
        <v>230033</v>
      </c>
      <c r="R2208" s="45">
        <v>19169.416666666668</v>
      </c>
      <c r="S2208" s="45">
        <v>115016.5</v>
      </c>
      <c r="T2208" s="45">
        <v>115619</v>
      </c>
      <c r="U2208" s="46">
        <v>114302.5</v>
      </c>
      <c r="V2208" s="38">
        <v>48968.793815709774</v>
      </c>
      <c r="W2208" s="46">
        <v>48968.793815709774</v>
      </c>
      <c r="X2208" s="38"/>
      <c r="Y2208" s="38">
        <f t="shared" si="34"/>
        <v>56784.798553941102</v>
      </c>
      <c r="Z2208" s="38">
        <v>56784.798553941102</v>
      </c>
      <c r="AA2208" s="38">
        <v>0</v>
      </c>
      <c r="AB2208" s="38">
        <v>56784.798553941102</v>
      </c>
      <c r="AC2208" s="38" t="s">
        <v>6123</v>
      </c>
      <c r="AD2208" s="59">
        <v>0.49113725731878932</v>
      </c>
      <c r="AE2208" s="59">
        <v>0.24762360970500091</v>
      </c>
      <c r="AF2208" s="59">
        <v>0.49679402072519063</v>
      </c>
    </row>
    <row r="2209" spans="1:32" x14ac:dyDescent="0.2">
      <c r="A2209" s="60" t="s">
        <v>6111</v>
      </c>
      <c r="B2209" s="44" t="s">
        <v>6115</v>
      </c>
      <c r="C2209" s="44"/>
      <c r="D2209" s="39">
        <v>2194</v>
      </c>
      <c r="E2209" s="44" t="s">
        <v>2518</v>
      </c>
      <c r="F2209" s="44" t="s">
        <v>2519</v>
      </c>
      <c r="G2209" s="39" t="s">
        <v>6115</v>
      </c>
      <c r="H2209" s="64">
        <v>40359</v>
      </c>
      <c r="I2209" s="44" t="s">
        <v>6131</v>
      </c>
      <c r="J2209" s="58">
        <v>50</v>
      </c>
      <c r="K2209" s="44" t="s">
        <v>6111</v>
      </c>
      <c r="L2209" s="39" t="s">
        <v>6116</v>
      </c>
      <c r="M2209" s="67">
        <v>0</v>
      </c>
      <c r="N2209" s="67">
        <v>0</v>
      </c>
      <c r="O2209" s="46">
        <v>163137</v>
      </c>
      <c r="P2209" s="45">
        <v>163137</v>
      </c>
      <c r="Q2209" s="45">
        <v>249915</v>
      </c>
      <c r="R2209" s="45">
        <v>20826.25</v>
      </c>
      <c r="S2209" s="45">
        <v>124957.5</v>
      </c>
      <c r="T2209" s="45">
        <v>104889</v>
      </c>
      <c r="U2209" s="46">
        <v>38179.5</v>
      </c>
      <c r="V2209" s="38">
        <v>16356.633175012719</v>
      </c>
      <c r="W2209" s="46">
        <v>16356.633175012719</v>
      </c>
      <c r="X2209" s="38"/>
      <c r="Y2209" s="38">
        <f t="shared" si="34"/>
        <v>18967.347314277416</v>
      </c>
      <c r="Z2209" s="38">
        <v>18967.347314277416</v>
      </c>
      <c r="AA2209" s="38">
        <v>0</v>
      </c>
      <c r="AB2209" s="38">
        <v>18967.347314277416</v>
      </c>
      <c r="AC2209" s="38" t="s">
        <v>6123</v>
      </c>
      <c r="AD2209" s="59">
        <v>0.18083256885161852</v>
      </c>
      <c r="AE2209" s="59">
        <v>0.11626637313593738</v>
      </c>
      <c r="AF2209" s="59">
        <v>0.49679402072519063</v>
      </c>
    </row>
    <row r="2210" spans="1:32" x14ac:dyDescent="0.2">
      <c r="A2210" s="60" t="s">
        <v>6111</v>
      </c>
      <c r="B2210" s="44" t="s">
        <v>6115</v>
      </c>
      <c r="C2210" s="44"/>
      <c r="D2210" s="39">
        <v>2195</v>
      </c>
      <c r="E2210" s="44" t="s">
        <v>2715</v>
      </c>
      <c r="F2210" s="44" t="s">
        <v>2716</v>
      </c>
      <c r="G2210" s="39" t="s">
        <v>6115</v>
      </c>
      <c r="H2210" s="64">
        <v>40359</v>
      </c>
      <c r="I2210" s="44" t="s">
        <v>6131</v>
      </c>
      <c r="J2210" s="58">
        <v>50</v>
      </c>
      <c r="K2210" s="44" t="s">
        <v>6111</v>
      </c>
      <c r="L2210" s="39" t="s">
        <v>6116</v>
      </c>
      <c r="M2210" s="67">
        <v>0</v>
      </c>
      <c r="N2210" s="67">
        <v>0</v>
      </c>
      <c r="O2210" s="46">
        <v>117247</v>
      </c>
      <c r="P2210" s="45">
        <v>117247</v>
      </c>
      <c r="Q2210" s="45">
        <v>216769</v>
      </c>
      <c r="R2210" s="45">
        <v>18064.083333333332</v>
      </c>
      <c r="S2210" s="45">
        <v>108384.5</v>
      </c>
      <c r="T2210" s="45">
        <v>60403</v>
      </c>
      <c r="U2210" s="46">
        <v>8862.5</v>
      </c>
      <c r="V2210" s="38">
        <v>3796.8192750965891</v>
      </c>
      <c r="W2210" s="46">
        <v>3796.8192750965891</v>
      </c>
      <c r="X2210" s="38"/>
      <c r="Y2210" s="38">
        <f t="shared" si="34"/>
        <v>4402.8370086770019</v>
      </c>
      <c r="Z2210" s="38">
        <v>4402.8370086770019</v>
      </c>
      <c r="AA2210" s="38">
        <v>0</v>
      </c>
      <c r="AB2210" s="38">
        <v>4402.8370086770019</v>
      </c>
      <c r="AC2210" s="38" t="s">
        <v>6123</v>
      </c>
      <c r="AD2210" s="59">
        <v>7.2891032046040791E-2</v>
      </c>
      <c r="AE2210" s="59">
        <v>3.7551809501965953E-2</v>
      </c>
      <c r="AF2210" s="59">
        <v>0.49679402072519063</v>
      </c>
    </row>
    <row r="2211" spans="1:32" x14ac:dyDescent="0.2">
      <c r="A2211" s="60" t="s">
        <v>6111</v>
      </c>
      <c r="B2211" s="44" t="s">
        <v>6115</v>
      </c>
      <c r="C2211" s="44"/>
      <c r="D2211" s="39">
        <v>2196</v>
      </c>
      <c r="E2211" s="44" t="s">
        <v>2898</v>
      </c>
      <c r="F2211" s="44" t="s">
        <v>2899</v>
      </c>
      <c r="G2211" s="39" t="s">
        <v>6115</v>
      </c>
      <c r="H2211" s="64">
        <v>40633</v>
      </c>
      <c r="I2211" s="44" t="s">
        <v>6132</v>
      </c>
      <c r="J2211" s="58">
        <v>50</v>
      </c>
      <c r="K2211" s="44" t="s">
        <v>6111</v>
      </c>
      <c r="L2211" s="39" t="s">
        <v>6116</v>
      </c>
      <c r="M2211" s="67">
        <v>0</v>
      </c>
      <c r="N2211" s="67">
        <v>0</v>
      </c>
      <c r="O2211" s="46">
        <v>393013</v>
      </c>
      <c r="P2211" s="45">
        <v>393013</v>
      </c>
      <c r="Q2211" s="45">
        <v>246508</v>
      </c>
      <c r="R2211" s="45">
        <v>20542.333333333332</v>
      </c>
      <c r="S2211" s="45">
        <v>123254</v>
      </c>
      <c r="T2211" s="45">
        <v>101500</v>
      </c>
      <c r="U2211" s="46">
        <v>269759</v>
      </c>
      <c r="V2211" s="38">
        <v>115568.53831659022</v>
      </c>
      <c r="W2211" s="46">
        <v>101500</v>
      </c>
      <c r="X2211" s="38"/>
      <c r="Y2211" s="38">
        <f t="shared" si="34"/>
        <v>134014.65823680672</v>
      </c>
      <c r="Z2211" s="38">
        <v>101500</v>
      </c>
      <c r="AA2211" s="38">
        <v>0</v>
      </c>
      <c r="AB2211" s="38">
        <v>101500</v>
      </c>
      <c r="AC2211" s="38" t="s">
        <v>6123</v>
      </c>
      <c r="AD2211" s="59">
        <v>1</v>
      </c>
      <c r="AE2211" s="59">
        <v>0.25826117711118973</v>
      </c>
      <c r="AF2211" s="59">
        <v>0.3762617743986299</v>
      </c>
    </row>
    <row r="2212" spans="1:32" x14ac:dyDescent="0.2">
      <c r="A2212" s="60" t="s">
        <v>6111</v>
      </c>
      <c r="B2212" s="44" t="s">
        <v>6115</v>
      </c>
      <c r="C2212" s="44"/>
      <c r="D2212" s="39">
        <v>2197</v>
      </c>
      <c r="E2212" s="44" t="s">
        <v>2916</v>
      </c>
      <c r="F2212" s="44" t="s">
        <v>2917</v>
      </c>
      <c r="G2212" s="39" t="s">
        <v>6115</v>
      </c>
      <c r="H2212" s="64">
        <v>40359</v>
      </c>
      <c r="I2212" s="44" t="s">
        <v>6129</v>
      </c>
      <c r="J2212" s="58">
        <v>50</v>
      </c>
      <c r="K2212" s="44" t="s">
        <v>6111</v>
      </c>
      <c r="L2212" s="39" t="s">
        <v>6116</v>
      </c>
      <c r="M2212" s="67">
        <v>0</v>
      </c>
      <c r="N2212" s="67">
        <v>0</v>
      </c>
      <c r="O2212" s="46">
        <v>463233</v>
      </c>
      <c r="P2212" s="45">
        <v>463233</v>
      </c>
      <c r="Q2212" s="45">
        <v>211702</v>
      </c>
      <c r="R2212" s="45">
        <v>17641.833333333332</v>
      </c>
      <c r="S2212" s="45">
        <v>105851</v>
      </c>
      <c r="T2212" s="45">
        <v>65722</v>
      </c>
      <c r="U2212" s="46">
        <v>357382</v>
      </c>
      <c r="V2212" s="38">
        <v>153107.46021693305</v>
      </c>
      <c r="W2212" s="46">
        <v>65722</v>
      </c>
      <c r="X2212" s="38"/>
      <c r="Y2212" s="38">
        <f t="shared" si="34"/>
        <v>177545.24071481006</v>
      </c>
      <c r="Z2212" s="38">
        <v>65722</v>
      </c>
      <c r="AA2212" s="38">
        <v>0</v>
      </c>
      <c r="AB2212" s="38">
        <v>65722</v>
      </c>
      <c r="AC2212" s="38" t="s">
        <v>6123</v>
      </c>
      <c r="AD2212" s="59">
        <v>1</v>
      </c>
      <c r="AE2212" s="59">
        <v>0.14187676611985761</v>
      </c>
      <c r="AF2212" s="59">
        <v>0.18389846159011924</v>
      </c>
    </row>
    <row r="2213" spans="1:32" x14ac:dyDescent="0.2">
      <c r="A2213" s="60" t="s">
        <v>6111</v>
      </c>
      <c r="B2213" s="44" t="s">
        <v>6115</v>
      </c>
      <c r="C2213" s="44"/>
      <c r="D2213" s="39">
        <v>2198</v>
      </c>
      <c r="E2213" s="44" t="s">
        <v>3068</v>
      </c>
      <c r="F2213" s="44" t="s">
        <v>3069</v>
      </c>
      <c r="G2213" s="39" t="s">
        <v>6115</v>
      </c>
      <c r="H2213" s="64">
        <v>40359</v>
      </c>
      <c r="I2213" s="44" t="s">
        <v>6131</v>
      </c>
      <c r="J2213" s="58">
        <v>50</v>
      </c>
      <c r="K2213" s="44" t="s">
        <v>6111</v>
      </c>
      <c r="L2213" s="39" t="s">
        <v>6116</v>
      </c>
      <c r="M2213" s="67">
        <v>0</v>
      </c>
      <c r="N2213" s="67">
        <v>0</v>
      </c>
      <c r="O2213" s="46">
        <v>202398</v>
      </c>
      <c r="P2213" s="45">
        <v>202398</v>
      </c>
      <c r="Q2213" s="45">
        <v>223055</v>
      </c>
      <c r="R2213" s="45">
        <v>18587.916666666668</v>
      </c>
      <c r="S2213" s="45">
        <v>111527.5</v>
      </c>
      <c r="T2213" s="45">
        <v>159449</v>
      </c>
      <c r="U2213" s="46">
        <v>90870.5</v>
      </c>
      <c r="V2213" s="38">
        <v>38930.196438664556</v>
      </c>
      <c r="W2213" s="46">
        <v>38930.196438664556</v>
      </c>
      <c r="X2213" s="38"/>
      <c r="Y2213" s="38">
        <f t="shared" ref="Y2213:Y2276" si="35">V2213*(1+$X$14)</f>
        <v>45143.921060308443</v>
      </c>
      <c r="Z2213" s="38">
        <v>45143.921060308443</v>
      </c>
      <c r="AA2213" s="38">
        <v>0</v>
      </c>
      <c r="AB2213" s="38">
        <v>45143.921060308443</v>
      </c>
      <c r="AC2213" s="38" t="s">
        <v>6123</v>
      </c>
      <c r="AD2213" s="59">
        <v>0.28312451668124883</v>
      </c>
      <c r="AE2213" s="59">
        <v>0.22304529224749475</v>
      </c>
      <c r="AF2213" s="59">
        <v>0.49679402072519074</v>
      </c>
    </row>
    <row r="2214" spans="1:32" x14ac:dyDescent="0.2">
      <c r="A2214" s="60" t="s">
        <v>6111</v>
      </c>
      <c r="B2214" s="44" t="s">
        <v>6115</v>
      </c>
      <c r="C2214" s="44"/>
      <c r="D2214" s="39">
        <v>2199</v>
      </c>
      <c r="E2214" s="44" t="s">
        <v>3070</v>
      </c>
      <c r="F2214" s="44" t="s">
        <v>201</v>
      </c>
      <c r="G2214" s="39" t="s">
        <v>6115</v>
      </c>
      <c r="H2214" s="64">
        <v>40543</v>
      </c>
      <c r="I2214" s="44" t="s">
        <v>6131</v>
      </c>
      <c r="J2214" s="58">
        <v>50</v>
      </c>
      <c r="K2214" s="44" t="s">
        <v>6111</v>
      </c>
      <c r="L2214" s="39" t="s">
        <v>6116</v>
      </c>
      <c r="M2214" s="67">
        <v>0</v>
      </c>
      <c r="N2214" s="67">
        <v>0</v>
      </c>
      <c r="O2214" s="46">
        <v>862046</v>
      </c>
      <c r="P2214" s="45">
        <v>862046</v>
      </c>
      <c r="Q2214" s="45">
        <v>223733</v>
      </c>
      <c r="R2214" s="45">
        <v>18644.416666666668</v>
      </c>
      <c r="S2214" s="45">
        <v>111866.5</v>
      </c>
      <c r="T2214" s="45">
        <v>119477</v>
      </c>
      <c r="U2214" s="46">
        <v>750179.5</v>
      </c>
      <c r="V2214" s="38">
        <v>321387.41725047352</v>
      </c>
      <c r="W2214" s="46">
        <v>119477</v>
      </c>
      <c r="X2214" s="38"/>
      <c r="Y2214" s="38">
        <f t="shared" si="35"/>
        <v>372684.69007061311</v>
      </c>
      <c r="Z2214" s="38">
        <v>119477</v>
      </c>
      <c r="AA2214" s="38">
        <v>0</v>
      </c>
      <c r="AB2214" s="38">
        <v>119477</v>
      </c>
      <c r="AC2214" s="38" t="s">
        <v>6123</v>
      </c>
      <c r="AD2214" s="59">
        <v>1</v>
      </c>
      <c r="AE2214" s="59">
        <v>0.13859701222440565</v>
      </c>
      <c r="AF2214" s="59">
        <v>0.15926454935118861</v>
      </c>
    </row>
    <row r="2215" spans="1:32" x14ac:dyDescent="0.2">
      <c r="A2215" s="60" t="s">
        <v>6111</v>
      </c>
      <c r="B2215" s="44" t="s">
        <v>6115</v>
      </c>
      <c r="C2215" s="44"/>
      <c r="D2215" s="39">
        <v>2200</v>
      </c>
      <c r="E2215" s="44" t="s">
        <v>3120</v>
      </c>
      <c r="F2215" s="44" t="s">
        <v>2354</v>
      </c>
      <c r="G2215" s="39" t="s">
        <v>6115</v>
      </c>
      <c r="H2215" s="64">
        <v>40451</v>
      </c>
      <c r="I2215" s="44" t="s">
        <v>6131</v>
      </c>
      <c r="J2215" s="58">
        <v>50</v>
      </c>
      <c r="K2215" s="44" t="s">
        <v>6111</v>
      </c>
      <c r="L2215" s="39" t="s">
        <v>6116</v>
      </c>
      <c r="M2215" s="67">
        <v>0</v>
      </c>
      <c r="N2215" s="67">
        <v>0</v>
      </c>
      <c r="O2215" s="46">
        <v>106258</v>
      </c>
      <c r="P2215" s="45">
        <v>106258</v>
      </c>
      <c r="Q2215" s="45">
        <v>212603</v>
      </c>
      <c r="R2215" s="45">
        <v>17716.916666666668</v>
      </c>
      <c r="S2215" s="45">
        <v>106301.5</v>
      </c>
      <c r="T2215" s="45">
        <v>78958</v>
      </c>
      <c r="U2215" s="46">
        <v>0</v>
      </c>
      <c r="V2215" s="38">
        <v>0</v>
      </c>
      <c r="W2215" s="46">
        <v>0</v>
      </c>
      <c r="X2215" s="38"/>
      <c r="Y2215" s="38">
        <f t="shared" si="35"/>
        <v>0</v>
      </c>
      <c r="Z2215" s="38">
        <v>0</v>
      </c>
      <c r="AA2215" s="38">
        <v>0</v>
      </c>
      <c r="AB2215" s="38">
        <v>0</v>
      </c>
      <c r="AC2215" s="38" t="s">
        <v>6116</v>
      </c>
      <c r="AD2215" s="59">
        <v>0</v>
      </c>
      <c r="AE2215" s="59">
        <v>0</v>
      </c>
      <c r="AF2215" s="59" t="s">
        <v>6138</v>
      </c>
    </row>
    <row r="2216" spans="1:32" x14ac:dyDescent="0.2">
      <c r="A2216" s="60" t="s">
        <v>6111</v>
      </c>
      <c r="B2216" s="44" t="s">
        <v>6115</v>
      </c>
      <c r="C2216" s="44"/>
      <c r="D2216" s="39">
        <v>2201</v>
      </c>
      <c r="E2216" s="44" t="s">
        <v>3216</v>
      </c>
      <c r="F2216" s="44" t="s">
        <v>3217</v>
      </c>
      <c r="G2216" s="39" t="s">
        <v>6115</v>
      </c>
      <c r="H2216" s="64">
        <v>40359</v>
      </c>
      <c r="I2216" s="44" t="s">
        <v>6131</v>
      </c>
      <c r="J2216" s="58">
        <v>50</v>
      </c>
      <c r="K2216" s="44" t="s">
        <v>6111</v>
      </c>
      <c r="L2216" s="39" t="s">
        <v>6116</v>
      </c>
      <c r="M2216" s="67">
        <v>0</v>
      </c>
      <c r="N2216" s="67">
        <v>0</v>
      </c>
      <c r="O2216" s="46">
        <v>118837</v>
      </c>
      <c r="P2216" s="45">
        <v>118837</v>
      </c>
      <c r="Q2216" s="45">
        <v>217715</v>
      </c>
      <c r="R2216" s="45">
        <v>18142.916666666668</v>
      </c>
      <c r="S2216" s="45">
        <v>108857.5</v>
      </c>
      <c r="T2216" s="45">
        <v>114959</v>
      </c>
      <c r="U2216" s="46">
        <v>9979.5</v>
      </c>
      <c r="V2216" s="38">
        <v>4275.3577383160973</v>
      </c>
      <c r="W2216" s="46">
        <v>4275.3577383160973</v>
      </c>
      <c r="X2216" s="38"/>
      <c r="Y2216" s="38">
        <f t="shared" si="35"/>
        <v>4957.7559298270398</v>
      </c>
      <c r="Z2216" s="38">
        <v>4957.7559298270398</v>
      </c>
      <c r="AA2216" s="38">
        <v>0</v>
      </c>
      <c r="AB2216" s="38">
        <v>4957.7559298270398</v>
      </c>
      <c r="AC2216" s="38" t="s">
        <v>6123</v>
      </c>
      <c r="AD2216" s="59">
        <v>4.3126296591193727E-2</v>
      </c>
      <c r="AE2216" s="59">
        <v>4.1718958992797192E-2</v>
      </c>
      <c r="AF2216" s="59">
        <v>0.49679402072519063</v>
      </c>
    </row>
    <row r="2217" spans="1:32" x14ac:dyDescent="0.2">
      <c r="A2217" s="60" t="s">
        <v>6111</v>
      </c>
      <c r="B2217" s="44" t="s">
        <v>6115</v>
      </c>
      <c r="C2217" s="44"/>
      <c r="D2217" s="39">
        <v>2202</v>
      </c>
      <c r="E2217" s="44" t="s">
        <v>3370</v>
      </c>
      <c r="F2217" s="44" t="s">
        <v>3371</v>
      </c>
      <c r="G2217" s="39" t="s">
        <v>6115</v>
      </c>
      <c r="H2217" s="64">
        <v>40451</v>
      </c>
      <c r="I2217" s="44" t="s">
        <v>6129</v>
      </c>
      <c r="J2217" s="58">
        <v>50</v>
      </c>
      <c r="K2217" s="44" t="s">
        <v>6111</v>
      </c>
      <c r="L2217" s="39" t="s">
        <v>6116</v>
      </c>
      <c r="M2217" s="67">
        <v>0</v>
      </c>
      <c r="N2217" s="67">
        <v>0</v>
      </c>
      <c r="O2217" s="46">
        <v>270471</v>
      </c>
      <c r="P2217" s="45">
        <v>270471</v>
      </c>
      <c r="Q2217" s="45">
        <v>330103</v>
      </c>
      <c r="R2217" s="45">
        <v>27508.583333333332</v>
      </c>
      <c r="S2217" s="45">
        <v>165051.5</v>
      </c>
      <c r="T2217" s="45">
        <v>245047</v>
      </c>
      <c r="U2217" s="46">
        <v>105419.5</v>
      </c>
      <c r="V2217" s="38">
        <v>45163.192053150342</v>
      </c>
      <c r="W2217" s="46">
        <v>45163.192053150342</v>
      </c>
      <c r="X2217" s="38"/>
      <c r="Y2217" s="38">
        <f t="shared" si="35"/>
        <v>52371.777267839236</v>
      </c>
      <c r="Z2217" s="38">
        <v>52371.777267839236</v>
      </c>
      <c r="AA2217" s="38">
        <v>0</v>
      </c>
      <c r="AB2217" s="38">
        <v>52371.777267839236</v>
      </c>
      <c r="AC2217" s="38" t="s">
        <v>6123</v>
      </c>
      <c r="AD2217" s="59">
        <v>0.21372135658807997</v>
      </c>
      <c r="AE2217" s="59">
        <v>0.19363176557870987</v>
      </c>
      <c r="AF2217" s="59">
        <v>0.49679402072519063</v>
      </c>
    </row>
    <row r="2218" spans="1:32" x14ac:dyDescent="0.2">
      <c r="A2218" s="60" t="s">
        <v>6111</v>
      </c>
      <c r="B2218" s="44" t="s">
        <v>6115</v>
      </c>
      <c r="C2218" s="44"/>
      <c r="D2218" s="39">
        <v>2203</v>
      </c>
      <c r="E2218" s="44" t="s">
        <v>3378</v>
      </c>
      <c r="F2218" s="44" t="s">
        <v>3379</v>
      </c>
      <c r="G2218" s="39" t="s">
        <v>6115</v>
      </c>
      <c r="H2218" s="64">
        <v>40451</v>
      </c>
      <c r="I2218" s="44" t="s">
        <v>6131</v>
      </c>
      <c r="J2218" s="58">
        <v>50</v>
      </c>
      <c r="K2218" s="44" t="s">
        <v>6111</v>
      </c>
      <c r="L2218" s="39" t="s">
        <v>6116</v>
      </c>
      <c r="M2218" s="67">
        <v>0</v>
      </c>
      <c r="N2218" s="67">
        <v>0</v>
      </c>
      <c r="O2218" s="46">
        <v>147594</v>
      </c>
      <c r="P2218" s="45">
        <v>147594</v>
      </c>
      <c r="Q2218" s="45">
        <v>229031</v>
      </c>
      <c r="R2218" s="45">
        <v>19085.916666666668</v>
      </c>
      <c r="S2218" s="45">
        <v>114515.5</v>
      </c>
      <c r="T2218" s="45">
        <v>142883</v>
      </c>
      <c r="U2218" s="46">
        <v>33078.5</v>
      </c>
      <c r="V2218" s="38">
        <v>14171.29324584288</v>
      </c>
      <c r="W2218" s="46">
        <v>14171.29324584288</v>
      </c>
      <c r="X2218" s="38"/>
      <c r="Y2218" s="38">
        <f t="shared" si="35"/>
        <v>16433.201014558221</v>
      </c>
      <c r="Z2218" s="38">
        <v>16433.201014558221</v>
      </c>
      <c r="AA2218" s="38">
        <v>0</v>
      </c>
      <c r="AB2218" s="38">
        <v>16433.201014558221</v>
      </c>
      <c r="AC2218" s="38" t="s">
        <v>6123</v>
      </c>
      <c r="AD2218" s="59">
        <v>0.1150115900041168</v>
      </c>
      <c r="AE2218" s="59">
        <v>0.11134057627382021</v>
      </c>
      <c r="AF2218" s="59">
        <v>0.49679402072519069</v>
      </c>
    </row>
    <row r="2219" spans="1:32" x14ac:dyDescent="0.2">
      <c r="A2219" s="60" t="s">
        <v>6111</v>
      </c>
      <c r="B2219" s="44" t="s">
        <v>6115</v>
      </c>
      <c r="C2219" s="44"/>
      <c r="D2219" s="39">
        <v>2204</v>
      </c>
      <c r="E2219" s="44" t="s">
        <v>3384</v>
      </c>
      <c r="F2219" s="44" t="s">
        <v>3385</v>
      </c>
      <c r="G2219" s="39" t="s">
        <v>6115</v>
      </c>
      <c r="H2219" s="64">
        <v>40543</v>
      </c>
      <c r="I2219" s="44" t="s">
        <v>6131</v>
      </c>
      <c r="J2219" s="58">
        <v>50</v>
      </c>
      <c r="K2219" s="44" t="s">
        <v>6111</v>
      </c>
      <c r="L2219" s="39" t="s">
        <v>6116</v>
      </c>
      <c r="M2219" s="67">
        <v>0</v>
      </c>
      <c r="N2219" s="67">
        <v>0</v>
      </c>
      <c r="O2219" s="46">
        <v>50370</v>
      </c>
      <c r="P2219" s="45">
        <v>50370</v>
      </c>
      <c r="Q2219" s="45">
        <v>252179</v>
      </c>
      <c r="R2219" s="45">
        <v>21014.916666666668</v>
      </c>
      <c r="S2219" s="45">
        <v>126089.5</v>
      </c>
      <c r="T2219" s="45">
        <v>172763</v>
      </c>
      <c r="U2219" s="46">
        <v>0</v>
      </c>
      <c r="V2219" s="38">
        <v>0</v>
      </c>
      <c r="W2219" s="46">
        <v>0</v>
      </c>
      <c r="X2219" s="38"/>
      <c r="Y2219" s="38">
        <f t="shared" si="35"/>
        <v>0</v>
      </c>
      <c r="Z2219" s="38">
        <v>0</v>
      </c>
      <c r="AA2219" s="38">
        <v>0</v>
      </c>
      <c r="AB2219" s="38">
        <v>0</v>
      </c>
      <c r="AC2219" s="38" t="s">
        <v>6116</v>
      </c>
      <c r="AD2219" s="59">
        <v>0</v>
      </c>
      <c r="AE2219" s="59">
        <v>0</v>
      </c>
      <c r="AF2219" s="59" t="s">
        <v>6138</v>
      </c>
    </row>
    <row r="2220" spans="1:32" x14ac:dyDescent="0.2">
      <c r="A2220" s="60" t="s">
        <v>6111</v>
      </c>
      <c r="B2220" s="44" t="s">
        <v>6115</v>
      </c>
      <c r="C2220" s="44"/>
      <c r="D2220" s="39">
        <v>2205</v>
      </c>
      <c r="E2220" s="44" t="s">
        <v>3432</v>
      </c>
      <c r="F2220" s="44" t="s">
        <v>2996</v>
      </c>
      <c r="G2220" s="39" t="s">
        <v>6115</v>
      </c>
      <c r="H2220" s="64">
        <v>40633</v>
      </c>
      <c r="I2220" s="44" t="s">
        <v>6132</v>
      </c>
      <c r="J2220" s="58">
        <v>50</v>
      </c>
      <c r="K2220" s="44" t="s">
        <v>6111</v>
      </c>
      <c r="L2220" s="39" t="s">
        <v>6116</v>
      </c>
      <c r="M2220" s="67">
        <v>0</v>
      </c>
      <c r="N2220" s="67">
        <v>0</v>
      </c>
      <c r="O2220" s="46">
        <v>259570</v>
      </c>
      <c r="P2220" s="45">
        <v>259570</v>
      </c>
      <c r="Q2220" s="45">
        <v>301459</v>
      </c>
      <c r="R2220" s="45">
        <v>25121.583333333332</v>
      </c>
      <c r="S2220" s="45">
        <v>150729.5</v>
      </c>
      <c r="T2220" s="45">
        <v>205249</v>
      </c>
      <c r="U2220" s="46">
        <v>108840.5</v>
      </c>
      <c r="V2220" s="38">
        <v>46628.796424389315</v>
      </c>
      <c r="W2220" s="46">
        <v>46628.796424389315</v>
      </c>
      <c r="X2220" s="38"/>
      <c r="Y2220" s="38">
        <f t="shared" si="35"/>
        <v>54071.309612740108</v>
      </c>
      <c r="Z2220" s="38">
        <v>54071.309612740108</v>
      </c>
      <c r="AA2220" s="38">
        <v>0</v>
      </c>
      <c r="AB2220" s="38">
        <v>54071.309612740108</v>
      </c>
      <c r="AC2220" s="38" t="s">
        <v>6123</v>
      </c>
      <c r="AD2220" s="59">
        <v>0.26344249966012068</v>
      </c>
      <c r="AE2220" s="59">
        <v>0.20831108992849753</v>
      </c>
      <c r="AF2220" s="59">
        <v>0.49679402072519058</v>
      </c>
    </row>
    <row r="2221" spans="1:32" x14ac:dyDescent="0.2">
      <c r="A2221" s="60" t="s">
        <v>6111</v>
      </c>
      <c r="B2221" s="44" t="s">
        <v>6115</v>
      </c>
      <c r="C2221" s="44"/>
      <c r="D2221" s="39">
        <v>2206</v>
      </c>
      <c r="E2221" s="44" t="s">
        <v>3443</v>
      </c>
      <c r="F2221" s="44" t="s">
        <v>3444</v>
      </c>
      <c r="G2221" s="39" t="s">
        <v>6115</v>
      </c>
      <c r="H2221" s="64">
        <v>40633</v>
      </c>
      <c r="I2221" s="44" t="s">
        <v>6132</v>
      </c>
      <c r="J2221" s="58">
        <v>50</v>
      </c>
      <c r="K2221" s="44" t="s">
        <v>6111</v>
      </c>
      <c r="L2221" s="39" t="s">
        <v>6116</v>
      </c>
      <c r="M2221" s="67">
        <v>0</v>
      </c>
      <c r="N2221" s="67">
        <v>0</v>
      </c>
      <c r="O2221" s="46">
        <v>108587</v>
      </c>
      <c r="P2221" s="45">
        <v>108587</v>
      </c>
      <c r="Q2221" s="45">
        <v>312222</v>
      </c>
      <c r="R2221" s="45">
        <v>26018.5</v>
      </c>
      <c r="S2221" s="45">
        <v>156111</v>
      </c>
      <c r="T2221" s="45">
        <v>259324</v>
      </c>
      <c r="U2221" s="46">
        <v>0</v>
      </c>
      <c r="V2221" s="38">
        <v>0</v>
      </c>
      <c r="W2221" s="46">
        <v>0</v>
      </c>
      <c r="X2221" s="38"/>
      <c r="Y2221" s="38">
        <f t="shared" si="35"/>
        <v>0</v>
      </c>
      <c r="Z2221" s="38">
        <v>0</v>
      </c>
      <c r="AA2221" s="38">
        <v>0</v>
      </c>
      <c r="AB2221" s="38">
        <v>0</v>
      </c>
      <c r="AC2221" s="38" t="s">
        <v>6116</v>
      </c>
      <c r="AD2221" s="59">
        <v>0</v>
      </c>
      <c r="AE2221" s="59">
        <v>0</v>
      </c>
      <c r="AF2221" s="59" t="s">
        <v>6138</v>
      </c>
    </row>
    <row r="2222" spans="1:32" x14ac:dyDescent="0.2">
      <c r="A2222" s="35" t="s">
        <v>6111</v>
      </c>
      <c r="B2222" s="26" t="s">
        <v>6173</v>
      </c>
      <c r="C2222" s="26" t="s">
        <v>6174</v>
      </c>
      <c r="D2222" s="25">
        <v>2207</v>
      </c>
      <c r="E2222" s="26" t="s">
        <v>3470</v>
      </c>
      <c r="F2222" s="26" t="s">
        <v>3471</v>
      </c>
      <c r="G2222" s="25" t="s">
        <v>6115</v>
      </c>
      <c r="H2222" s="63">
        <v>39447</v>
      </c>
      <c r="I2222" s="26" t="s">
        <v>6129</v>
      </c>
      <c r="J2222" s="57">
        <v>50</v>
      </c>
      <c r="K2222" s="26" t="s">
        <v>6111</v>
      </c>
      <c r="L2222" s="25" t="s">
        <v>6116</v>
      </c>
      <c r="M2222" s="110">
        <v>0</v>
      </c>
      <c r="N2222" s="110">
        <v>0</v>
      </c>
      <c r="O2222" s="40">
        <v>51263</v>
      </c>
      <c r="P2222" s="27">
        <v>51263</v>
      </c>
      <c r="Q2222" s="27">
        <v>0</v>
      </c>
      <c r="R2222" s="27">
        <v>0</v>
      </c>
      <c r="S2222" s="27">
        <v>0</v>
      </c>
      <c r="T2222" s="27">
        <v>252316</v>
      </c>
      <c r="U2222" s="27">
        <v>0</v>
      </c>
      <c r="V2222" s="40">
        <v>86405.301306100155</v>
      </c>
      <c r="W2222" s="40">
        <v>86405.301306100155</v>
      </c>
      <c r="X2222" s="28"/>
      <c r="Y2222" s="38">
        <v>0</v>
      </c>
      <c r="Z2222" s="28">
        <v>86405.301306100155</v>
      </c>
      <c r="AA2222" s="28">
        <v>86405.301306100155</v>
      </c>
      <c r="AB2222" s="28">
        <v>0</v>
      </c>
      <c r="AC2222" s="28" t="s">
        <v>6123</v>
      </c>
      <c r="AD2222" s="37">
        <v>0</v>
      </c>
      <c r="AE2222" s="37">
        <v>0</v>
      </c>
      <c r="AF2222" s="37" t="s">
        <v>6138</v>
      </c>
    </row>
    <row r="2223" spans="1:32" x14ac:dyDescent="0.2">
      <c r="A2223" s="60" t="s">
        <v>6111</v>
      </c>
      <c r="B2223" s="44" t="s">
        <v>6115</v>
      </c>
      <c r="C2223" s="44"/>
      <c r="D2223" s="39">
        <v>2208</v>
      </c>
      <c r="E2223" s="44" t="s">
        <v>3494</v>
      </c>
      <c r="F2223" s="44" t="s">
        <v>3495</v>
      </c>
      <c r="G2223" s="39" t="s">
        <v>6115</v>
      </c>
      <c r="H2223" s="64">
        <v>40543</v>
      </c>
      <c r="I2223" s="44" t="s">
        <v>6129</v>
      </c>
      <c r="J2223" s="58">
        <v>50</v>
      </c>
      <c r="K2223" s="44" t="s">
        <v>6111</v>
      </c>
      <c r="L2223" s="39" t="s">
        <v>6116</v>
      </c>
      <c r="M2223" s="67">
        <v>0</v>
      </c>
      <c r="N2223" s="67">
        <v>0</v>
      </c>
      <c r="O2223" s="46">
        <v>121451</v>
      </c>
      <c r="P2223" s="45">
        <v>121451</v>
      </c>
      <c r="Q2223" s="45">
        <v>214914</v>
      </c>
      <c r="R2223" s="45">
        <v>17909.5</v>
      </c>
      <c r="S2223" s="45">
        <v>107457</v>
      </c>
      <c r="T2223" s="45">
        <v>79638</v>
      </c>
      <c r="U2223" s="46">
        <v>13994</v>
      </c>
      <c r="V2223" s="38">
        <v>5995.2258319550547</v>
      </c>
      <c r="W2223" s="46">
        <v>5995.2258319550547</v>
      </c>
      <c r="X2223" s="38"/>
      <c r="Y2223" s="38">
        <f t="shared" si="35"/>
        <v>6952.1355260283181</v>
      </c>
      <c r="Z2223" s="38">
        <v>6952.1355260283181</v>
      </c>
      <c r="AA2223" s="38">
        <v>0</v>
      </c>
      <c r="AB2223" s="38">
        <v>6952.1355260283181</v>
      </c>
      <c r="AC2223" s="38" t="s">
        <v>6123</v>
      </c>
      <c r="AD2223" s="59">
        <v>8.7296711695777365E-2</v>
      </c>
      <c r="AE2223" s="59">
        <v>5.7242307811613886E-2</v>
      </c>
      <c r="AF2223" s="59">
        <v>0.49679402072519063</v>
      </c>
    </row>
    <row r="2224" spans="1:32" x14ac:dyDescent="0.2">
      <c r="A2224" s="60" t="s">
        <v>6111</v>
      </c>
      <c r="B2224" s="44" t="s">
        <v>6115</v>
      </c>
      <c r="C2224" s="44"/>
      <c r="D2224" s="39">
        <v>2209</v>
      </c>
      <c r="E2224" s="44" t="s">
        <v>3684</v>
      </c>
      <c r="F2224" s="44" t="s">
        <v>3685</v>
      </c>
      <c r="G2224" s="39" t="s">
        <v>6115</v>
      </c>
      <c r="H2224" s="64">
        <v>40359</v>
      </c>
      <c r="I2224" s="44" t="s">
        <v>6129</v>
      </c>
      <c r="J2224" s="58">
        <v>50</v>
      </c>
      <c r="K2224" s="44" t="s">
        <v>6111</v>
      </c>
      <c r="L2224" s="39" t="s">
        <v>6116</v>
      </c>
      <c r="M2224" s="67">
        <v>0</v>
      </c>
      <c r="N2224" s="67">
        <v>0</v>
      </c>
      <c r="O2224" s="46">
        <v>52089</v>
      </c>
      <c r="P2224" s="45">
        <v>52089</v>
      </c>
      <c r="Q2224" s="45">
        <v>215981</v>
      </c>
      <c r="R2224" s="45">
        <v>17998.416666666668</v>
      </c>
      <c r="S2224" s="45">
        <v>107990.5</v>
      </c>
      <c r="T2224" s="45">
        <v>108179</v>
      </c>
      <c r="U2224" s="46">
        <v>0</v>
      </c>
      <c r="V2224" s="38">
        <v>0</v>
      </c>
      <c r="W2224" s="46">
        <v>0</v>
      </c>
      <c r="X2224" s="38"/>
      <c r="Y2224" s="38">
        <f t="shared" si="35"/>
        <v>0</v>
      </c>
      <c r="Z2224" s="38">
        <v>0</v>
      </c>
      <c r="AA2224" s="38">
        <v>0</v>
      </c>
      <c r="AB2224" s="38">
        <v>0</v>
      </c>
      <c r="AC2224" s="38" t="s">
        <v>6116</v>
      </c>
      <c r="AD2224" s="59">
        <v>0</v>
      </c>
      <c r="AE2224" s="59">
        <v>0</v>
      </c>
      <c r="AF2224" s="59" t="s">
        <v>6138</v>
      </c>
    </row>
    <row r="2225" spans="1:32" x14ac:dyDescent="0.2">
      <c r="A2225" s="60" t="s">
        <v>6111</v>
      </c>
      <c r="B2225" s="44" t="s">
        <v>6115</v>
      </c>
      <c r="C2225" s="44"/>
      <c r="D2225" s="39">
        <v>2210</v>
      </c>
      <c r="E2225" s="44" t="s">
        <v>3707</v>
      </c>
      <c r="F2225" s="44" t="s">
        <v>3708</v>
      </c>
      <c r="G2225" s="39" t="s">
        <v>6115</v>
      </c>
      <c r="H2225" s="64">
        <v>40451</v>
      </c>
      <c r="I2225" s="44" t="s">
        <v>6129</v>
      </c>
      <c r="J2225" s="58">
        <v>50</v>
      </c>
      <c r="K2225" s="44" t="s">
        <v>6111</v>
      </c>
      <c r="L2225" s="39" t="s">
        <v>6116</v>
      </c>
      <c r="M2225" s="67">
        <v>0</v>
      </c>
      <c r="N2225" s="67">
        <v>0</v>
      </c>
      <c r="O2225" s="46">
        <v>403331</v>
      </c>
      <c r="P2225" s="45">
        <v>403331</v>
      </c>
      <c r="Q2225" s="45">
        <v>406620</v>
      </c>
      <c r="R2225" s="45">
        <v>33885</v>
      </c>
      <c r="S2225" s="45">
        <v>203310</v>
      </c>
      <c r="T2225" s="45">
        <v>177456</v>
      </c>
      <c r="U2225" s="46">
        <v>200021</v>
      </c>
      <c r="V2225" s="38">
        <v>85691.801210053018</v>
      </c>
      <c r="W2225" s="46">
        <v>85691.801210053018</v>
      </c>
      <c r="X2225" s="38"/>
      <c r="Y2225" s="38">
        <f t="shared" si="35"/>
        <v>99369.236819473357</v>
      </c>
      <c r="Z2225" s="38">
        <v>99369.236819473357</v>
      </c>
      <c r="AA2225" s="38">
        <v>0</v>
      </c>
      <c r="AB2225" s="38">
        <v>99369.236819473357</v>
      </c>
      <c r="AC2225" s="38" t="s">
        <v>6123</v>
      </c>
      <c r="AD2225" s="59">
        <v>0.55996549465486289</v>
      </c>
      <c r="AE2225" s="59">
        <v>0.24637143393260957</v>
      </c>
      <c r="AF2225" s="59">
        <v>0.49679402072519063</v>
      </c>
    </row>
    <row r="2226" spans="1:32" x14ac:dyDescent="0.2">
      <c r="A2226" s="60" t="s">
        <v>6111</v>
      </c>
      <c r="B2226" s="44" t="s">
        <v>6115</v>
      </c>
      <c r="C2226" s="44"/>
      <c r="D2226" s="39">
        <v>2211</v>
      </c>
      <c r="E2226" s="44" t="s">
        <v>3772</v>
      </c>
      <c r="F2226" s="44" t="s">
        <v>1837</v>
      </c>
      <c r="G2226" s="39" t="s">
        <v>6115</v>
      </c>
      <c r="H2226" s="64">
        <v>40633</v>
      </c>
      <c r="I2226" s="44" t="s">
        <v>6131</v>
      </c>
      <c r="J2226" s="58">
        <v>50</v>
      </c>
      <c r="K2226" s="44" t="s">
        <v>6111</v>
      </c>
      <c r="L2226" s="39" t="s">
        <v>6116</v>
      </c>
      <c r="M2226" s="67">
        <v>0</v>
      </c>
      <c r="N2226" s="67">
        <v>0</v>
      </c>
      <c r="O2226" s="46">
        <v>506854</v>
      </c>
      <c r="P2226" s="45">
        <v>506854</v>
      </c>
      <c r="Q2226" s="45">
        <v>345529</v>
      </c>
      <c r="R2226" s="45">
        <v>28794.083333333332</v>
      </c>
      <c r="S2226" s="45">
        <v>172764.5</v>
      </c>
      <c r="T2226" s="45">
        <v>190165</v>
      </c>
      <c r="U2226" s="46">
        <v>334089.5</v>
      </c>
      <c r="V2226" s="38">
        <v>143128.62659603744</v>
      </c>
      <c r="W2226" s="46">
        <v>143128.62659603744</v>
      </c>
      <c r="X2226" s="38"/>
      <c r="Y2226" s="38">
        <f t="shared" si="35"/>
        <v>165973.66598706858</v>
      </c>
      <c r="Z2226" s="38">
        <v>165973.66598706858</v>
      </c>
      <c r="AA2226" s="38">
        <v>0</v>
      </c>
      <c r="AB2226" s="38">
        <v>165973.66598706858</v>
      </c>
      <c r="AC2226" s="38" t="s">
        <v>6123</v>
      </c>
      <c r="AD2226" s="59">
        <v>0.87278766327698887</v>
      </c>
      <c r="AE2226" s="59">
        <v>0.32745853043888101</v>
      </c>
      <c r="AF2226" s="59">
        <v>0.49679402072519063</v>
      </c>
    </row>
    <row r="2227" spans="1:32" x14ac:dyDescent="0.2">
      <c r="A2227" s="60" t="s">
        <v>6111</v>
      </c>
      <c r="B2227" s="44" t="s">
        <v>6115</v>
      </c>
      <c r="C2227" s="44"/>
      <c r="D2227" s="39">
        <v>2212</v>
      </c>
      <c r="E2227" s="44" t="s">
        <v>3806</v>
      </c>
      <c r="F2227" s="44" t="s">
        <v>3807</v>
      </c>
      <c r="G2227" s="39" t="s">
        <v>6115</v>
      </c>
      <c r="H2227" s="64">
        <v>40451</v>
      </c>
      <c r="I2227" s="44" t="s">
        <v>6131</v>
      </c>
      <c r="J2227" s="58">
        <v>50</v>
      </c>
      <c r="K2227" s="44" t="s">
        <v>6111</v>
      </c>
      <c r="L2227" s="39" t="s">
        <v>6116</v>
      </c>
      <c r="M2227" s="67">
        <v>0</v>
      </c>
      <c r="N2227" s="67">
        <v>0</v>
      </c>
      <c r="O2227" s="46">
        <v>268839</v>
      </c>
      <c r="P2227" s="45">
        <v>268839</v>
      </c>
      <c r="Q2227" s="45">
        <v>356707</v>
      </c>
      <c r="R2227" s="45">
        <v>29725.583333333332</v>
      </c>
      <c r="S2227" s="45">
        <v>178353.5</v>
      </c>
      <c r="T2227" s="45">
        <v>133214</v>
      </c>
      <c r="U2227" s="46">
        <v>90485.5</v>
      </c>
      <c r="V2227" s="38">
        <v>38765.257039972064</v>
      </c>
      <c r="W2227" s="46">
        <v>38765.257039972064</v>
      </c>
      <c r="X2227" s="38"/>
      <c r="Y2227" s="38">
        <f t="shared" si="35"/>
        <v>44952.655362329242</v>
      </c>
      <c r="Z2227" s="38">
        <v>44952.655362329242</v>
      </c>
      <c r="AA2227" s="38">
        <v>0</v>
      </c>
      <c r="AB2227" s="38">
        <v>44952.655362329242</v>
      </c>
      <c r="AC2227" s="38" t="s">
        <v>6123</v>
      </c>
      <c r="AD2227" s="59">
        <v>0.33744693022001621</v>
      </c>
      <c r="AE2227" s="59">
        <v>0.16721032053507578</v>
      </c>
      <c r="AF2227" s="59">
        <v>0.49679402072519069</v>
      </c>
    </row>
    <row r="2228" spans="1:32" x14ac:dyDescent="0.2">
      <c r="A2228" s="60" t="s">
        <v>6111</v>
      </c>
      <c r="B2228" s="44" t="s">
        <v>6115</v>
      </c>
      <c r="C2228" s="44"/>
      <c r="D2228" s="39">
        <v>2213</v>
      </c>
      <c r="E2228" s="44" t="s">
        <v>3883</v>
      </c>
      <c r="F2228" s="44" t="s">
        <v>3884</v>
      </c>
      <c r="G2228" s="39" t="s">
        <v>6115</v>
      </c>
      <c r="H2228" s="64">
        <v>40359</v>
      </c>
      <c r="I2228" s="44" t="s">
        <v>6131</v>
      </c>
      <c r="J2228" s="58">
        <v>50</v>
      </c>
      <c r="K2228" s="44" t="s">
        <v>6111</v>
      </c>
      <c r="L2228" s="39" t="s">
        <v>6116</v>
      </c>
      <c r="M2228" s="67">
        <v>0</v>
      </c>
      <c r="N2228" s="67">
        <v>0</v>
      </c>
      <c r="O2228" s="46">
        <v>169041</v>
      </c>
      <c r="P2228" s="45">
        <v>169041</v>
      </c>
      <c r="Q2228" s="45">
        <v>215386</v>
      </c>
      <c r="R2228" s="45">
        <v>17948.833333333332</v>
      </c>
      <c r="S2228" s="45">
        <v>107693</v>
      </c>
      <c r="T2228" s="45">
        <v>103904</v>
      </c>
      <c r="U2228" s="46">
        <v>61348</v>
      </c>
      <c r="V2228" s="38">
        <v>26282.343457108665</v>
      </c>
      <c r="W2228" s="46">
        <v>26282.343457108665</v>
      </c>
      <c r="X2228" s="38"/>
      <c r="Y2228" s="38">
        <f t="shared" si="35"/>
        <v>30477.319583448996</v>
      </c>
      <c r="Z2228" s="38">
        <v>30477.319583448996</v>
      </c>
      <c r="AA2228" s="38">
        <v>0</v>
      </c>
      <c r="AB2228" s="38">
        <v>30477.319583448996</v>
      </c>
      <c r="AC2228" s="38" t="s">
        <v>6123</v>
      </c>
      <c r="AD2228" s="59">
        <v>0.29332190852564866</v>
      </c>
      <c r="AE2228" s="59">
        <v>0.18029542882170005</v>
      </c>
      <c r="AF2228" s="59">
        <v>0.49679402072519063</v>
      </c>
    </row>
    <row r="2229" spans="1:32" x14ac:dyDescent="0.2">
      <c r="A2229" s="60" t="s">
        <v>6111</v>
      </c>
      <c r="B2229" s="44" t="s">
        <v>6115</v>
      </c>
      <c r="C2229" s="44"/>
      <c r="D2229" s="39">
        <v>2214</v>
      </c>
      <c r="E2229" s="44" t="s">
        <v>3918</v>
      </c>
      <c r="F2229" s="44" t="s">
        <v>241</v>
      </c>
      <c r="G2229" s="39" t="s">
        <v>6115</v>
      </c>
      <c r="H2229" s="64">
        <v>40359</v>
      </c>
      <c r="I2229" s="44" t="s">
        <v>6131</v>
      </c>
      <c r="J2229" s="58">
        <v>50</v>
      </c>
      <c r="K2229" s="44" t="s">
        <v>6111</v>
      </c>
      <c r="L2229" s="39" t="s">
        <v>6116</v>
      </c>
      <c r="M2229" s="67">
        <v>0</v>
      </c>
      <c r="N2229" s="67">
        <v>0</v>
      </c>
      <c r="O2229" s="46">
        <v>87686</v>
      </c>
      <c r="P2229" s="45">
        <v>87686</v>
      </c>
      <c r="Q2229" s="45">
        <v>230383</v>
      </c>
      <c r="R2229" s="45">
        <v>19198.583333333332</v>
      </c>
      <c r="S2229" s="45">
        <v>115191.5</v>
      </c>
      <c r="T2229" s="45">
        <v>107971</v>
      </c>
      <c r="U2229" s="46">
        <v>0</v>
      </c>
      <c r="V2229" s="38">
        <v>0</v>
      </c>
      <c r="W2229" s="46">
        <v>0</v>
      </c>
      <c r="X2229" s="38"/>
      <c r="Y2229" s="38">
        <f t="shared" si="35"/>
        <v>0</v>
      </c>
      <c r="Z2229" s="38">
        <v>0</v>
      </c>
      <c r="AA2229" s="38">
        <v>0</v>
      </c>
      <c r="AB2229" s="38">
        <v>0</v>
      </c>
      <c r="AC2229" s="38" t="s">
        <v>6116</v>
      </c>
      <c r="AD2229" s="59">
        <v>0</v>
      </c>
      <c r="AE2229" s="59">
        <v>0</v>
      </c>
      <c r="AF2229" s="59" t="s">
        <v>6138</v>
      </c>
    </row>
    <row r="2230" spans="1:32" x14ac:dyDescent="0.2">
      <c r="A2230" s="60" t="s">
        <v>6111</v>
      </c>
      <c r="B2230" s="44" t="s">
        <v>6115</v>
      </c>
      <c r="C2230" s="44"/>
      <c r="D2230" s="39">
        <v>2215</v>
      </c>
      <c r="E2230" s="44" t="s">
        <v>4035</v>
      </c>
      <c r="F2230" s="44" t="s">
        <v>2400</v>
      </c>
      <c r="G2230" s="39" t="s">
        <v>6115</v>
      </c>
      <c r="H2230" s="64">
        <v>40633</v>
      </c>
      <c r="I2230" s="44" t="s">
        <v>6129</v>
      </c>
      <c r="J2230" s="58">
        <v>50</v>
      </c>
      <c r="K2230" s="44" t="s">
        <v>6111</v>
      </c>
      <c r="L2230" s="39" t="s">
        <v>6116</v>
      </c>
      <c r="M2230" s="67">
        <v>0</v>
      </c>
      <c r="N2230" s="67">
        <v>0</v>
      </c>
      <c r="O2230" s="46">
        <v>663356</v>
      </c>
      <c r="P2230" s="45">
        <v>663356</v>
      </c>
      <c r="Q2230" s="45">
        <v>287672</v>
      </c>
      <c r="R2230" s="45">
        <v>23972.666666666668</v>
      </c>
      <c r="S2230" s="45">
        <v>143836</v>
      </c>
      <c r="T2230" s="45">
        <v>180920</v>
      </c>
      <c r="U2230" s="46">
        <v>519520</v>
      </c>
      <c r="V2230" s="38">
        <v>222569.6530096677</v>
      </c>
      <c r="W2230" s="46">
        <v>180920</v>
      </c>
      <c r="X2230" s="38"/>
      <c r="Y2230" s="38">
        <f t="shared" si="35"/>
        <v>258094.42964715103</v>
      </c>
      <c r="Z2230" s="38">
        <v>180920</v>
      </c>
      <c r="AA2230" s="38">
        <v>0</v>
      </c>
      <c r="AB2230" s="38">
        <v>180920</v>
      </c>
      <c r="AC2230" s="38" t="s">
        <v>6123</v>
      </c>
      <c r="AD2230" s="59">
        <v>1</v>
      </c>
      <c r="AE2230" s="59">
        <v>0.27273439902556096</v>
      </c>
      <c r="AF2230" s="59">
        <v>0.34824453341546041</v>
      </c>
    </row>
    <row r="2231" spans="1:32" x14ac:dyDescent="0.2">
      <c r="A2231" s="60" t="s">
        <v>6111</v>
      </c>
      <c r="B2231" s="44" t="s">
        <v>6115</v>
      </c>
      <c r="C2231" s="44"/>
      <c r="D2231" s="39">
        <v>2216</v>
      </c>
      <c r="E2231" s="44" t="s">
        <v>4075</v>
      </c>
      <c r="F2231" s="44" t="s">
        <v>4076</v>
      </c>
      <c r="G2231" s="39" t="s">
        <v>6115</v>
      </c>
      <c r="H2231" s="64">
        <v>40451</v>
      </c>
      <c r="I2231" s="44" t="s">
        <v>6131</v>
      </c>
      <c r="J2231" s="58">
        <v>50</v>
      </c>
      <c r="K2231" s="44" t="s">
        <v>6111</v>
      </c>
      <c r="L2231" s="39" t="s">
        <v>6116</v>
      </c>
      <c r="M2231" s="67">
        <v>0</v>
      </c>
      <c r="N2231" s="67">
        <v>0</v>
      </c>
      <c r="O2231" s="46">
        <v>7650</v>
      </c>
      <c r="P2231" s="45">
        <v>7650</v>
      </c>
      <c r="Q2231" s="45">
        <v>305305</v>
      </c>
      <c r="R2231" s="45">
        <v>25442.083333333332</v>
      </c>
      <c r="S2231" s="45">
        <v>152652.5</v>
      </c>
      <c r="T2231" s="45">
        <v>116857</v>
      </c>
      <c r="U2231" s="46">
        <v>0</v>
      </c>
      <c r="V2231" s="38">
        <v>0</v>
      </c>
      <c r="W2231" s="46">
        <v>0</v>
      </c>
      <c r="X2231" s="38"/>
      <c r="Y2231" s="38">
        <f t="shared" si="35"/>
        <v>0</v>
      </c>
      <c r="Z2231" s="38">
        <v>0</v>
      </c>
      <c r="AA2231" s="38">
        <v>0</v>
      </c>
      <c r="AB2231" s="38">
        <v>0</v>
      </c>
      <c r="AC2231" s="38" t="s">
        <v>6116</v>
      </c>
      <c r="AD2231" s="59">
        <v>0</v>
      </c>
      <c r="AE2231" s="59">
        <v>0</v>
      </c>
      <c r="AF2231" s="59" t="s">
        <v>6138</v>
      </c>
    </row>
    <row r="2232" spans="1:32" x14ac:dyDescent="0.2">
      <c r="A2232" s="60" t="s">
        <v>6111</v>
      </c>
      <c r="B2232" s="44" t="s">
        <v>6115</v>
      </c>
      <c r="C2232" s="44"/>
      <c r="D2232" s="39">
        <v>2217</v>
      </c>
      <c r="E2232" s="44" t="s">
        <v>4087</v>
      </c>
      <c r="F2232" s="44" t="s">
        <v>4088</v>
      </c>
      <c r="G2232" s="39" t="s">
        <v>6115</v>
      </c>
      <c r="H2232" s="64">
        <v>40451</v>
      </c>
      <c r="I2232" s="44" t="s">
        <v>6129</v>
      </c>
      <c r="J2232" s="58">
        <v>50</v>
      </c>
      <c r="K2232" s="44" t="s">
        <v>6111</v>
      </c>
      <c r="L2232" s="39" t="s">
        <v>6116</v>
      </c>
      <c r="M2232" s="67">
        <v>0</v>
      </c>
      <c r="N2232" s="67">
        <v>0</v>
      </c>
      <c r="O2232" s="46">
        <v>416025</v>
      </c>
      <c r="P2232" s="45">
        <v>416025</v>
      </c>
      <c r="Q2232" s="45">
        <v>234761</v>
      </c>
      <c r="R2232" s="45">
        <v>19563.416666666668</v>
      </c>
      <c r="S2232" s="45">
        <v>117380.5</v>
      </c>
      <c r="T2232" s="45">
        <v>51527</v>
      </c>
      <c r="U2232" s="46">
        <v>298644.5</v>
      </c>
      <c r="V2232" s="38">
        <v>127943.49156576398</v>
      </c>
      <c r="W2232" s="46">
        <v>51527</v>
      </c>
      <c r="X2232" s="38"/>
      <c r="Y2232" s="38">
        <f t="shared" si="35"/>
        <v>148364.80192246419</v>
      </c>
      <c r="Z2232" s="38">
        <v>51527</v>
      </c>
      <c r="AA2232" s="38">
        <v>0</v>
      </c>
      <c r="AB2232" s="38">
        <v>51527</v>
      </c>
      <c r="AC2232" s="38" t="s">
        <v>6123</v>
      </c>
      <c r="AD2232" s="59">
        <v>1</v>
      </c>
      <c r="AE2232" s="59">
        <v>0.1238555375277928</v>
      </c>
      <c r="AF2232" s="59">
        <v>0.17253624292427955</v>
      </c>
    </row>
    <row r="2233" spans="1:32" x14ac:dyDescent="0.2">
      <c r="A2233" s="60" t="s">
        <v>6111</v>
      </c>
      <c r="B2233" s="44" t="s">
        <v>6171</v>
      </c>
      <c r="C2233" s="44" t="s">
        <v>6172</v>
      </c>
      <c r="D2233" s="39">
        <v>2218</v>
      </c>
      <c r="E2233" s="44" t="s">
        <v>4180</v>
      </c>
      <c r="F2233" s="44" t="s">
        <v>4181</v>
      </c>
      <c r="G2233" s="39" t="s">
        <v>6115</v>
      </c>
      <c r="H2233" s="64">
        <v>40633</v>
      </c>
      <c r="I2233" s="44" t="s">
        <v>6129</v>
      </c>
      <c r="J2233" s="58">
        <v>50</v>
      </c>
      <c r="K2233" s="44" t="s">
        <v>6111</v>
      </c>
      <c r="L2233" s="39" t="s">
        <v>6116</v>
      </c>
      <c r="M2233" s="67">
        <v>0</v>
      </c>
      <c r="N2233" s="67">
        <v>0</v>
      </c>
      <c r="O2233" s="46">
        <v>296553</v>
      </c>
      <c r="P2233" s="45">
        <v>296553</v>
      </c>
      <c r="Q2233" s="45">
        <v>232484</v>
      </c>
      <c r="R2233" s="45">
        <v>19373.666666666668</v>
      </c>
      <c r="S2233" s="45">
        <v>116242</v>
      </c>
      <c r="T2233" s="45">
        <v>76688</v>
      </c>
      <c r="U2233" s="46">
        <v>180311</v>
      </c>
      <c r="V2233" s="38">
        <v>77247.760825042715</v>
      </c>
      <c r="W2233" s="46">
        <v>76688</v>
      </c>
      <c r="X2233" s="38"/>
      <c r="Y2233" s="38">
        <f t="shared" si="35"/>
        <v>89577.426670979854</v>
      </c>
      <c r="Z2233" s="38">
        <v>76688</v>
      </c>
      <c r="AA2233" s="38">
        <v>0</v>
      </c>
      <c r="AB2233" s="38">
        <v>76688</v>
      </c>
      <c r="AC2233" s="38" t="s">
        <v>6123</v>
      </c>
      <c r="AD2233" s="59">
        <v>1</v>
      </c>
      <c r="AE2233" s="59">
        <v>0.2585979571948353</v>
      </c>
      <c r="AF2233" s="59">
        <v>0.42530960396204337</v>
      </c>
    </row>
    <row r="2234" spans="1:32" x14ac:dyDescent="0.2">
      <c r="A2234" s="60" t="s">
        <v>6111</v>
      </c>
      <c r="B2234" s="44" t="s">
        <v>6115</v>
      </c>
      <c r="C2234" s="44"/>
      <c r="D2234" s="39">
        <v>2219</v>
      </c>
      <c r="E2234" s="44" t="s">
        <v>4306</v>
      </c>
      <c r="F2234" s="44" t="s">
        <v>4307</v>
      </c>
      <c r="G2234" s="39" t="s">
        <v>6115</v>
      </c>
      <c r="H2234" s="64">
        <v>40543</v>
      </c>
      <c r="I2234" s="44" t="s">
        <v>6131</v>
      </c>
      <c r="J2234" s="58">
        <v>50</v>
      </c>
      <c r="K2234" s="44" t="s">
        <v>6111</v>
      </c>
      <c r="L2234" s="39" t="s">
        <v>6116</v>
      </c>
      <c r="M2234" s="67">
        <v>0</v>
      </c>
      <c r="N2234" s="67">
        <v>0</v>
      </c>
      <c r="O2234" s="46">
        <v>50300</v>
      </c>
      <c r="P2234" s="45">
        <v>50300</v>
      </c>
      <c r="Q2234" s="45">
        <v>204826</v>
      </c>
      <c r="R2234" s="45">
        <v>17068.833333333332</v>
      </c>
      <c r="S2234" s="45">
        <v>102413</v>
      </c>
      <c r="T2234" s="45">
        <v>123814</v>
      </c>
      <c r="U2234" s="46">
        <v>0</v>
      </c>
      <c r="V2234" s="38">
        <v>0</v>
      </c>
      <c r="W2234" s="46">
        <v>0</v>
      </c>
      <c r="X2234" s="38"/>
      <c r="Y2234" s="38">
        <f t="shared" si="35"/>
        <v>0</v>
      </c>
      <c r="Z2234" s="38">
        <v>0</v>
      </c>
      <c r="AA2234" s="38">
        <v>0</v>
      </c>
      <c r="AB2234" s="38">
        <v>0</v>
      </c>
      <c r="AC2234" s="38" t="s">
        <v>6116</v>
      </c>
      <c r="AD2234" s="59">
        <v>0</v>
      </c>
      <c r="AE2234" s="59">
        <v>0</v>
      </c>
      <c r="AF2234" s="59" t="s">
        <v>6138</v>
      </c>
    </row>
    <row r="2235" spans="1:32" x14ac:dyDescent="0.2">
      <c r="A2235" s="60" t="s">
        <v>6111</v>
      </c>
      <c r="B2235" s="44" t="s">
        <v>6115</v>
      </c>
      <c r="C2235" s="44"/>
      <c r="D2235" s="39">
        <v>2220</v>
      </c>
      <c r="E2235" s="44" t="s">
        <v>4377</v>
      </c>
      <c r="F2235" s="44" t="s">
        <v>4378</v>
      </c>
      <c r="G2235" s="39" t="s">
        <v>6115</v>
      </c>
      <c r="H2235" s="64">
        <v>40451</v>
      </c>
      <c r="I2235" s="44" t="s">
        <v>6131</v>
      </c>
      <c r="J2235" s="58">
        <v>50</v>
      </c>
      <c r="K2235" s="44" t="s">
        <v>6111</v>
      </c>
      <c r="L2235" s="39" t="s">
        <v>6116</v>
      </c>
      <c r="M2235" s="67">
        <v>0</v>
      </c>
      <c r="N2235" s="67">
        <v>0</v>
      </c>
      <c r="O2235" s="46">
        <v>362407</v>
      </c>
      <c r="P2235" s="45">
        <v>362407</v>
      </c>
      <c r="Q2235" s="45">
        <v>193170</v>
      </c>
      <c r="R2235" s="45">
        <v>16097.5</v>
      </c>
      <c r="S2235" s="45">
        <v>100000</v>
      </c>
      <c r="T2235" s="45">
        <v>107542</v>
      </c>
      <c r="U2235" s="46">
        <v>262407</v>
      </c>
      <c r="V2235" s="38">
        <v>112418.83842259753</v>
      </c>
      <c r="W2235" s="46">
        <v>107542</v>
      </c>
      <c r="X2235" s="38"/>
      <c r="Y2235" s="38">
        <f t="shared" si="35"/>
        <v>130362.22859643509</v>
      </c>
      <c r="Z2235" s="38">
        <v>107542</v>
      </c>
      <c r="AA2235" s="38">
        <v>0</v>
      </c>
      <c r="AB2235" s="38">
        <v>107542</v>
      </c>
      <c r="AC2235" s="38" t="s">
        <v>6123</v>
      </c>
      <c r="AD2235" s="59">
        <v>1</v>
      </c>
      <c r="AE2235" s="59">
        <v>0.29674371631894525</v>
      </c>
      <c r="AF2235" s="59">
        <v>0.40982900608596567</v>
      </c>
    </row>
    <row r="2236" spans="1:32" x14ac:dyDescent="0.2">
      <c r="A2236" s="60" t="s">
        <v>6111</v>
      </c>
      <c r="B2236" s="44" t="s">
        <v>6115</v>
      </c>
      <c r="C2236" s="44"/>
      <c r="D2236" s="39">
        <v>2221</v>
      </c>
      <c r="E2236" s="44" t="s">
        <v>4596</v>
      </c>
      <c r="F2236" s="44" t="s">
        <v>3362</v>
      </c>
      <c r="G2236" s="39" t="s">
        <v>6115</v>
      </c>
      <c r="H2236" s="64">
        <v>40543</v>
      </c>
      <c r="I2236" s="44" t="s">
        <v>6129</v>
      </c>
      <c r="J2236" s="58">
        <v>50</v>
      </c>
      <c r="K2236" s="44" t="s">
        <v>6111</v>
      </c>
      <c r="L2236" s="39" t="s">
        <v>6116</v>
      </c>
      <c r="M2236" s="67">
        <v>0</v>
      </c>
      <c r="N2236" s="67">
        <v>0</v>
      </c>
      <c r="O2236" s="46">
        <v>541280</v>
      </c>
      <c r="P2236" s="45">
        <v>541280</v>
      </c>
      <c r="Q2236" s="45">
        <v>347931</v>
      </c>
      <c r="R2236" s="45">
        <v>28994.25</v>
      </c>
      <c r="S2236" s="45">
        <v>173965.5</v>
      </c>
      <c r="T2236" s="45">
        <v>124401</v>
      </c>
      <c r="U2236" s="46">
        <v>367314.5</v>
      </c>
      <c r="V2236" s="38">
        <v>157362.682496188</v>
      </c>
      <c r="W2236" s="46">
        <v>124401</v>
      </c>
      <c r="X2236" s="38"/>
      <c r="Y2236" s="38">
        <f t="shared" si="35"/>
        <v>182479.64732566304</v>
      </c>
      <c r="Z2236" s="38">
        <v>124401</v>
      </c>
      <c r="AA2236" s="38">
        <v>0</v>
      </c>
      <c r="AB2236" s="38">
        <v>124401</v>
      </c>
      <c r="AC2236" s="38" t="s">
        <v>6123</v>
      </c>
      <c r="AD2236" s="59">
        <v>1</v>
      </c>
      <c r="AE2236" s="59">
        <v>0.2298274460537984</v>
      </c>
      <c r="AF2236" s="59">
        <v>0.33867707373381667</v>
      </c>
    </row>
    <row r="2237" spans="1:32" x14ac:dyDescent="0.2">
      <c r="A2237" s="60" t="s">
        <v>6111</v>
      </c>
      <c r="B2237" s="44" t="s">
        <v>6115</v>
      </c>
      <c r="C2237" s="44"/>
      <c r="D2237" s="39">
        <v>2222</v>
      </c>
      <c r="E2237" s="44" t="s">
        <v>4721</v>
      </c>
      <c r="F2237" s="44" t="s">
        <v>4722</v>
      </c>
      <c r="G2237" s="39" t="s">
        <v>6115</v>
      </c>
      <c r="H2237" s="64">
        <v>40359</v>
      </c>
      <c r="I2237" s="44" t="s">
        <v>6129</v>
      </c>
      <c r="J2237" s="58">
        <v>50</v>
      </c>
      <c r="K2237" s="44" t="s">
        <v>6111</v>
      </c>
      <c r="L2237" s="39" t="s">
        <v>6116</v>
      </c>
      <c r="M2237" s="67">
        <v>0</v>
      </c>
      <c r="N2237" s="67">
        <v>0</v>
      </c>
      <c r="O2237" s="46">
        <v>594882</v>
      </c>
      <c r="P2237" s="45">
        <v>594882</v>
      </c>
      <c r="Q2237" s="45">
        <v>251038</v>
      </c>
      <c r="R2237" s="45">
        <v>20919.833333333332</v>
      </c>
      <c r="S2237" s="45">
        <v>125519</v>
      </c>
      <c r="T2237" s="45">
        <v>151282</v>
      </c>
      <c r="U2237" s="46">
        <v>469363</v>
      </c>
      <c r="V2237" s="38">
        <v>201081.69087922826</v>
      </c>
      <c r="W2237" s="46">
        <v>151282</v>
      </c>
      <c r="X2237" s="38"/>
      <c r="Y2237" s="38">
        <f t="shared" si="35"/>
        <v>233176.73194963767</v>
      </c>
      <c r="Z2237" s="38">
        <v>151282</v>
      </c>
      <c r="AA2237" s="38">
        <v>0</v>
      </c>
      <c r="AB2237" s="38">
        <v>151282</v>
      </c>
      <c r="AC2237" s="38" t="s">
        <v>6123</v>
      </c>
      <c r="AD2237" s="59">
        <v>1</v>
      </c>
      <c r="AE2237" s="59">
        <v>0.25430589595919861</v>
      </c>
      <c r="AF2237" s="59">
        <v>0.32231343331280904</v>
      </c>
    </row>
    <row r="2238" spans="1:32" x14ac:dyDescent="0.2">
      <c r="A2238" s="60" t="s">
        <v>6111</v>
      </c>
      <c r="B2238" s="44" t="s">
        <v>6115</v>
      </c>
      <c r="C2238" s="44"/>
      <c r="D2238" s="39">
        <v>2223</v>
      </c>
      <c r="E2238" s="44" t="s">
        <v>4964</v>
      </c>
      <c r="F2238" s="44" t="s">
        <v>4965</v>
      </c>
      <c r="G2238" s="39" t="s">
        <v>6115</v>
      </c>
      <c r="H2238" s="64">
        <v>40359</v>
      </c>
      <c r="I2238" s="44" t="s">
        <v>6131</v>
      </c>
      <c r="J2238" s="58">
        <v>50</v>
      </c>
      <c r="K2238" s="44" t="s">
        <v>6111</v>
      </c>
      <c r="L2238" s="39" t="s">
        <v>6116</v>
      </c>
      <c r="M2238" s="67">
        <v>0</v>
      </c>
      <c r="N2238" s="67">
        <v>0</v>
      </c>
      <c r="O2238" s="46">
        <v>354152</v>
      </c>
      <c r="P2238" s="45">
        <v>354152</v>
      </c>
      <c r="Q2238" s="45">
        <v>226467</v>
      </c>
      <c r="R2238" s="45">
        <v>18872.25</v>
      </c>
      <c r="S2238" s="45">
        <v>113233.5</v>
      </c>
      <c r="T2238" s="45">
        <v>109930</v>
      </c>
      <c r="U2238" s="46">
        <v>240918.5</v>
      </c>
      <c r="V2238" s="38">
        <v>103212.86369843245</v>
      </c>
      <c r="W2238" s="46">
        <v>103212.86369843245</v>
      </c>
      <c r="X2238" s="38"/>
      <c r="Y2238" s="38">
        <f t="shared" si="35"/>
        <v>119686.87028208184</v>
      </c>
      <c r="Z2238" s="38">
        <v>109930</v>
      </c>
      <c r="AA2238" s="38">
        <v>0</v>
      </c>
      <c r="AB2238" s="38">
        <v>109930</v>
      </c>
      <c r="AC2238" s="38" t="s">
        <v>6123</v>
      </c>
      <c r="AD2238" s="59">
        <v>1</v>
      </c>
      <c r="AE2238" s="59">
        <v>0.31040344258962255</v>
      </c>
      <c r="AF2238" s="59">
        <v>0.45629538619906734</v>
      </c>
    </row>
    <row r="2239" spans="1:32" x14ac:dyDescent="0.2">
      <c r="A2239" s="60" t="s">
        <v>6111</v>
      </c>
      <c r="B2239" s="44" t="s">
        <v>6115</v>
      </c>
      <c r="C2239" s="44"/>
      <c r="D2239" s="39">
        <v>2224</v>
      </c>
      <c r="E2239" s="44" t="s">
        <v>4980</v>
      </c>
      <c r="F2239" s="44" t="s">
        <v>4981</v>
      </c>
      <c r="G2239" s="39" t="s">
        <v>6115</v>
      </c>
      <c r="H2239" s="64">
        <v>40359</v>
      </c>
      <c r="I2239" s="44" t="s">
        <v>6131</v>
      </c>
      <c r="J2239" s="58">
        <v>50</v>
      </c>
      <c r="K2239" s="44" t="s">
        <v>6111</v>
      </c>
      <c r="L2239" s="39" t="s">
        <v>6116</v>
      </c>
      <c r="M2239" s="67">
        <v>0</v>
      </c>
      <c r="N2239" s="67">
        <v>0</v>
      </c>
      <c r="O2239" s="46">
        <v>448920</v>
      </c>
      <c r="P2239" s="45">
        <v>448920</v>
      </c>
      <c r="Q2239" s="45">
        <v>228415</v>
      </c>
      <c r="R2239" s="45">
        <v>19034.583333333332</v>
      </c>
      <c r="S2239" s="45">
        <v>114207.5</v>
      </c>
      <c r="T2239" s="45">
        <v>136117</v>
      </c>
      <c r="U2239" s="46">
        <v>334712.5</v>
      </c>
      <c r="V2239" s="38">
        <v>143395.52853210349</v>
      </c>
      <c r="W2239" s="46">
        <v>136117</v>
      </c>
      <c r="X2239" s="38"/>
      <c r="Y2239" s="38">
        <f t="shared" si="35"/>
        <v>166283.16866198039</v>
      </c>
      <c r="Z2239" s="38">
        <v>136117</v>
      </c>
      <c r="AA2239" s="38">
        <v>0</v>
      </c>
      <c r="AB2239" s="38">
        <v>136117</v>
      </c>
      <c r="AC2239" s="38" t="s">
        <v>6123</v>
      </c>
      <c r="AD2239" s="59">
        <v>1</v>
      </c>
      <c r="AE2239" s="59">
        <v>0.30320992604472957</v>
      </c>
      <c r="AF2239" s="59">
        <v>0.40666840945587629</v>
      </c>
    </row>
    <row r="2240" spans="1:32" x14ac:dyDescent="0.2">
      <c r="A2240" s="60" t="s">
        <v>6111</v>
      </c>
      <c r="B2240" s="44" t="s">
        <v>6115</v>
      </c>
      <c r="C2240" s="44"/>
      <c r="D2240" s="39">
        <v>2225</v>
      </c>
      <c r="E2240" s="44" t="s">
        <v>5045</v>
      </c>
      <c r="F2240" s="44" t="s">
        <v>5046</v>
      </c>
      <c r="G2240" s="39" t="s">
        <v>6115</v>
      </c>
      <c r="H2240" s="64">
        <v>40633</v>
      </c>
      <c r="I2240" s="44" t="s">
        <v>6141</v>
      </c>
      <c r="J2240" s="58">
        <v>50</v>
      </c>
      <c r="K2240" s="44" t="s">
        <v>6111</v>
      </c>
      <c r="L2240" s="39" t="s">
        <v>6116</v>
      </c>
      <c r="M2240" s="67">
        <v>0</v>
      </c>
      <c r="N2240" s="67">
        <v>0</v>
      </c>
      <c r="O2240" s="46">
        <v>91025</v>
      </c>
      <c r="P2240" s="45">
        <v>91025</v>
      </c>
      <c r="Q2240" s="45">
        <v>200931</v>
      </c>
      <c r="R2240" s="45">
        <v>16744.25</v>
      </c>
      <c r="S2240" s="45">
        <v>100465.5</v>
      </c>
      <c r="T2240" s="45">
        <v>129147</v>
      </c>
      <c r="U2240" s="46">
        <v>0</v>
      </c>
      <c r="V2240" s="38">
        <v>0</v>
      </c>
      <c r="W2240" s="46">
        <v>0</v>
      </c>
      <c r="X2240" s="38"/>
      <c r="Y2240" s="38">
        <f t="shared" si="35"/>
        <v>0</v>
      </c>
      <c r="Z2240" s="38">
        <v>0</v>
      </c>
      <c r="AA2240" s="38">
        <v>0</v>
      </c>
      <c r="AB2240" s="38">
        <v>0</v>
      </c>
      <c r="AC2240" s="38" t="s">
        <v>6116</v>
      </c>
      <c r="AD2240" s="59">
        <v>0</v>
      </c>
      <c r="AE2240" s="59">
        <v>0</v>
      </c>
      <c r="AF2240" s="59" t="s">
        <v>6138</v>
      </c>
    </row>
    <row r="2241" spans="1:32" x14ac:dyDescent="0.2">
      <c r="A2241" s="60" t="s">
        <v>6111</v>
      </c>
      <c r="B2241" s="44" t="s">
        <v>6115</v>
      </c>
      <c r="C2241" s="44"/>
      <c r="D2241" s="39">
        <v>2226</v>
      </c>
      <c r="E2241" s="44" t="s">
        <v>5063</v>
      </c>
      <c r="F2241" s="44" t="s">
        <v>5064</v>
      </c>
      <c r="G2241" s="39" t="s">
        <v>6115</v>
      </c>
      <c r="H2241" s="64">
        <v>40633</v>
      </c>
      <c r="I2241" s="44" t="s">
        <v>6141</v>
      </c>
      <c r="J2241" s="58">
        <v>50</v>
      </c>
      <c r="K2241" s="44" t="s">
        <v>6111</v>
      </c>
      <c r="L2241" s="39" t="s">
        <v>6116</v>
      </c>
      <c r="M2241" s="67">
        <v>0</v>
      </c>
      <c r="N2241" s="67">
        <v>0</v>
      </c>
      <c r="O2241" s="46">
        <v>142507</v>
      </c>
      <c r="P2241" s="45">
        <v>142507</v>
      </c>
      <c r="Q2241" s="45">
        <v>188158</v>
      </c>
      <c r="R2241" s="45">
        <v>15679.833333333334</v>
      </c>
      <c r="S2241" s="45">
        <v>100000</v>
      </c>
      <c r="T2241" s="45">
        <v>85205</v>
      </c>
      <c r="U2241" s="46">
        <v>42507</v>
      </c>
      <c r="V2241" s="38">
        <v>18210.594857718559</v>
      </c>
      <c r="W2241" s="46">
        <v>18210.594857718559</v>
      </c>
      <c r="X2241" s="38"/>
      <c r="Y2241" s="38">
        <f t="shared" si="35"/>
        <v>21117.223438965681</v>
      </c>
      <c r="Z2241" s="38">
        <v>21117.223438965681</v>
      </c>
      <c r="AA2241" s="38">
        <v>0</v>
      </c>
      <c r="AB2241" s="38">
        <v>21117.223438965681</v>
      </c>
      <c r="AC2241" s="38" t="s">
        <v>6123</v>
      </c>
      <c r="AD2241" s="59">
        <v>0.24784019058700404</v>
      </c>
      <c r="AE2241" s="59">
        <v>0.14818376247458498</v>
      </c>
      <c r="AF2241" s="59">
        <v>0.49679402072519069</v>
      </c>
    </row>
    <row r="2242" spans="1:32" x14ac:dyDescent="0.2">
      <c r="A2242" s="60" t="s">
        <v>6111</v>
      </c>
      <c r="B2242" s="44" t="s">
        <v>6115</v>
      </c>
      <c r="C2242" s="44"/>
      <c r="D2242" s="39">
        <v>2227</v>
      </c>
      <c r="E2242" s="44" t="s">
        <v>5090</v>
      </c>
      <c r="F2242" s="44" t="s">
        <v>5091</v>
      </c>
      <c r="G2242" s="39" t="s">
        <v>6115</v>
      </c>
      <c r="H2242" s="64">
        <v>40451</v>
      </c>
      <c r="I2242" s="44" t="s">
        <v>6141</v>
      </c>
      <c r="J2242" s="58">
        <v>50</v>
      </c>
      <c r="K2242" s="44" t="s">
        <v>6111</v>
      </c>
      <c r="L2242" s="39" t="s">
        <v>6116</v>
      </c>
      <c r="M2242" s="67">
        <v>0</v>
      </c>
      <c r="N2242" s="67">
        <v>0</v>
      </c>
      <c r="O2242" s="46">
        <v>385387</v>
      </c>
      <c r="P2242" s="45">
        <v>385387</v>
      </c>
      <c r="Q2242" s="45">
        <v>218293</v>
      </c>
      <c r="R2242" s="45">
        <v>18191.083333333332</v>
      </c>
      <c r="S2242" s="45">
        <v>109146.5</v>
      </c>
      <c r="T2242" s="45">
        <v>87859</v>
      </c>
      <c r="U2242" s="46">
        <v>276240.5</v>
      </c>
      <c r="V2242" s="38">
        <v>118345.30380392884</v>
      </c>
      <c r="W2242" s="46">
        <v>87859</v>
      </c>
      <c r="X2242" s="38"/>
      <c r="Y2242" s="38">
        <f t="shared" si="35"/>
        <v>137234.62868213703</v>
      </c>
      <c r="Z2242" s="38">
        <v>87859</v>
      </c>
      <c r="AA2242" s="38">
        <v>0</v>
      </c>
      <c r="AB2242" s="38">
        <v>87859</v>
      </c>
      <c r="AC2242" s="38" t="s">
        <v>6123</v>
      </c>
      <c r="AD2242" s="59">
        <v>1</v>
      </c>
      <c r="AE2242" s="59">
        <v>0.22797603447962697</v>
      </c>
      <c r="AF2242" s="59">
        <v>0.31805256651359959</v>
      </c>
    </row>
    <row r="2243" spans="1:32" x14ac:dyDescent="0.2">
      <c r="A2243" s="60" t="s">
        <v>6111</v>
      </c>
      <c r="B2243" s="44" t="s">
        <v>6115</v>
      </c>
      <c r="C2243" s="44"/>
      <c r="D2243" s="39">
        <v>2228</v>
      </c>
      <c r="E2243" s="44" t="s">
        <v>5108</v>
      </c>
      <c r="F2243" s="44" t="s">
        <v>5109</v>
      </c>
      <c r="G2243" s="39" t="s">
        <v>6115</v>
      </c>
      <c r="H2243" s="64">
        <v>40359</v>
      </c>
      <c r="I2243" s="44" t="s">
        <v>6129</v>
      </c>
      <c r="J2243" s="58">
        <v>50</v>
      </c>
      <c r="K2243" s="44" t="s">
        <v>6111</v>
      </c>
      <c r="L2243" s="39" t="s">
        <v>6116</v>
      </c>
      <c r="M2243" s="67">
        <v>0</v>
      </c>
      <c r="N2243" s="67">
        <v>0</v>
      </c>
      <c r="O2243" s="46">
        <v>273906</v>
      </c>
      <c r="P2243" s="45">
        <v>273906</v>
      </c>
      <c r="Q2243" s="45">
        <v>148862</v>
      </c>
      <c r="R2243" s="45">
        <v>12405.166666666666</v>
      </c>
      <c r="S2243" s="45">
        <v>100000</v>
      </c>
      <c r="T2243" s="45">
        <v>63205</v>
      </c>
      <c r="U2243" s="46">
        <v>173906</v>
      </c>
      <c r="V2243" s="38">
        <v>74503.769010431308</v>
      </c>
      <c r="W2243" s="46">
        <v>63205</v>
      </c>
      <c r="X2243" s="38"/>
      <c r="Y2243" s="38">
        <f t="shared" si="35"/>
        <v>86395.460968235013</v>
      </c>
      <c r="Z2243" s="38">
        <v>63205</v>
      </c>
      <c r="AA2243" s="38">
        <v>0</v>
      </c>
      <c r="AB2243" s="38">
        <v>63205</v>
      </c>
      <c r="AC2243" s="38" t="s">
        <v>6123</v>
      </c>
      <c r="AD2243" s="59">
        <v>1</v>
      </c>
      <c r="AE2243" s="59">
        <v>0.23075434638160536</v>
      </c>
      <c r="AF2243" s="59">
        <v>0.36344346946051315</v>
      </c>
    </row>
    <row r="2244" spans="1:32" x14ac:dyDescent="0.2">
      <c r="A2244" s="60" t="s">
        <v>6111</v>
      </c>
      <c r="B2244" s="44" t="s">
        <v>6115</v>
      </c>
      <c r="C2244" s="44"/>
      <c r="D2244" s="39">
        <v>2229</v>
      </c>
      <c r="E2244" s="44" t="s">
        <v>5152</v>
      </c>
      <c r="F2244" s="44" t="s">
        <v>5153</v>
      </c>
      <c r="G2244" s="39" t="s">
        <v>6115</v>
      </c>
      <c r="H2244" s="64">
        <v>40633</v>
      </c>
      <c r="I2244" s="44" t="s">
        <v>6132</v>
      </c>
      <c r="J2244" s="58">
        <v>50</v>
      </c>
      <c r="K2244" s="44" t="s">
        <v>6111</v>
      </c>
      <c r="L2244" s="39" t="s">
        <v>6116</v>
      </c>
      <c r="M2244" s="67">
        <v>0</v>
      </c>
      <c r="N2244" s="67">
        <v>0</v>
      </c>
      <c r="O2244" s="46">
        <v>416497</v>
      </c>
      <c r="P2244" s="45">
        <v>416497</v>
      </c>
      <c r="Q2244" s="45">
        <v>239619</v>
      </c>
      <c r="R2244" s="45">
        <v>19968.25</v>
      </c>
      <c r="S2244" s="45">
        <v>119809.5</v>
      </c>
      <c r="T2244" s="45">
        <v>168825</v>
      </c>
      <c r="U2244" s="46">
        <v>296687.5</v>
      </c>
      <c r="V2244" s="38">
        <v>127105.08532357904</v>
      </c>
      <c r="W2244" s="46">
        <v>127105.08532357904</v>
      </c>
      <c r="X2244" s="38"/>
      <c r="Y2244" s="38">
        <f t="shared" si="35"/>
        <v>147392.57602390499</v>
      </c>
      <c r="Z2244" s="38">
        <v>147392.57602390499</v>
      </c>
      <c r="AA2244" s="38">
        <v>0</v>
      </c>
      <c r="AB2244" s="38">
        <v>147392.57602390499</v>
      </c>
      <c r="AC2244" s="38" t="s">
        <v>6123</v>
      </c>
      <c r="AD2244" s="59">
        <v>0.87304946556437135</v>
      </c>
      <c r="AE2244" s="59">
        <v>0.35388628495260466</v>
      </c>
      <c r="AF2244" s="59">
        <v>0.49679402072519058</v>
      </c>
    </row>
    <row r="2245" spans="1:32" x14ac:dyDescent="0.2">
      <c r="A2245" s="60" t="s">
        <v>6111</v>
      </c>
      <c r="B2245" s="44" t="s">
        <v>6115</v>
      </c>
      <c r="C2245" s="44"/>
      <c r="D2245" s="39">
        <v>2230</v>
      </c>
      <c r="E2245" s="44" t="s">
        <v>5154</v>
      </c>
      <c r="F2245" s="44" t="s">
        <v>6070</v>
      </c>
      <c r="G2245" s="39" t="s">
        <v>6115</v>
      </c>
      <c r="H2245" s="64">
        <v>40633</v>
      </c>
      <c r="I2245" s="44" t="s">
        <v>6141</v>
      </c>
      <c r="J2245" s="58">
        <v>50</v>
      </c>
      <c r="K2245" s="44" t="s">
        <v>6111</v>
      </c>
      <c r="L2245" s="39" t="s">
        <v>6116</v>
      </c>
      <c r="M2245" s="67">
        <v>0</v>
      </c>
      <c r="N2245" s="67">
        <v>0</v>
      </c>
      <c r="O2245" s="46">
        <v>26485</v>
      </c>
      <c r="P2245" s="45">
        <v>26485</v>
      </c>
      <c r="Q2245" s="45">
        <v>232573</v>
      </c>
      <c r="R2245" s="45">
        <v>19381.083333333332</v>
      </c>
      <c r="S2245" s="45">
        <v>116286.5</v>
      </c>
      <c r="T2245" s="45">
        <v>156487</v>
      </c>
      <c r="U2245" s="46">
        <v>0</v>
      </c>
      <c r="V2245" s="38">
        <v>0</v>
      </c>
      <c r="W2245" s="46">
        <v>0</v>
      </c>
      <c r="X2245" s="38"/>
      <c r="Y2245" s="38">
        <f t="shared" si="35"/>
        <v>0</v>
      </c>
      <c r="Z2245" s="38">
        <v>0</v>
      </c>
      <c r="AA2245" s="38">
        <v>0</v>
      </c>
      <c r="AB2245" s="38">
        <v>0</v>
      </c>
      <c r="AC2245" s="38" t="s">
        <v>6116</v>
      </c>
      <c r="AD2245" s="59">
        <v>0</v>
      </c>
      <c r="AE2245" s="59">
        <v>0</v>
      </c>
      <c r="AF2245" s="59" t="s">
        <v>6138</v>
      </c>
    </row>
    <row r="2246" spans="1:32" x14ac:dyDescent="0.2">
      <c r="A2246" s="60" t="s">
        <v>6111</v>
      </c>
      <c r="B2246" s="44" t="s">
        <v>6115</v>
      </c>
      <c r="C2246" s="44"/>
      <c r="D2246" s="39">
        <v>2231</v>
      </c>
      <c r="E2246" s="44" t="s">
        <v>5209</v>
      </c>
      <c r="F2246" s="44" t="s">
        <v>5210</v>
      </c>
      <c r="G2246" s="39" t="s">
        <v>6115</v>
      </c>
      <c r="H2246" s="64">
        <v>40543</v>
      </c>
      <c r="I2246" s="44" t="s">
        <v>6129</v>
      </c>
      <c r="J2246" s="58">
        <v>50</v>
      </c>
      <c r="K2246" s="44" t="s">
        <v>6111</v>
      </c>
      <c r="L2246" s="39" t="s">
        <v>6116</v>
      </c>
      <c r="M2246" s="67">
        <v>0</v>
      </c>
      <c r="N2246" s="67">
        <v>0</v>
      </c>
      <c r="O2246" s="46">
        <v>3404</v>
      </c>
      <c r="P2246" s="45">
        <v>3404</v>
      </c>
      <c r="Q2246" s="45">
        <v>209789</v>
      </c>
      <c r="R2246" s="45">
        <v>17482.416666666668</v>
      </c>
      <c r="S2246" s="45">
        <v>104894.5</v>
      </c>
      <c r="T2246" s="45">
        <v>98657</v>
      </c>
      <c r="U2246" s="46">
        <v>0</v>
      </c>
      <c r="V2246" s="38">
        <v>0</v>
      </c>
      <c r="W2246" s="46">
        <v>0</v>
      </c>
      <c r="X2246" s="38"/>
      <c r="Y2246" s="38">
        <f t="shared" si="35"/>
        <v>0</v>
      </c>
      <c r="Z2246" s="38">
        <v>0</v>
      </c>
      <c r="AA2246" s="38">
        <v>0</v>
      </c>
      <c r="AB2246" s="38">
        <v>0</v>
      </c>
      <c r="AC2246" s="38" t="s">
        <v>6116</v>
      </c>
      <c r="AD2246" s="59">
        <v>0</v>
      </c>
      <c r="AE2246" s="59">
        <v>0</v>
      </c>
      <c r="AF2246" s="59" t="s">
        <v>6138</v>
      </c>
    </row>
    <row r="2247" spans="1:32" x14ac:dyDescent="0.2">
      <c r="A2247" s="60" t="s">
        <v>6111</v>
      </c>
      <c r="B2247" s="44" t="s">
        <v>6115</v>
      </c>
      <c r="C2247" s="44"/>
      <c r="D2247" s="39">
        <v>2232</v>
      </c>
      <c r="E2247" s="44" t="s">
        <v>5291</v>
      </c>
      <c r="F2247" s="44" t="s">
        <v>5292</v>
      </c>
      <c r="G2247" s="39" t="s">
        <v>6115</v>
      </c>
      <c r="H2247" s="64">
        <v>40451</v>
      </c>
      <c r="I2247" s="44" t="s">
        <v>6131</v>
      </c>
      <c r="J2247" s="58">
        <v>50</v>
      </c>
      <c r="K2247" s="44" t="s">
        <v>6111</v>
      </c>
      <c r="L2247" s="39" t="s">
        <v>6116</v>
      </c>
      <c r="M2247" s="67">
        <v>0</v>
      </c>
      <c r="N2247" s="67">
        <v>0</v>
      </c>
      <c r="O2247" s="46">
        <v>253188</v>
      </c>
      <c r="P2247" s="45">
        <v>253188</v>
      </c>
      <c r="Q2247" s="45">
        <v>210495</v>
      </c>
      <c r="R2247" s="45">
        <v>17541.25</v>
      </c>
      <c r="S2247" s="45">
        <v>105247.5</v>
      </c>
      <c r="T2247" s="45">
        <v>94623</v>
      </c>
      <c r="U2247" s="46">
        <v>147940.5</v>
      </c>
      <c r="V2247" s="38">
        <v>63379.78470718499</v>
      </c>
      <c r="W2247" s="46">
        <v>63379.78470718499</v>
      </c>
      <c r="X2247" s="38"/>
      <c r="Y2247" s="38">
        <f t="shared" si="35"/>
        <v>73495.955823095064</v>
      </c>
      <c r="Z2247" s="38">
        <v>73495.955823095064</v>
      </c>
      <c r="AA2247" s="38">
        <v>0</v>
      </c>
      <c r="AB2247" s="38">
        <v>73495.955823095064</v>
      </c>
      <c r="AC2247" s="38" t="s">
        <v>6123</v>
      </c>
      <c r="AD2247" s="59">
        <v>0.77672400814912934</v>
      </c>
      <c r="AE2247" s="59">
        <v>0.29028214537456382</v>
      </c>
      <c r="AF2247" s="59">
        <v>0.49679402072519063</v>
      </c>
    </row>
    <row r="2248" spans="1:32" x14ac:dyDescent="0.2">
      <c r="A2248" s="60" t="s">
        <v>6111</v>
      </c>
      <c r="B2248" s="44" t="s">
        <v>6115</v>
      </c>
      <c r="C2248" s="44"/>
      <c r="D2248" s="39">
        <v>2233</v>
      </c>
      <c r="E2248" s="44" t="s">
        <v>5311</v>
      </c>
      <c r="F2248" s="44" t="s">
        <v>5312</v>
      </c>
      <c r="G2248" s="39" t="s">
        <v>6115</v>
      </c>
      <c r="H2248" s="64">
        <v>40451</v>
      </c>
      <c r="I2248" s="44" t="s">
        <v>6131</v>
      </c>
      <c r="J2248" s="58">
        <v>50</v>
      </c>
      <c r="K2248" s="44" t="s">
        <v>6111</v>
      </c>
      <c r="L2248" s="39" t="s">
        <v>6116</v>
      </c>
      <c r="M2248" s="67">
        <v>0</v>
      </c>
      <c r="N2248" s="67">
        <v>0</v>
      </c>
      <c r="O2248" s="46">
        <v>310158</v>
      </c>
      <c r="P2248" s="45">
        <v>310158</v>
      </c>
      <c r="Q2248" s="45">
        <v>213119</v>
      </c>
      <c r="R2248" s="45">
        <v>17759.916666666668</v>
      </c>
      <c r="S2248" s="45">
        <v>106559.5</v>
      </c>
      <c r="T2248" s="45">
        <v>105287</v>
      </c>
      <c r="U2248" s="46">
        <v>203598.5</v>
      </c>
      <c r="V2248" s="38">
        <v>87224.452375825436</v>
      </c>
      <c r="W2248" s="46">
        <v>87224.452375825436</v>
      </c>
      <c r="X2248" s="38"/>
      <c r="Y2248" s="38">
        <f t="shared" si="35"/>
        <v>101146.51742861774</v>
      </c>
      <c r="Z2248" s="38">
        <v>101146.51742861774</v>
      </c>
      <c r="AA2248" s="38">
        <v>0</v>
      </c>
      <c r="AB2248" s="38">
        <v>101146.51742861774</v>
      </c>
      <c r="AC2248" s="38" t="s">
        <v>6123</v>
      </c>
      <c r="AD2248" s="59">
        <v>0.96067432283774579</v>
      </c>
      <c r="AE2248" s="59">
        <v>0.32611287611029777</v>
      </c>
      <c r="AF2248" s="59">
        <v>0.49679402072519069</v>
      </c>
    </row>
    <row r="2249" spans="1:32" x14ac:dyDescent="0.2">
      <c r="A2249" s="60" t="s">
        <v>6111</v>
      </c>
      <c r="B2249" s="44" t="s">
        <v>6115</v>
      </c>
      <c r="C2249" s="44"/>
      <c r="D2249" s="39">
        <v>2234</v>
      </c>
      <c r="E2249" s="44" t="s">
        <v>5320</v>
      </c>
      <c r="F2249" s="44" t="s">
        <v>5321</v>
      </c>
      <c r="G2249" s="39" t="s">
        <v>6115</v>
      </c>
      <c r="H2249" s="64">
        <v>40451</v>
      </c>
      <c r="I2249" s="44" t="s">
        <v>6129</v>
      </c>
      <c r="J2249" s="58">
        <v>50</v>
      </c>
      <c r="K2249" s="44" t="s">
        <v>6111</v>
      </c>
      <c r="L2249" s="39" t="s">
        <v>6116</v>
      </c>
      <c r="M2249" s="67">
        <v>0</v>
      </c>
      <c r="N2249" s="67">
        <v>0</v>
      </c>
      <c r="O2249" s="46">
        <v>169185</v>
      </c>
      <c r="P2249" s="45">
        <v>169185</v>
      </c>
      <c r="Q2249" s="45">
        <v>237243</v>
      </c>
      <c r="R2249" s="45">
        <v>19770.25</v>
      </c>
      <c r="S2249" s="45">
        <v>118621.5</v>
      </c>
      <c r="T2249" s="45">
        <v>107553</v>
      </c>
      <c r="U2249" s="46">
        <v>50563.5</v>
      </c>
      <c r="V2249" s="38">
        <v>21662.112430617362</v>
      </c>
      <c r="W2249" s="46">
        <v>21662.112430617362</v>
      </c>
      <c r="X2249" s="38"/>
      <c r="Y2249" s="38">
        <f t="shared" si="35"/>
        <v>25119.644466938174</v>
      </c>
      <c r="Z2249" s="38">
        <v>25119.644466938174</v>
      </c>
      <c r="AA2249" s="38">
        <v>0</v>
      </c>
      <c r="AB2249" s="38">
        <v>25119.644466938174</v>
      </c>
      <c r="AC2249" s="38" t="s">
        <v>6123</v>
      </c>
      <c r="AD2249" s="59">
        <v>0.2335559627991611</v>
      </c>
      <c r="AE2249" s="59">
        <v>0.14847441834050404</v>
      </c>
      <c r="AF2249" s="59">
        <v>0.49679402072519058</v>
      </c>
    </row>
    <row r="2250" spans="1:32" x14ac:dyDescent="0.2">
      <c r="A2250" s="60" t="s">
        <v>6111</v>
      </c>
      <c r="B2250" s="44" t="s">
        <v>6115</v>
      </c>
      <c r="C2250" s="44"/>
      <c r="D2250" s="39">
        <v>2235</v>
      </c>
      <c r="E2250" s="44" t="s">
        <v>5324</v>
      </c>
      <c r="F2250" s="44" t="s">
        <v>5325</v>
      </c>
      <c r="G2250" s="39" t="s">
        <v>6115</v>
      </c>
      <c r="H2250" s="64">
        <v>40451</v>
      </c>
      <c r="I2250" s="44" t="s">
        <v>6141</v>
      </c>
      <c r="J2250" s="58">
        <v>50</v>
      </c>
      <c r="K2250" s="44" t="s">
        <v>6111</v>
      </c>
      <c r="L2250" s="39" t="s">
        <v>6116</v>
      </c>
      <c r="M2250" s="67">
        <v>0</v>
      </c>
      <c r="N2250" s="67">
        <v>0</v>
      </c>
      <c r="O2250" s="46">
        <v>119092</v>
      </c>
      <c r="P2250" s="45">
        <v>119092</v>
      </c>
      <c r="Q2250" s="45">
        <v>188608</v>
      </c>
      <c r="R2250" s="45">
        <v>15717.333333333334</v>
      </c>
      <c r="S2250" s="45">
        <v>100000</v>
      </c>
      <c r="T2250" s="45">
        <v>71950</v>
      </c>
      <c r="U2250" s="46">
        <v>19092</v>
      </c>
      <c r="V2250" s="38">
        <v>8179.2805190571598</v>
      </c>
      <c r="W2250" s="46">
        <v>8179.2805190571598</v>
      </c>
      <c r="X2250" s="38"/>
      <c r="Y2250" s="38">
        <f t="shared" si="35"/>
        <v>9484.7914436853389</v>
      </c>
      <c r="Z2250" s="38">
        <v>9484.7914436853389</v>
      </c>
      <c r="AA2250" s="38">
        <v>0</v>
      </c>
      <c r="AB2250" s="38">
        <v>9484.7914436853389</v>
      </c>
      <c r="AC2250" s="38" t="s">
        <v>6123</v>
      </c>
      <c r="AD2250" s="59">
        <v>0.13182475946748212</v>
      </c>
      <c r="AE2250" s="59">
        <v>7.9642557381565005E-2</v>
      </c>
      <c r="AF2250" s="59">
        <v>0.49679402072519058</v>
      </c>
    </row>
    <row r="2251" spans="1:32" x14ac:dyDescent="0.2">
      <c r="A2251" s="60" t="s">
        <v>6111</v>
      </c>
      <c r="B2251" s="44" t="s">
        <v>6115</v>
      </c>
      <c r="C2251" s="44"/>
      <c r="D2251" s="39">
        <v>2236</v>
      </c>
      <c r="E2251" s="44" t="s">
        <v>5367</v>
      </c>
      <c r="F2251" s="44" t="s">
        <v>5368</v>
      </c>
      <c r="G2251" s="39" t="s">
        <v>6115</v>
      </c>
      <c r="H2251" s="64">
        <v>40451</v>
      </c>
      <c r="I2251" s="44" t="s">
        <v>6131</v>
      </c>
      <c r="J2251" s="58">
        <v>50</v>
      </c>
      <c r="K2251" s="44" t="s">
        <v>6111</v>
      </c>
      <c r="L2251" s="39" t="s">
        <v>6116</v>
      </c>
      <c r="M2251" s="67">
        <v>0</v>
      </c>
      <c r="N2251" s="67">
        <v>0</v>
      </c>
      <c r="O2251" s="46">
        <v>164733</v>
      </c>
      <c r="P2251" s="45">
        <v>164733</v>
      </c>
      <c r="Q2251" s="45">
        <v>239362</v>
      </c>
      <c r="R2251" s="45">
        <v>19946.833333333332</v>
      </c>
      <c r="S2251" s="45">
        <v>119681</v>
      </c>
      <c r="T2251" s="45">
        <v>139996</v>
      </c>
      <c r="U2251" s="46">
        <v>45052</v>
      </c>
      <c r="V2251" s="38">
        <v>19300.9085451793</v>
      </c>
      <c r="W2251" s="46">
        <v>19300.9085451793</v>
      </c>
      <c r="X2251" s="38"/>
      <c r="Y2251" s="38">
        <f t="shared" si="35"/>
        <v>22381.564221711291</v>
      </c>
      <c r="Z2251" s="38">
        <v>22381.564221711291</v>
      </c>
      <c r="AA2251" s="38">
        <v>0</v>
      </c>
      <c r="AB2251" s="38">
        <v>22381.564221711291</v>
      </c>
      <c r="AC2251" s="38" t="s">
        <v>6123</v>
      </c>
      <c r="AD2251" s="59">
        <v>0.15987288366604255</v>
      </c>
      <c r="AE2251" s="59">
        <v>0.13586569917206201</v>
      </c>
      <c r="AF2251" s="59">
        <v>0.49679402072519069</v>
      </c>
    </row>
    <row r="2252" spans="1:32" x14ac:dyDescent="0.2">
      <c r="A2252" s="60" t="s">
        <v>6111</v>
      </c>
      <c r="B2252" s="44" t="s">
        <v>6115</v>
      </c>
      <c r="C2252" s="44"/>
      <c r="D2252" s="39">
        <v>2237</v>
      </c>
      <c r="E2252" s="44" t="s">
        <v>5436</v>
      </c>
      <c r="F2252" s="44" t="s">
        <v>5437</v>
      </c>
      <c r="G2252" s="39" t="s">
        <v>6115</v>
      </c>
      <c r="H2252" s="64">
        <v>40451</v>
      </c>
      <c r="I2252" s="44" t="s">
        <v>6141</v>
      </c>
      <c r="J2252" s="58">
        <v>50</v>
      </c>
      <c r="K2252" s="44" t="s">
        <v>6111</v>
      </c>
      <c r="L2252" s="39" t="s">
        <v>6116</v>
      </c>
      <c r="M2252" s="67">
        <v>0</v>
      </c>
      <c r="N2252" s="67">
        <v>0</v>
      </c>
      <c r="O2252" s="46">
        <v>170651</v>
      </c>
      <c r="P2252" s="45">
        <v>170651</v>
      </c>
      <c r="Q2252" s="45">
        <v>214857</v>
      </c>
      <c r="R2252" s="45">
        <v>17904.75</v>
      </c>
      <c r="S2252" s="45">
        <v>107428.5</v>
      </c>
      <c r="T2252" s="45">
        <v>137519</v>
      </c>
      <c r="U2252" s="46">
        <v>63222.5</v>
      </c>
      <c r="V2252" s="38">
        <v>27085.40554243093</v>
      </c>
      <c r="W2252" s="46">
        <v>27085.40554243093</v>
      </c>
      <c r="X2252" s="38"/>
      <c r="Y2252" s="38">
        <f t="shared" si="35"/>
        <v>31408.559975298365</v>
      </c>
      <c r="Z2252" s="38">
        <v>31408.559975298365</v>
      </c>
      <c r="AA2252" s="38">
        <v>0</v>
      </c>
      <c r="AB2252" s="38">
        <v>31408.559975298365</v>
      </c>
      <c r="AC2252" s="38" t="s">
        <v>6123</v>
      </c>
      <c r="AD2252" s="59">
        <v>0.2283943307855523</v>
      </c>
      <c r="AE2252" s="59">
        <v>0.18405142645105135</v>
      </c>
      <c r="AF2252" s="59">
        <v>0.49679402072519063</v>
      </c>
    </row>
    <row r="2253" spans="1:32" x14ac:dyDescent="0.2">
      <c r="A2253" s="60" t="s">
        <v>6111</v>
      </c>
      <c r="B2253" s="44" t="s">
        <v>6115</v>
      </c>
      <c r="C2253" s="44"/>
      <c r="D2253" s="39">
        <v>2238</v>
      </c>
      <c r="E2253" s="44" t="s">
        <v>5445</v>
      </c>
      <c r="F2253" s="44" t="s">
        <v>6076</v>
      </c>
      <c r="G2253" s="39" t="s">
        <v>6115</v>
      </c>
      <c r="H2253" s="64">
        <v>40451</v>
      </c>
      <c r="I2253" s="44" t="s">
        <v>6141</v>
      </c>
      <c r="J2253" s="58">
        <v>50</v>
      </c>
      <c r="K2253" s="44" t="s">
        <v>6111</v>
      </c>
      <c r="L2253" s="39" t="s">
        <v>6116</v>
      </c>
      <c r="M2253" s="67">
        <v>0</v>
      </c>
      <c r="N2253" s="67">
        <v>0</v>
      </c>
      <c r="O2253" s="46">
        <v>91599</v>
      </c>
      <c r="P2253" s="45">
        <v>91599</v>
      </c>
      <c r="Q2253" s="45">
        <v>208462</v>
      </c>
      <c r="R2253" s="45">
        <v>17371.833333333332</v>
      </c>
      <c r="S2253" s="45">
        <v>104231</v>
      </c>
      <c r="T2253" s="45">
        <v>88916</v>
      </c>
      <c r="U2253" s="46">
        <v>0</v>
      </c>
      <c r="V2253" s="38">
        <v>0</v>
      </c>
      <c r="W2253" s="46">
        <v>0</v>
      </c>
      <c r="X2253" s="38"/>
      <c r="Y2253" s="38">
        <f t="shared" si="35"/>
        <v>0</v>
      </c>
      <c r="Z2253" s="38">
        <v>0</v>
      </c>
      <c r="AA2253" s="38">
        <v>0</v>
      </c>
      <c r="AB2253" s="38">
        <v>0</v>
      </c>
      <c r="AC2253" s="38" t="s">
        <v>6116</v>
      </c>
      <c r="AD2253" s="59">
        <v>0</v>
      </c>
      <c r="AE2253" s="59">
        <v>0</v>
      </c>
      <c r="AF2253" s="59" t="s">
        <v>6138</v>
      </c>
    </row>
    <row r="2254" spans="1:32" x14ac:dyDescent="0.2">
      <c r="A2254" s="60" t="s">
        <v>6111</v>
      </c>
      <c r="B2254" s="44" t="s">
        <v>6115</v>
      </c>
      <c r="C2254" s="44"/>
      <c r="D2254" s="39">
        <v>2239</v>
      </c>
      <c r="E2254" s="44" t="s">
        <v>5530</v>
      </c>
      <c r="F2254" s="44" t="s">
        <v>5531</v>
      </c>
      <c r="G2254" s="39" t="s">
        <v>6115</v>
      </c>
      <c r="H2254" s="64">
        <v>40359</v>
      </c>
      <c r="I2254" s="44" t="s">
        <v>6141</v>
      </c>
      <c r="J2254" s="58">
        <v>50</v>
      </c>
      <c r="K2254" s="44" t="s">
        <v>6111</v>
      </c>
      <c r="L2254" s="39" t="s">
        <v>6116</v>
      </c>
      <c r="M2254" s="67">
        <v>0</v>
      </c>
      <c r="N2254" s="67">
        <v>0</v>
      </c>
      <c r="O2254" s="46">
        <v>98761</v>
      </c>
      <c r="P2254" s="45">
        <v>98761</v>
      </c>
      <c r="Q2254" s="45">
        <v>216116</v>
      </c>
      <c r="R2254" s="45">
        <v>18009.666666666668</v>
      </c>
      <c r="S2254" s="45">
        <v>108058</v>
      </c>
      <c r="T2254" s="45">
        <v>119814</v>
      </c>
      <c r="U2254" s="46">
        <v>0</v>
      </c>
      <c r="V2254" s="38">
        <v>0</v>
      </c>
      <c r="W2254" s="46">
        <v>0</v>
      </c>
      <c r="X2254" s="38"/>
      <c r="Y2254" s="38">
        <f t="shared" si="35"/>
        <v>0</v>
      </c>
      <c r="Z2254" s="38">
        <v>0</v>
      </c>
      <c r="AA2254" s="38">
        <v>0</v>
      </c>
      <c r="AB2254" s="38">
        <v>0</v>
      </c>
      <c r="AC2254" s="38" t="s">
        <v>6116</v>
      </c>
      <c r="AD2254" s="59">
        <v>0</v>
      </c>
      <c r="AE2254" s="59">
        <v>0</v>
      </c>
      <c r="AF2254" s="59" t="s">
        <v>6138</v>
      </c>
    </row>
    <row r="2255" spans="1:32" x14ac:dyDescent="0.2">
      <c r="A2255" s="60" t="s">
        <v>6111</v>
      </c>
      <c r="B2255" s="44" t="s">
        <v>6115</v>
      </c>
      <c r="C2255" s="44"/>
      <c r="D2255" s="39">
        <v>2240</v>
      </c>
      <c r="E2255" s="44" t="s">
        <v>5731</v>
      </c>
      <c r="F2255" s="44" t="s">
        <v>2350</v>
      </c>
      <c r="G2255" s="39" t="s">
        <v>6115</v>
      </c>
      <c r="H2255" s="64">
        <v>40359</v>
      </c>
      <c r="I2255" s="44" t="s">
        <v>6131</v>
      </c>
      <c r="J2255" s="58">
        <v>50</v>
      </c>
      <c r="K2255" s="44" t="s">
        <v>6111</v>
      </c>
      <c r="L2255" s="39" t="s">
        <v>6116</v>
      </c>
      <c r="M2255" s="67">
        <v>0</v>
      </c>
      <c r="N2255" s="67">
        <v>0</v>
      </c>
      <c r="O2255" s="46">
        <v>79678</v>
      </c>
      <c r="P2255" s="45">
        <v>79678</v>
      </c>
      <c r="Q2255" s="45">
        <v>202910</v>
      </c>
      <c r="R2255" s="45">
        <v>16909.166666666668</v>
      </c>
      <c r="S2255" s="45">
        <v>101455</v>
      </c>
      <c r="T2255" s="45">
        <v>48866</v>
      </c>
      <c r="U2255" s="46">
        <v>0</v>
      </c>
      <c r="V2255" s="38">
        <v>0</v>
      </c>
      <c r="W2255" s="46">
        <v>0</v>
      </c>
      <c r="X2255" s="38"/>
      <c r="Y2255" s="38">
        <f t="shared" si="35"/>
        <v>0</v>
      </c>
      <c r="Z2255" s="38">
        <v>0</v>
      </c>
      <c r="AA2255" s="38">
        <v>0</v>
      </c>
      <c r="AB2255" s="38">
        <v>0</v>
      </c>
      <c r="AC2255" s="38" t="s">
        <v>6116</v>
      </c>
      <c r="AD2255" s="59">
        <v>0</v>
      </c>
      <c r="AE2255" s="59">
        <v>0</v>
      </c>
      <c r="AF2255" s="59" t="s">
        <v>6138</v>
      </c>
    </row>
    <row r="2256" spans="1:32" x14ac:dyDescent="0.2">
      <c r="A2256" s="60" t="s">
        <v>6111</v>
      </c>
      <c r="B2256" s="44" t="s">
        <v>6115</v>
      </c>
      <c r="C2256" s="44"/>
      <c r="D2256" s="39">
        <v>2241</v>
      </c>
      <c r="E2256" s="44" t="s">
        <v>5806</v>
      </c>
      <c r="F2256" s="44" t="s">
        <v>5807</v>
      </c>
      <c r="G2256" s="39" t="s">
        <v>6115</v>
      </c>
      <c r="H2256" s="64">
        <v>40359</v>
      </c>
      <c r="I2256" s="44" t="s">
        <v>6129</v>
      </c>
      <c r="J2256" s="58">
        <v>50</v>
      </c>
      <c r="K2256" s="44" t="s">
        <v>6111</v>
      </c>
      <c r="L2256" s="39" t="s">
        <v>6123</v>
      </c>
      <c r="M2256" s="67">
        <v>39472</v>
      </c>
      <c r="N2256" s="67">
        <v>0</v>
      </c>
      <c r="O2256" s="46">
        <v>183558</v>
      </c>
      <c r="P2256" s="45">
        <v>183558</v>
      </c>
      <c r="Q2256" s="45">
        <v>221234</v>
      </c>
      <c r="R2256" s="45">
        <v>18436.166666666668</v>
      </c>
      <c r="S2256" s="45">
        <v>110617</v>
      </c>
      <c r="T2256" s="45">
        <v>62150</v>
      </c>
      <c r="U2256" s="46">
        <v>72941</v>
      </c>
      <c r="V2256" s="38">
        <v>31248.947220854196</v>
      </c>
      <c r="W2256" s="46">
        <v>31248.947220854196</v>
      </c>
      <c r="X2256" s="38"/>
      <c r="Y2256" s="38">
        <f t="shared" si="35"/>
        <v>36236.65266571613</v>
      </c>
      <c r="Z2256" s="38">
        <v>36236.65266571613</v>
      </c>
      <c r="AA2256" s="38">
        <v>0</v>
      </c>
      <c r="AB2256" s="38">
        <v>36236.65266571613</v>
      </c>
      <c r="AC2256" s="38" t="s">
        <v>6123</v>
      </c>
      <c r="AD2256" s="59">
        <v>0.58305153122632547</v>
      </c>
      <c r="AE2256" s="59">
        <v>0.19741254898024674</v>
      </c>
      <c r="AF2256" s="59">
        <v>0.49679402072519063</v>
      </c>
    </row>
    <row r="2257" spans="1:32" x14ac:dyDescent="0.2">
      <c r="A2257" s="60" t="s">
        <v>6111</v>
      </c>
      <c r="B2257" s="44" t="s">
        <v>6115</v>
      </c>
      <c r="C2257" s="44"/>
      <c r="D2257" s="39">
        <v>2242</v>
      </c>
      <c r="E2257" s="44" t="s">
        <v>5808</v>
      </c>
      <c r="F2257" s="44" t="s">
        <v>5809</v>
      </c>
      <c r="G2257" s="39" t="s">
        <v>6115</v>
      </c>
      <c r="H2257" s="64">
        <v>40543</v>
      </c>
      <c r="I2257" s="44" t="s">
        <v>6130</v>
      </c>
      <c r="J2257" s="58">
        <v>50</v>
      </c>
      <c r="K2257" s="44" t="s">
        <v>6111</v>
      </c>
      <c r="L2257" s="39" t="s">
        <v>6116</v>
      </c>
      <c r="M2257" s="67">
        <v>0</v>
      </c>
      <c r="N2257" s="67">
        <v>0</v>
      </c>
      <c r="O2257" s="46">
        <v>250476</v>
      </c>
      <c r="P2257" s="45">
        <v>250476</v>
      </c>
      <c r="Q2257" s="45">
        <v>220114</v>
      </c>
      <c r="R2257" s="45">
        <v>18342.833333333332</v>
      </c>
      <c r="S2257" s="45">
        <v>110057</v>
      </c>
      <c r="T2257" s="45">
        <v>42424</v>
      </c>
      <c r="U2257" s="46">
        <v>140419</v>
      </c>
      <c r="V2257" s="38">
        <v>60157.468636365353</v>
      </c>
      <c r="W2257" s="46">
        <v>42424</v>
      </c>
      <c r="X2257" s="38"/>
      <c r="Y2257" s="38">
        <f t="shared" si="35"/>
        <v>69759.319596210538</v>
      </c>
      <c r="Z2257" s="38">
        <v>42424</v>
      </c>
      <c r="AA2257" s="38">
        <v>0</v>
      </c>
      <c r="AB2257" s="38">
        <v>42424</v>
      </c>
      <c r="AC2257" s="38" t="s">
        <v>6123</v>
      </c>
      <c r="AD2257" s="59">
        <v>1</v>
      </c>
      <c r="AE2257" s="59">
        <v>0.16937351283156871</v>
      </c>
      <c r="AF2257" s="59">
        <v>0.30212435639051693</v>
      </c>
    </row>
    <row r="2258" spans="1:32" x14ac:dyDescent="0.2">
      <c r="A2258" s="60" t="s">
        <v>6111</v>
      </c>
      <c r="B2258" s="44" t="s">
        <v>6115</v>
      </c>
      <c r="C2258" s="44"/>
      <c r="D2258" s="39">
        <v>2243</v>
      </c>
      <c r="E2258" s="44" t="s">
        <v>5827</v>
      </c>
      <c r="F2258" s="44" t="s">
        <v>5828</v>
      </c>
      <c r="G2258" s="39" t="s">
        <v>6115</v>
      </c>
      <c r="H2258" s="64">
        <v>40543</v>
      </c>
      <c r="I2258" s="44" t="s">
        <v>6129</v>
      </c>
      <c r="J2258" s="58">
        <v>50</v>
      </c>
      <c r="K2258" s="44" t="s">
        <v>6111</v>
      </c>
      <c r="L2258" s="39" t="s">
        <v>6116</v>
      </c>
      <c r="M2258" s="67">
        <v>0</v>
      </c>
      <c r="N2258" s="67">
        <v>0</v>
      </c>
      <c r="O2258" s="46">
        <v>251898</v>
      </c>
      <c r="P2258" s="45">
        <v>251898</v>
      </c>
      <c r="Q2258" s="45">
        <v>190661</v>
      </c>
      <c r="R2258" s="45">
        <v>15888.416666666666</v>
      </c>
      <c r="S2258" s="45">
        <v>100000</v>
      </c>
      <c r="T2258" s="45">
        <v>41861</v>
      </c>
      <c r="U2258" s="46">
        <v>151898</v>
      </c>
      <c r="V2258" s="38">
        <v>65075.233201537005</v>
      </c>
      <c r="W2258" s="46">
        <v>41861</v>
      </c>
      <c r="X2258" s="38"/>
      <c r="Y2258" s="38">
        <f t="shared" si="35"/>
        <v>75462.018160115011</v>
      </c>
      <c r="Z2258" s="38">
        <v>41861</v>
      </c>
      <c r="AA2258" s="38">
        <v>0</v>
      </c>
      <c r="AB2258" s="38">
        <v>41861</v>
      </c>
      <c r="AC2258" s="38" t="s">
        <v>6123</v>
      </c>
      <c r="AD2258" s="59">
        <v>1</v>
      </c>
      <c r="AE2258" s="59">
        <v>0.16618234364703174</v>
      </c>
      <c r="AF2258" s="59">
        <v>0.27558624866686854</v>
      </c>
    </row>
    <row r="2259" spans="1:32" x14ac:dyDescent="0.2">
      <c r="A2259" s="60" t="s">
        <v>6111</v>
      </c>
      <c r="B2259" s="44" t="s">
        <v>6115</v>
      </c>
      <c r="C2259" s="44"/>
      <c r="D2259" s="39">
        <v>2244</v>
      </c>
      <c r="E2259" s="44" t="s">
        <v>5946</v>
      </c>
      <c r="F2259" s="44" t="s">
        <v>5947</v>
      </c>
      <c r="G2259" s="39" t="s">
        <v>6115</v>
      </c>
      <c r="H2259" s="64">
        <v>40633</v>
      </c>
      <c r="I2259" s="44" t="s">
        <v>6131</v>
      </c>
      <c r="J2259" s="58">
        <v>50</v>
      </c>
      <c r="K2259" s="44" t="s">
        <v>6111</v>
      </c>
      <c r="L2259" s="39" t="s">
        <v>6116</v>
      </c>
      <c r="M2259" s="67">
        <v>0</v>
      </c>
      <c r="N2259" s="67">
        <v>0</v>
      </c>
      <c r="O2259" s="46">
        <v>359992</v>
      </c>
      <c r="P2259" s="45">
        <v>359992</v>
      </c>
      <c r="Q2259" s="45">
        <v>236000</v>
      </c>
      <c r="R2259" s="45">
        <v>19666.666666666668</v>
      </c>
      <c r="S2259" s="45">
        <v>118000</v>
      </c>
      <c r="T2259" s="45">
        <v>80141</v>
      </c>
      <c r="U2259" s="46">
        <v>241992</v>
      </c>
      <c r="V2259" s="38">
        <v>103672.76615166983</v>
      </c>
      <c r="W2259" s="46">
        <v>80141</v>
      </c>
      <c r="X2259" s="38"/>
      <c r="Y2259" s="38">
        <f t="shared" si="35"/>
        <v>120220.17866333034</v>
      </c>
      <c r="Z2259" s="38">
        <v>80141</v>
      </c>
      <c r="AA2259" s="38">
        <v>0</v>
      </c>
      <c r="AB2259" s="38">
        <v>80141</v>
      </c>
      <c r="AC2259" s="38" t="s">
        <v>6123</v>
      </c>
      <c r="AD2259" s="59">
        <v>1</v>
      </c>
      <c r="AE2259" s="59">
        <v>0.22261883597413276</v>
      </c>
      <c r="AF2259" s="59">
        <v>0.33117210486297066</v>
      </c>
    </row>
    <row r="2260" spans="1:32" x14ac:dyDescent="0.2">
      <c r="A2260" s="60" t="s">
        <v>6110</v>
      </c>
      <c r="B2260" s="44" t="s">
        <v>6115</v>
      </c>
      <c r="C2260" s="44"/>
      <c r="D2260" s="39">
        <v>2245</v>
      </c>
      <c r="E2260" s="44" t="s">
        <v>1385</v>
      </c>
      <c r="F2260" s="44" t="s">
        <v>1386</v>
      </c>
      <c r="G2260" s="39" t="s">
        <v>6115</v>
      </c>
      <c r="H2260" s="64">
        <v>40633</v>
      </c>
      <c r="I2260" s="44" t="s">
        <v>6130</v>
      </c>
      <c r="J2260" s="58">
        <v>49</v>
      </c>
      <c r="K2260" s="44" t="s">
        <v>6110</v>
      </c>
      <c r="L2260" s="39" t="s">
        <v>6116</v>
      </c>
      <c r="M2260" s="67">
        <v>0</v>
      </c>
      <c r="N2260" s="67">
        <v>0</v>
      </c>
      <c r="O2260" s="46">
        <v>193516</v>
      </c>
      <c r="P2260" s="45">
        <v>193516</v>
      </c>
      <c r="Q2260" s="45">
        <v>214252</v>
      </c>
      <c r="R2260" s="45">
        <v>17854.333333333332</v>
      </c>
      <c r="S2260" s="45">
        <v>107126</v>
      </c>
      <c r="T2260" s="45">
        <v>127657</v>
      </c>
      <c r="U2260" s="46">
        <v>86390</v>
      </c>
      <c r="V2260" s="38">
        <v>37010.687410504295</v>
      </c>
      <c r="W2260" s="46">
        <v>37010.687410504295</v>
      </c>
      <c r="X2260" s="38"/>
      <c r="Y2260" s="38">
        <f t="shared" si="35"/>
        <v>42918.035450449221</v>
      </c>
      <c r="Z2260" s="38">
        <v>42918.035450449221</v>
      </c>
      <c r="AA2260" s="38">
        <v>0</v>
      </c>
      <c r="AB2260" s="38">
        <v>42918.035450449221</v>
      </c>
      <c r="AC2260" s="38" t="s">
        <v>6123</v>
      </c>
      <c r="AD2260" s="59">
        <v>0.33619805768934896</v>
      </c>
      <c r="AE2260" s="59">
        <v>0.22178029439658334</v>
      </c>
      <c r="AF2260" s="59">
        <v>0.49679402072519063</v>
      </c>
    </row>
    <row r="2261" spans="1:32" x14ac:dyDescent="0.2">
      <c r="A2261" s="60" t="s">
        <v>6110</v>
      </c>
      <c r="B2261" s="44" t="s">
        <v>6115</v>
      </c>
      <c r="C2261" s="44"/>
      <c r="D2261" s="39">
        <v>2246</v>
      </c>
      <c r="E2261" s="44" t="s">
        <v>2123</v>
      </c>
      <c r="F2261" s="44" t="s">
        <v>2124</v>
      </c>
      <c r="G2261" s="39" t="s">
        <v>6115</v>
      </c>
      <c r="H2261" s="64">
        <v>40451</v>
      </c>
      <c r="I2261" s="44" t="s">
        <v>6141</v>
      </c>
      <c r="J2261" s="58">
        <v>49</v>
      </c>
      <c r="K2261" s="44" t="s">
        <v>6110</v>
      </c>
      <c r="L2261" s="39" t="s">
        <v>6116</v>
      </c>
      <c r="M2261" s="67">
        <v>0</v>
      </c>
      <c r="N2261" s="67">
        <v>0</v>
      </c>
      <c r="O2261" s="46">
        <v>95001</v>
      </c>
      <c r="P2261" s="45">
        <v>95001</v>
      </c>
      <c r="Q2261" s="45">
        <v>235932</v>
      </c>
      <c r="R2261" s="45">
        <v>19661</v>
      </c>
      <c r="S2261" s="45">
        <v>117966</v>
      </c>
      <c r="T2261" s="45">
        <v>135109</v>
      </c>
      <c r="U2261" s="46">
        <v>0</v>
      </c>
      <c r="V2261" s="38">
        <v>0</v>
      </c>
      <c r="W2261" s="46">
        <v>0</v>
      </c>
      <c r="X2261" s="38"/>
      <c r="Y2261" s="38">
        <f t="shared" si="35"/>
        <v>0</v>
      </c>
      <c r="Z2261" s="38">
        <v>0</v>
      </c>
      <c r="AA2261" s="38">
        <v>0</v>
      </c>
      <c r="AB2261" s="38">
        <v>0</v>
      </c>
      <c r="AC2261" s="38" t="s">
        <v>6116</v>
      </c>
      <c r="AD2261" s="59">
        <v>0</v>
      </c>
      <c r="AE2261" s="59">
        <v>0</v>
      </c>
      <c r="AF2261" s="59" t="s">
        <v>6138</v>
      </c>
    </row>
    <row r="2262" spans="1:32" x14ac:dyDescent="0.2">
      <c r="A2262" s="60" t="s">
        <v>6110</v>
      </c>
      <c r="B2262" s="44" t="s">
        <v>6115</v>
      </c>
      <c r="C2262" s="44"/>
      <c r="D2262" s="39">
        <v>2247</v>
      </c>
      <c r="E2262" s="44" t="s">
        <v>2379</v>
      </c>
      <c r="F2262" s="44" t="s">
        <v>2380</v>
      </c>
      <c r="G2262" s="39" t="s">
        <v>6115</v>
      </c>
      <c r="H2262" s="64">
        <v>40359</v>
      </c>
      <c r="I2262" s="44" t="s">
        <v>6129</v>
      </c>
      <c r="J2262" s="58">
        <v>49</v>
      </c>
      <c r="K2262" s="44" t="s">
        <v>6110</v>
      </c>
      <c r="L2262" s="39" t="s">
        <v>6116</v>
      </c>
      <c r="M2262" s="67">
        <v>0</v>
      </c>
      <c r="N2262" s="67">
        <v>0</v>
      </c>
      <c r="O2262" s="46">
        <v>160420</v>
      </c>
      <c r="P2262" s="45">
        <v>160420</v>
      </c>
      <c r="Q2262" s="45">
        <v>321706</v>
      </c>
      <c r="R2262" s="45">
        <v>26808.833333333332</v>
      </c>
      <c r="S2262" s="45">
        <v>160853</v>
      </c>
      <c r="T2262" s="45">
        <v>139661</v>
      </c>
      <c r="U2262" s="46">
        <v>0</v>
      </c>
      <c r="V2262" s="38">
        <v>0</v>
      </c>
      <c r="W2262" s="46">
        <v>0</v>
      </c>
      <c r="X2262" s="38"/>
      <c r="Y2262" s="38">
        <f t="shared" si="35"/>
        <v>0</v>
      </c>
      <c r="Z2262" s="38">
        <v>0</v>
      </c>
      <c r="AA2262" s="38">
        <v>0</v>
      </c>
      <c r="AB2262" s="38">
        <v>0</v>
      </c>
      <c r="AC2262" s="38" t="s">
        <v>6116</v>
      </c>
      <c r="AD2262" s="59">
        <v>0</v>
      </c>
      <c r="AE2262" s="59">
        <v>0</v>
      </c>
      <c r="AF2262" s="59" t="s">
        <v>6138</v>
      </c>
    </row>
    <row r="2263" spans="1:32" x14ac:dyDescent="0.2">
      <c r="A2263" s="60" t="s">
        <v>6110</v>
      </c>
      <c r="B2263" s="44" t="s">
        <v>6115</v>
      </c>
      <c r="C2263" s="44"/>
      <c r="D2263" s="39">
        <v>2248</v>
      </c>
      <c r="E2263" s="44" t="s">
        <v>2914</v>
      </c>
      <c r="F2263" s="44" t="s">
        <v>2915</v>
      </c>
      <c r="G2263" s="39" t="s">
        <v>6115</v>
      </c>
      <c r="H2263" s="64">
        <v>40359</v>
      </c>
      <c r="I2263" s="44" t="s">
        <v>6131</v>
      </c>
      <c r="J2263" s="58">
        <v>49</v>
      </c>
      <c r="K2263" s="44" t="s">
        <v>6110</v>
      </c>
      <c r="L2263" s="39" t="s">
        <v>6116</v>
      </c>
      <c r="M2263" s="67">
        <v>0</v>
      </c>
      <c r="N2263" s="67">
        <v>0</v>
      </c>
      <c r="O2263" s="46">
        <v>672752</v>
      </c>
      <c r="P2263" s="45">
        <v>672752</v>
      </c>
      <c r="Q2263" s="45">
        <v>216029</v>
      </c>
      <c r="R2263" s="45">
        <v>18002.416666666668</v>
      </c>
      <c r="S2263" s="45">
        <v>108014.5</v>
      </c>
      <c r="T2263" s="45">
        <v>26858</v>
      </c>
      <c r="U2263" s="46">
        <v>564737.5</v>
      </c>
      <c r="V2263" s="38">
        <v>241941.46407558364</v>
      </c>
      <c r="W2263" s="46">
        <v>26858</v>
      </c>
      <c r="X2263" s="38"/>
      <c r="Y2263" s="38">
        <f t="shared" si="35"/>
        <v>280558.21327929234</v>
      </c>
      <c r="Z2263" s="38">
        <v>26858</v>
      </c>
      <c r="AA2263" s="38">
        <v>0</v>
      </c>
      <c r="AB2263" s="38">
        <v>26858</v>
      </c>
      <c r="AC2263" s="38" t="s">
        <v>6123</v>
      </c>
      <c r="AD2263" s="59">
        <v>1</v>
      </c>
      <c r="AE2263" s="59">
        <v>3.9922586629248219E-2</v>
      </c>
      <c r="AF2263" s="59">
        <v>4.7558378892848446E-2</v>
      </c>
    </row>
    <row r="2264" spans="1:32" x14ac:dyDescent="0.2">
      <c r="A2264" s="60" t="s">
        <v>6110</v>
      </c>
      <c r="B2264" s="44" t="s">
        <v>6115</v>
      </c>
      <c r="C2264" s="44"/>
      <c r="D2264" s="39">
        <v>2249</v>
      </c>
      <c r="E2264" s="44" t="s">
        <v>2928</v>
      </c>
      <c r="F2264" s="44" t="s">
        <v>2929</v>
      </c>
      <c r="G2264" s="39" t="s">
        <v>6115</v>
      </c>
      <c r="H2264" s="64">
        <v>40543</v>
      </c>
      <c r="I2264" s="44" t="s">
        <v>6130</v>
      </c>
      <c r="J2264" s="58">
        <v>49</v>
      </c>
      <c r="K2264" s="44" t="s">
        <v>6110</v>
      </c>
      <c r="L2264" s="39" t="s">
        <v>6116</v>
      </c>
      <c r="M2264" s="67">
        <v>0</v>
      </c>
      <c r="N2264" s="67">
        <v>0</v>
      </c>
      <c r="O2264" s="46">
        <v>540334</v>
      </c>
      <c r="P2264" s="45">
        <v>540334</v>
      </c>
      <c r="Q2264" s="45">
        <v>193000</v>
      </c>
      <c r="R2264" s="45">
        <v>16083.333333333334</v>
      </c>
      <c r="S2264" s="45">
        <v>100000</v>
      </c>
      <c r="T2264" s="45">
        <v>118947</v>
      </c>
      <c r="U2264" s="46">
        <v>440334</v>
      </c>
      <c r="V2264" s="38">
        <v>188645.26021781456</v>
      </c>
      <c r="W2264" s="46">
        <v>118947</v>
      </c>
      <c r="X2264" s="38"/>
      <c r="Y2264" s="38">
        <f t="shared" si="35"/>
        <v>218755.2983220061</v>
      </c>
      <c r="Z2264" s="38">
        <v>118947</v>
      </c>
      <c r="AA2264" s="38">
        <v>0</v>
      </c>
      <c r="AB2264" s="38">
        <v>118947</v>
      </c>
      <c r="AC2264" s="38" t="s">
        <v>6123</v>
      </c>
      <c r="AD2264" s="59">
        <v>1</v>
      </c>
      <c r="AE2264" s="59">
        <v>0.22013606399005059</v>
      </c>
      <c r="AF2264" s="59">
        <v>0.27012903841175107</v>
      </c>
    </row>
    <row r="2265" spans="1:32" x14ac:dyDescent="0.2">
      <c r="A2265" s="60" t="s">
        <v>6110</v>
      </c>
      <c r="B2265" s="44" t="s">
        <v>6115</v>
      </c>
      <c r="C2265" s="44"/>
      <c r="D2265" s="39">
        <v>2250</v>
      </c>
      <c r="E2265" s="44" t="s">
        <v>3513</v>
      </c>
      <c r="F2265" s="44" t="s">
        <v>3514</v>
      </c>
      <c r="G2265" s="39" t="s">
        <v>6115</v>
      </c>
      <c r="H2265" s="64">
        <v>40359</v>
      </c>
      <c r="I2265" s="44" t="s">
        <v>6131</v>
      </c>
      <c r="J2265" s="58">
        <v>49</v>
      </c>
      <c r="K2265" s="44" t="s">
        <v>6110</v>
      </c>
      <c r="L2265" s="39" t="s">
        <v>6116</v>
      </c>
      <c r="M2265" s="67">
        <v>0</v>
      </c>
      <c r="N2265" s="67">
        <v>0</v>
      </c>
      <c r="O2265" s="46">
        <v>233947</v>
      </c>
      <c r="P2265" s="45">
        <v>233947</v>
      </c>
      <c r="Q2265" s="45">
        <v>218668</v>
      </c>
      <c r="R2265" s="45">
        <v>18222.333333333332</v>
      </c>
      <c r="S2265" s="45">
        <v>109334</v>
      </c>
      <c r="T2265" s="45">
        <v>107137</v>
      </c>
      <c r="U2265" s="46">
        <v>124613</v>
      </c>
      <c r="V2265" s="38">
        <v>53385.956595499156</v>
      </c>
      <c r="W2265" s="46">
        <v>53385.956595499156</v>
      </c>
      <c r="X2265" s="38"/>
      <c r="Y2265" s="38">
        <f t="shared" si="35"/>
        <v>61906.99330462818</v>
      </c>
      <c r="Z2265" s="38">
        <v>61906.99330462818</v>
      </c>
      <c r="AA2265" s="38">
        <v>0</v>
      </c>
      <c r="AB2265" s="38">
        <v>61906.99330462818</v>
      </c>
      <c r="AC2265" s="38" t="s">
        <v>6123</v>
      </c>
      <c r="AD2265" s="59">
        <v>0.57783019222703813</v>
      </c>
      <c r="AE2265" s="59">
        <v>0.2646197356864084</v>
      </c>
      <c r="AF2265" s="59">
        <v>0.49679402072519063</v>
      </c>
    </row>
    <row r="2266" spans="1:32" x14ac:dyDescent="0.2">
      <c r="A2266" s="60" t="s">
        <v>6110</v>
      </c>
      <c r="B2266" s="44" t="s">
        <v>6115</v>
      </c>
      <c r="C2266" s="44"/>
      <c r="D2266" s="39">
        <v>2251</v>
      </c>
      <c r="E2266" s="44" t="s">
        <v>3599</v>
      </c>
      <c r="F2266" s="44" t="s">
        <v>2400</v>
      </c>
      <c r="G2266" s="39" t="s">
        <v>6115</v>
      </c>
      <c r="H2266" s="64">
        <v>40451</v>
      </c>
      <c r="I2266" s="44" t="s">
        <v>6131</v>
      </c>
      <c r="J2266" s="58">
        <v>49</v>
      </c>
      <c r="K2266" s="44" t="s">
        <v>6110</v>
      </c>
      <c r="L2266" s="39" t="s">
        <v>6116</v>
      </c>
      <c r="M2266" s="67">
        <v>0</v>
      </c>
      <c r="N2266" s="67">
        <v>0</v>
      </c>
      <c r="O2266" s="46">
        <v>169298</v>
      </c>
      <c r="P2266" s="45">
        <v>169298</v>
      </c>
      <c r="Q2266" s="45">
        <v>239584</v>
      </c>
      <c r="R2266" s="45">
        <v>19965.333333333332</v>
      </c>
      <c r="S2266" s="45">
        <v>119792</v>
      </c>
      <c r="T2266" s="45">
        <v>87045</v>
      </c>
      <c r="U2266" s="46">
        <v>49506</v>
      </c>
      <c r="V2266" s="38">
        <v>21209.06460174124</v>
      </c>
      <c r="W2266" s="46">
        <v>21209.06460174124</v>
      </c>
      <c r="X2266" s="38"/>
      <c r="Y2266" s="38">
        <f t="shared" si="35"/>
        <v>24594.284790021287</v>
      </c>
      <c r="Z2266" s="38">
        <v>24594.284790021287</v>
      </c>
      <c r="AA2266" s="38">
        <v>0</v>
      </c>
      <c r="AB2266" s="38">
        <v>24594.284790021287</v>
      </c>
      <c r="AC2266" s="38" t="s">
        <v>6123</v>
      </c>
      <c r="AD2266" s="59">
        <v>0.28254678373279668</v>
      </c>
      <c r="AE2266" s="59">
        <v>0.14527215200428409</v>
      </c>
      <c r="AF2266" s="59">
        <v>0.49679402072519063</v>
      </c>
    </row>
    <row r="2267" spans="1:32" x14ac:dyDescent="0.2">
      <c r="A2267" s="60" t="s">
        <v>6110</v>
      </c>
      <c r="B2267" s="44" t="s">
        <v>6115</v>
      </c>
      <c r="C2267" s="44"/>
      <c r="D2267" s="39">
        <v>2252</v>
      </c>
      <c r="E2267" s="44" t="s">
        <v>5251</v>
      </c>
      <c r="F2267" s="44" t="s">
        <v>5252</v>
      </c>
      <c r="G2267" s="39" t="s">
        <v>6115</v>
      </c>
      <c r="H2267" s="64">
        <v>40633</v>
      </c>
      <c r="I2267" s="44" t="s">
        <v>6130</v>
      </c>
      <c r="J2267" s="58">
        <v>49</v>
      </c>
      <c r="K2267" s="44" t="s">
        <v>6110</v>
      </c>
      <c r="L2267" s="39" t="s">
        <v>6116</v>
      </c>
      <c r="M2267" s="67">
        <v>0</v>
      </c>
      <c r="N2267" s="67">
        <v>0</v>
      </c>
      <c r="O2267" s="46">
        <v>138511</v>
      </c>
      <c r="P2267" s="45">
        <v>138511</v>
      </c>
      <c r="Q2267" s="45">
        <v>239645</v>
      </c>
      <c r="R2267" s="45">
        <v>19970.416666666668</v>
      </c>
      <c r="S2267" s="45">
        <v>119822.5</v>
      </c>
      <c r="T2267" s="45">
        <v>139097</v>
      </c>
      <c r="U2267" s="46">
        <v>18688.5</v>
      </c>
      <c r="V2267" s="38">
        <v>8006.4154609469797</v>
      </c>
      <c r="W2267" s="46">
        <v>8006.4154609469797</v>
      </c>
      <c r="X2267" s="38"/>
      <c r="Y2267" s="38">
        <f t="shared" si="35"/>
        <v>9284.335056322725</v>
      </c>
      <c r="Z2267" s="38">
        <v>9284.335056322725</v>
      </c>
      <c r="AA2267" s="38">
        <v>0</v>
      </c>
      <c r="AB2267" s="38">
        <v>9284.335056322725</v>
      </c>
      <c r="AC2267" s="38" t="s">
        <v>6123</v>
      </c>
      <c r="AD2267" s="59">
        <v>6.6747198403435917E-2</v>
      </c>
      <c r="AE2267" s="59">
        <v>6.7029586504485025E-2</v>
      </c>
      <c r="AF2267" s="59">
        <v>0.49679402072519063</v>
      </c>
    </row>
    <row r="2268" spans="1:32" x14ac:dyDescent="0.2">
      <c r="A2268" s="60" t="s">
        <v>6110</v>
      </c>
      <c r="B2268" s="44" t="s">
        <v>6115</v>
      </c>
      <c r="C2268" s="44"/>
      <c r="D2268" s="39">
        <v>2253</v>
      </c>
      <c r="E2268" s="44" t="s">
        <v>5315</v>
      </c>
      <c r="F2268" s="44" t="s">
        <v>4737</v>
      </c>
      <c r="G2268" s="39" t="s">
        <v>6115</v>
      </c>
      <c r="H2268" s="64">
        <v>40633</v>
      </c>
      <c r="I2268" s="44" t="s">
        <v>6141</v>
      </c>
      <c r="J2268" s="58">
        <v>49</v>
      </c>
      <c r="K2268" s="44" t="s">
        <v>6110</v>
      </c>
      <c r="L2268" s="39" t="s">
        <v>6116</v>
      </c>
      <c r="M2268" s="67">
        <v>0</v>
      </c>
      <c r="N2268" s="67">
        <v>0</v>
      </c>
      <c r="O2268" s="46">
        <v>94770</v>
      </c>
      <c r="P2268" s="45">
        <v>94770</v>
      </c>
      <c r="Q2268" s="45">
        <v>223812</v>
      </c>
      <c r="R2268" s="45">
        <v>18651</v>
      </c>
      <c r="S2268" s="45">
        <v>111906</v>
      </c>
      <c r="T2268" s="45">
        <v>88507</v>
      </c>
      <c r="U2268" s="46">
        <v>0</v>
      </c>
      <c r="V2268" s="38">
        <v>0</v>
      </c>
      <c r="W2268" s="46">
        <v>0</v>
      </c>
      <c r="X2268" s="38"/>
      <c r="Y2268" s="38">
        <f t="shared" si="35"/>
        <v>0</v>
      </c>
      <c r="Z2268" s="38">
        <v>0</v>
      </c>
      <c r="AA2268" s="38">
        <v>0</v>
      </c>
      <c r="AB2268" s="38">
        <v>0</v>
      </c>
      <c r="AC2268" s="38" t="s">
        <v>6116</v>
      </c>
      <c r="AD2268" s="59">
        <v>0</v>
      </c>
      <c r="AE2268" s="59">
        <v>0</v>
      </c>
      <c r="AF2268" s="59" t="s">
        <v>6138</v>
      </c>
    </row>
    <row r="2269" spans="1:32" x14ac:dyDescent="0.2">
      <c r="A2269" s="60" t="s">
        <v>6110</v>
      </c>
      <c r="B2269" s="44" t="s">
        <v>6115</v>
      </c>
      <c r="C2269" s="44"/>
      <c r="D2269" s="39">
        <v>2254</v>
      </c>
      <c r="E2269" s="44" t="s">
        <v>5876</v>
      </c>
      <c r="F2269" s="44" t="s">
        <v>5877</v>
      </c>
      <c r="G2269" s="39" t="s">
        <v>6115</v>
      </c>
      <c r="H2269" s="64">
        <v>40633</v>
      </c>
      <c r="I2269" s="44" t="s">
        <v>6132</v>
      </c>
      <c r="J2269" s="58">
        <v>49</v>
      </c>
      <c r="K2269" s="44" t="s">
        <v>6110</v>
      </c>
      <c r="L2269" s="39" t="s">
        <v>6116</v>
      </c>
      <c r="M2269" s="67">
        <v>0</v>
      </c>
      <c r="N2269" s="67">
        <v>0</v>
      </c>
      <c r="O2269" s="46">
        <v>175368</v>
      </c>
      <c r="P2269" s="45">
        <v>175368</v>
      </c>
      <c r="Q2269" s="45">
        <v>217512</v>
      </c>
      <c r="R2269" s="45">
        <v>18126</v>
      </c>
      <c r="S2269" s="45">
        <v>108756</v>
      </c>
      <c r="T2269" s="45">
        <v>32599</v>
      </c>
      <c r="U2269" s="46">
        <v>66612</v>
      </c>
      <c r="V2269" s="38">
        <v>28537.514871958701</v>
      </c>
      <c r="W2269" s="46">
        <v>28537.514871958701</v>
      </c>
      <c r="X2269" s="38"/>
      <c r="Y2269" s="38">
        <f t="shared" si="35"/>
        <v>33092.443308546397</v>
      </c>
      <c r="Z2269" s="38">
        <v>32599</v>
      </c>
      <c r="AA2269" s="38">
        <v>0</v>
      </c>
      <c r="AB2269" s="38">
        <v>32599</v>
      </c>
      <c r="AC2269" s="38" t="s">
        <v>6123</v>
      </c>
      <c r="AD2269" s="59">
        <v>1</v>
      </c>
      <c r="AE2269" s="59">
        <v>0.18588910177455409</v>
      </c>
      <c r="AF2269" s="59">
        <v>0.48938629676334594</v>
      </c>
    </row>
    <row r="2270" spans="1:32" x14ac:dyDescent="0.2">
      <c r="A2270" s="60" t="s">
        <v>6110</v>
      </c>
      <c r="B2270" s="44" t="s">
        <v>6115</v>
      </c>
      <c r="C2270" s="44"/>
      <c r="D2270" s="39">
        <v>2255</v>
      </c>
      <c r="E2270" s="44" t="s">
        <v>403</v>
      </c>
      <c r="F2270" s="44" t="s">
        <v>404</v>
      </c>
      <c r="G2270" s="39" t="s">
        <v>6115</v>
      </c>
      <c r="H2270" s="64">
        <v>40543</v>
      </c>
      <c r="I2270" s="44" t="s">
        <v>6131</v>
      </c>
      <c r="J2270" s="58">
        <v>48</v>
      </c>
      <c r="K2270" s="44" t="s">
        <v>6110</v>
      </c>
      <c r="L2270" s="39" t="s">
        <v>6116</v>
      </c>
      <c r="M2270" s="67">
        <v>0</v>
      </c>
      <c r="N2270" s="67">
        <v>0</v>
      </c>
      <c r="O2270" s="46">
        <v>294157</v>
      </c>
      <c r="P2270" s="45">
        <v>294157</v>
      </c>
      <c r="Q2270" s="45">
        <v>218469</v>
      </c>
      <c r="R2270" s="45">
        <v>18205.75</v>
      </c>
      <c r="S2270" s="45">
        <v>109234.5</v>
      </c>
      <c r="T2270" s="45">
        <v>106637</v>
      </c>
      <c r="U2270" s="46">
        <v>184922.5</v>
      </c>
      <c r="V2270" s="38">
        <v>79223.392090160676</v>
      </c>
      <c r="W2270" s="46">
        <v>79223.392090160676</v>
      </c>
      <c r="X2270" s="38"/>
      <c r="Y2270" s="38">
        <f t="shared" si="35"/>
        <v>91868.392297554063</v>
      </c>
      <c r="Z2270" s="38">
        <v>91868.392297554063</v>
      </c>
      <c r="AA2270" s="38">
        <v>0</v>
      </c>
      <c r="AB2270" s="38">
        <v>91868.392297554063</v>
      </c>
      <c r="AC2270" s="38" t="s">
        <v>6123</v>
      </c>
      <c r="AD2270" s="59">
        <v>0.86150578408576817</v>
      </c>
      <c r="AE2270" s="59">
        <v>0.31231074663378422</v>
      </c>
      <c r="AF2270" s="59">
        <v>0.49679402072519063</v>
      </c>
    </row>
    <row r="2271" spans="1:32" x14ac:dyDescent="0.2">
      <c r="A2271" s="60" t="s">
        <v>6110</v>
      </c>
      <c r="B2271" s="44" t="s">
        <v>6115</v>
      </c>
      <c r="C2271" s="44"/>
      <c r="D2271" s="39">
        <v>2256</v>
      </c>
      <c r="E2271" s="44" t="s">
        <v>775</v>
      </c>
      <c r="F2271" s="44" t="s">
        <v>776</v>
      </c>
      <c r="G2271" s="39" t="s">
        <v>6115</v>
      </c>
      <c r="H2271" s="64">
        <v>40633</v>
      </c>
      <c r="I2271" s="44" t="s">
        <v>6130</v>
      </c>
      <c r="J2271" s="58">
        <v>48</v>
      </c>
      <c r="K2271" s="44" t="s">
        <v>6110</v>
      </c>
      <c r="L2271" s="39" t="s">
        <v>6116</v>
      </c>
      <c r="M2271" s="67">
        <v>0</v>
      </c>
      <c r="N2271" s="67">
        <v>0</v>
      </c>
      <c r="O2271" s="46">
        <v>10692</v>
      </c>
      <c r="P2271" s="45">
        <v>10692</v>
      </c>
      <c r="Q2271" s="45">
        <v>415892</v>
      </c>
      <c r="R2271" s="45">
        <v>34657.666666666664</v>
      </c>
      <c r="S2271" s="45">
        <v>207946</v>
      </c>
      <c r="T2271" s="45">
        <v>236053</v>
      </c>
      <c r="U2271" s="46">
        <v>0</v>
      </c>
      <c r="V2271" s="38">
        <v>0</v>
      </c>
      <c r="W2271" s="46">
        <v>0</v>
      </c>
      <c r="X2271" s="38"/>
      <c r="Y2271" s="38">
        <f t="shared" si="35"/>
        <v>0</v>
      </c>
      <c r="Z2271" s="38">
        <v>0</v>
      </c>
      <c r="AA2271" s="38">
        <v>0</v>
      </c>
      <c r="AB2271" s="38">
        <v>0</v>
      </c>
      <c r="AC2271" s="38" t="s">
        <v>6116</v>
      </c>
      <c r="AD2271" s="59">
        <v>0</v>
      </c>
      <c r="AE2271" s="59">
        <v>0</v>
      </c>
      <c r="AF2271" s="59" t="s">
        <v>6138</v>
      </c>
    </row>
    <row r="2272" spans="1:32" x14ac:dyDescent="0.2">
      <c r="A2272" s="60" t="s">
        <v>6110</v>
      </c>
      <c r="B2272" s="44" t="s">
        <v>6115</v>
      </c>
      <c r="C2272" s="44"/>
      <c r="D2272" s="39">
        <v>2257</v>
      </c>
      <c r="E2272" s="44" t="s">
        <v>1196</v>
      </c>
      <c r="F2272" s="44" t="s">
        <v>1197</v>
      </c>
      <c r="G2272" s="39" t="s">
        <v>6115</v>
      </c>
      <c r="H2272" s="64">
        <v>40543</v>
      </c>
      <c r="I2272" s="44" t="s">
        <v>6131</v>
      </c>
      <c r="J2272" s="58">
        <v>48</v>
      </c>
      <c r="K2272" s="44" t="s">
        <v>6110</v>
      </c>
      <c r="L2272" s="39" t="s">
        <v>6116</v>
      </c>
      <c r="M2272" s="67">
        <v>0</v>
      </c>
      <c r="N2272" s="67">
        <v>0</v>
      </c>
      <c r="O2272" s="46">
        <v>641192</v>
      </c>
      <c r="P2272" s="45">
        <v>641192</v>
      </c>
      <c r="Q2272" s="45">
        <v>204985</v>
      </c>
      <c r="R2272" s="45">
        <v>17082.083333333332</v>
      </c>
      <c r="S2272" s="45">
        <v>102492.5</v>
      </c>
      <c r="T2272" s="45">
        <v>124754</v>
      </c>
      <c r="U2272" s="46">
        <v>538699.5</v>
      </c>
      <c r="V2272" s="38">
        <v>230786.41975570042</v>
      </c>
      <c r="W2272" s="46">
        <v>124754</v>
      </c>
      <c r="X2272" s="38"/>
      <c r="Y2272" s="38">
        <f t="shared" si="35"/>
        <v>267622.69056764984</v>
      </c>
      <c r="Z2272" s="38">
        <v>124754</v>
      </c>
      <c r="AA2272" s="38">
        <v>0</v>
      </c>
      <c r="AB2272" s="38">
        <v>124754</v>
      </c>
      <c r="AC2272" s="38" t="s">
        <v>6123</v>
      </c>
      <c r="AD2272" s="59">
        <v>1</v>
      </c>
      <c r="AE2272" s="59">
        <v>0.19456574629752088</v>
      </c>
      <c r="AF2272" s="59">
        <v>0.23158365656548782</v>
      </c>
    </row>
    <row r="2273" spans="1:32" x14ac:dyDescent="0.2">
      <c r="A2273" s="60" t="s">
        <v>6110</v>
      </c>
      <c r="B2273" s="44" t="s">
        <v>6115</v>
      </c>
      <c r="C2273" s="44"/>
      <c r="D2273" s="39">
        <v>2258</v>
      </c>
      <c r="E2273" s="44" t="s">
        <v>1211</v>
      </c>
      <c r="F2273" s="44" t="s">
        <v>1212</v>
      </c>
      <c r="G2273" s="39" t="s">
        <v>6115</v>
      </c>
      <c r="H2273" s="64">
        <v>40543</v>
      </c>
      <c r="I2273" s="44" t="s">
        <v>6131</v>
      </c>
      <c r="J2273" s="58">
        <v>48</v>
      </c>
      <c r="K2273" s="44" t="s">
        <v>6110</v>
      </c>
      <c r="L2273" s="39" t="s">
        <v>6116</v>
      </c>
      <c r="M2273" s="67">
        <v>0</v>
      </c>
      <c r="N2273" s="67">
        <v>0</v>
      </c>
      <c r="O2273" s="46">
        <v>66708</v>
      </c>
      <c r="P2273" s="45">
        <v>66708</v>
      </c>
      <c r="Q2273" s="45">
        <v>293741</v>
      </c>
      <c r="R2273" s="45">
        <v>24478.416666666668</v>
      </c>
      <c r="S2273" s="45">
        <v>146870.5</v>
      </c>
      <c r="T2273" s="45">
        <v>205319</v>
      </c>
      <c r="U2273" s="46">
        <v>0</v>
      </c>
      <c r="V2273" s="38">
        <v>0</v>
      </c>
      <c r="W2273" s="46">
        <v>0</v>
      </c>
      <c r="X2273" s="38"/>
      <c r="Y2273" s="38">
        <f t="shared" si="35"/>
        <v>0</v>
      </c>
      <c r="Z2273" s="38">
        <v>0</v>
      </c>
      <c r="AA2273" s="38">
        <v>0</v>
      </c>
      <c r="AB2273" s="38">
        <v>0</v>
      </c>
      <c r="AC2273" s="38" t="s">
        <v>6116</v>
      </c>
      <c r="AD2273" s="59">
        <v>0</v>
      </c>
      <c r="AE2273" s="59">
        <v>0</v>
      </c>
      <c r="AF2273" s="59" t="s">
        <v>6138</v>
      </c>
    </row>
    <row r="2274" spans="1:32" x14ac:dyDescent="0.2">
      <c r="A2274" s="60" t="s">
        <v>6110</v>
      </c>
      <c r="B2274" s="44" t="s">
        <v>6115</v>
      </c>
      <c r="C2274" s="44"/>
      <c r="D2274" s="39">
        <v>2259</v>
      </c>
      <c r="E2274" s="44" t="s">
        <v>1325</v>
      </c>
      <c r="F2274" s="44" t="s">
        <v>1326</v>
      </c>
      <c r="G2274" s="39" t="s">
        <v>6115</v>
      </c>
      <c r="H2274" s="64">
        <v>40543</v>
      </c>
      <c r="I2274" s="44" t="s">
        <v>6131</v>
      </c>
      <c r="J2274" s="58">
        <v>48</v>
      </c>
      <c r="K2274" s="44" t="s">
        <v>6110</v>
      </c>
      <c r="L2274" s="39" t="s">
        <v>6116</v>
      </c>
      <c r="M2274" s="67">
        <v>0</v>
      </c>
      <c r="N2274" s="67">
        <v>0</v>
      </c>
      <c r="O2274" s="46">
        <v>301177</v>
      </c>
      <c r="P2274" s="45">
        <v>301177</v>
      </c>
      <c r="Q2274" s="45">
        <v>203061</v>
      </c>
      <c r="R2274" s="45">
        <v>16921.75</v>
      </c>
      <c r="S2274" s="45">
        <v>101530.5</v>
      </c>
      <c r="T2274" s="45">
        <v>42122</v>
      </c>
      <c r="U2274" s="46">
        <v>199646.5</v>
      </c>
      <c r="V2274" s="38">
        <v>85531.360158597599</v>
      </c>
      <c r="W2274" s="46">
        <v>42122</v>
      </c>
      <c r="X2274" s="38"/>
      <c r="Y2274" s="38">
        <f t="shared" si="35"/>
        <v>99183.187458711778</v>
      </c>
      <c r="Z2274" s="38">
        <v>42122</v>
      </c>
      <c r="AA2274" s="38">
        <v>0</v>
      </c>
      <c r="AB2274" s="38">
        <v>42122</v>
      </c>
      <c r="AC2274" s="38" t="s">
        <v>6123</v>
      </c>
      <c r="AD2274" s="59">
        <v>1</v>
      </c>
      <c r="AE2274" s="59">
        <v>0.13985795728093448</v>
      </c>
      <c r="AF2274" s="59">
        <v>0.21098291229748581</v>
      </c>
    </row>
    <row r="2275" spans="1:32" x14ac:dyDescent="0.2">
      <c r="A2275" s="60" t="s">
        <v>6110</v>
      </c>
      <c r="B2275" s="44" t="s">
        <v>6115</v>
      </c>
      <c r="C2275" s="44"/>
      <c r="D2275" s="39">
        <v>2260</v>
      </c>
      <c r="E2275" s="44" t="s">
        <v>2065</v>
      </c>
      <c r="F2275" s="44" t="s">
        <v>2066</v>
      </c>
      <c r="G2275" s="39" t="s">
        <v>6115</v>
      </c>
      <c r="H2275" s="64">
        <v>40451</v>
      </c>
      <c r="I2275" s="44" t="s">
        <v>6141</v>
      </c>
      <c r="J2275" s="58">
        <v>48</v>
      </c>
      <c r="K2275" s="44" t="s">
        <v>6110</v>
      </c>
      <c r="L2275" s="39" t="s">
        <v>6116</v>
      </c>
      <c r="M2275" s="67">
        <v>0</v>
      </c>
      <c r="N2275" s="67">
        <v>0</v>
      </c>
      <c r="O2275" s="46">
        <v>87987</v>
      </c>
      <c r="P2275" s="45">
        <v>87987</v>
      </c>
      <c r="Q2275" s="45">
        <v>193491</v>
      </c>
      <c r="R2275" s="45">
        <v>16124.25</v>
      </c>
      <c r="S2275" s="45">
        <v>100000</v>
      </c>
      <c r="T2275" s="45">
        <v>105351</v>
      </c>
      <c r="U2275" s="46">
        <v>0</v>
      </c>
      <c r="V2275" s="38">
        <v>0</v>
      </c>
      <c r="W2275" s="46">
        <v>0</v>
      </c>
      <c r="X2275" s="38"/>
      <c r="Y2275" s="38">
        <f t="shared" si="35"/>
        <v>0</v>
      </c>
      <c r="Z2275" s="38">
        <v>0</v>
      </c>
      <c r="AA2275" s="38">
        <v>0</v>
      </c>
      <c r="AB2275" s="38">
        <v>0</v>
      </c>
      <c r="AC2275" s="38" t="s">
        <v>6116</v>
      </c>
      <c r="AD2275" s="59">
        <v>0</v>
      </c>
      <c r="AE2275" s="59">
        <v>0</v>
      </c>
      <c r="AF2275" s="59" t="s">
        <v>6138</v>
      </c>
    </row>
    <row r="2276" spans="1:32" x14ac:dyDescent="0.2">
      <c r="A2276" s="60" t="s">
        <v>6110</v>
      </c>
      <c r="B2276" s="44" t="s">
        <v>6115</v>
      </c>
      <c r="C2276" s="44"/>
      <c r="D2276" s="39">
        <v>2261</v>
      </c>
      <c r="E2276" s="44" t="s">
        <v>2697</v>
      </c>
      <c r="F2276" s="44" t="s">
        <v>2698</v>
      </c>
      <c r="G2276" s="39" t="s">
        <v>6115</v>
      </c>
      <c r="H2276" s="64">
        <v>40359</v>
      </c>
      <c r="I2276" s="44" t="s">
        <v>6131</v>
      </c>
      <c r="J2276" s="58">
        <v>48</v>
      </c>
      <c r="K2276" s="44" t="s">
        <v>6110</v>
      </c>
      <c r="L2276" s="39" t="s">
        <v>6116</v>
      </c>
      <c r="M2276" s="67">
        <v>0</v>
      </c>
      <c r="N2276" s="67">
        <v>0</v>
      </c>
      <c r="O2276" s="46">
        <v>103311</v>
      </c>
      <c r="P2276" s="45">
        <v>103311</v>
      </c>
      <c r="Q2276" s="45">
        <v>215414</v>
      </c>
      <c r="R2276" s="45">
        <v>17951.166666666668</v>
      </c>
      <c r="S2276" s="45">
        <v>107707</v>
      </c>
      <c r="T2276" s="45">
        <v>110990</v>
      </c>
      <c r="U2276" s="46">
        <v>0</v>
      </c>
      <c r="V2276" s="38">
        <v>0</v>
      </c>
      <c r="W2276" s="46">
        <v>0</v>
      </c>
      <c r="X2276" s="38"/>
      <c r="Y2276" s="38">
        <f t="shared" si="35"/>
        <v>0</v>
      </c>
      <c r="Z2276" s="38">
        <v>0</v>
      </c>
      <c r="AA2276" s="38">
        <v>0</v>
      </c>
      <c r="AB2276" s="38">
        <v>0</v>
      </c>
      <c r="AC2276" s="38" t="s">
        <v>6116</v>
      </c>
      <c r="AD2276" s="59">
        <v>0</v>
      </c>
      <c r="AE2276" s="59">
        <v>0</v>
      </c>
      <c r="AF2276" s="59" t="s">
        <v>6138</v>
      </c>
    </row>
    <row r="2277" spans="1:32" x14ac:dyDescent="0.2">
      <c r="A2277" s="60" t="s">
        <v>6110</v>
      </c>
      <c r="B2277" s="44" t="s">
        <v>6115</v>
      </c>
      <c r="C2277" s="44"/>
      <c r="D2277" s="39">
        <v>2262</v>
      </c>
      <c r="E2277" s="44" t="s">
        <v>2794</v>
      </c>
      <c r="F2277" s="44" t="s">
        <v>2795</v>
      </c>
      <c r="G2277" s="39" t="s">
        <v>6115</v>
      </c>
      <c r="H2277" s="64">
        <v>40451</v>
      </c>
      <c r="I2277" s="44" t="s">
        <v>6131</v>
      </c>
      <c r="J2277" s="58">
        <v>48</v>
      </c>
      <c r="K2277" s="44" t="s">
        <v>6110</v>
      </c>
      <c r="L2277" s="39" t="s">
        <v>6116</v>
      </c>
      <c r="M2277" s="67">
        <v>0</v>
      </c>
      <c r="N2277" s="67">
        <v>0</v>
      </c>
      <c r="O2277" s="46">
        <v>369657</v>
      </c>
      <c r="P2277" s="45">
        <v>369657</v>
      </c>
      <c r="Q2277" s="45">
        <v>238494</v>
      </c>
      <c r="R2277" s="45">
        <v>19874.5</v>
      </c>
      <c r="S2277" s="45">
        <v>119247</v>
      </c>
      <c r="T2277" s="45">
        <v>86044</v>
      </c>
      <c r="U2277" s="46">
        <v>250410</v>
      </c>
      <c r="V2277" s="38">
        <v>107279.15539373054</v>
      </c>
      <c r="W2277" s="46">
        <v>86044</v>
      </c>
      <c r="X2277" s="38"/>
      <c r="Y2277" s="38">
        <f t="shared" ref="Y2277:Y2340" si="36">V2277*(1+$X$14)</f>
        <v>124402.19072979499</v>
      </c>
      <c r="Z2277" s="38">
        <v>86044</v>
      </c>
      <c r="AA2277" s="38">
        <v>0</v>
      </c>
      <c r="AB2277" s="38">
        <v>86044</v>
      </c>
      <c r="AC2277" s="38" t="s">
        <v>6123</v>
      </c>
      <c r="AD2277" s="59">
        <v>1</v>
      </c>
      <c r="AE2277" s="59">
        <v>0.23276713277443684</v>
      </c>
      <c r="AF2277" s="59">
        <v>0.3436124755401142</v>
      </c>
    </row>
    <row r="2278" spans="1:32" x14ac:dyDescent="0.2">
      <c r="A2278" s="60" t="s">
        <v>6110</v>
      </c>
      <c r="B2278" s="44" t="s">
        <v>6115</v>
      </c>
      <c r="C2278" s="44"/>
      <c r="D2278" s="39">
        <v>2263</v>
      </c>
      <c r="E2278" s="44" t="s">
        <v>3063</v>
      </c>
      <c r="F2278" s="44" t="s">
        <v>3064</v>
      </c>
      <c r="G2278" s="39" t="s">
        <v>6115</v>
      </c>
      <c r="H2278" s="64">
        <v>40359</v>
      </c>
      <c r="I2278" s="44" t="s">
        <v>6131</v>
      </c>
      <c r="J2278" s="58">
        <v>48</v>
      </c>
      <c r="K2278" s="44" t="s">
        <v>6110</v>
      </c>
      <c r="L2278" s="39" t="s">
        <v>6116</v>
      </c>
      <c r="M2278" s="67">
        <v>0</v>
      </c>
      <c r="N2278" s="67">
        <v>0</v>
      </c>
      <c r="O2278" s="46">
        <v>182852</v>
      </c>
      <c r="P2278" s="45">
        <v>182852</v>
      </c>
      <c r="Q2278" s="45">
        <v>197273</v>
      </c>
      <c r="R2278" s="45">
        <v>16439.416666666668</v>
      </c>
      <c r="S2278" s="45">
        <v>100000</v>
      </c>
      <c r="T2278" s="45">
        <v>80898</v>
      </c>
      <c r="U2278" s="46">
        <v>82852</v>
      </c>
      <c r="V2278" s="38">
        <v>35494.958598623707</v>
      </c>
      <c r="W2278" s="46">
        <v>35494.958598623707</v>
      </c>
      <c r="X2278" s="38"/>
      <c r="Y2278" s="38">
        <f t="shared" si="36"/>
        <v>41160.378205123496</v>
      </c>
      <c r="Z2278" s="38">
        <v>41160.378205123496</v>
      </c>
      <c r="AA2278" s="38">
        <v>0</v>
      </c>
      <c r="AB2278" s="38">
        <v>41160.378205123496</v>
      </c>
      <c r="AC2278" s="38" t="s">
        <v>6123</v>
      </c>
      <c r="AD2278" s="59">
        <v>0.50879352029869085</v>
      </c>
      <c r="AE2278" s="59">
        <v>0.22510214930721839</v>
      </c>
      <c r="AF2278" s="59">
        <v>0.49679402072519063</v>
      </c>
    </row>
    <row r="2279" spans="1:32" x14ac:dyDescent="0.2">
      <c r="A2279" s="60" t="s">
        <v>6110</v>
      </c>
      <c r="B2279" s="44" t="s">
        <v>6115</v>
      </c>
      <c r="C2279" s="44"/>
      <c r="D2279" s="39">
        <v>2264</v>
      </c>
      <c r="E2279" s="44" t="s">
        <v>4168</v>
      </c>
      <c r="F2279" s="44" t="s">
        <v>4169</v>
      </c>
      <c r="G2279" s="39" t="s">
        <v>6115</v>
      </c>
      <c r="H2279" s="64">
        <v>40359</v>
      </c>
      <c r="I2279" s="44" t="s">
        <v>6129</v>
      </c>
      <c r="J2279" s="58">
        <v>48</v>
      </c>
      <c r="K2279" s="44" t="s">
        <v>6110</v>
      </c>
      <c r="L2279" s="39" t="s">
        <v>6116</v>
      </c>
      <c r="M2279" s="67">
        <v>0</v>
      </c>
      <c r="N2279" s="67">
        <v>0</v>
      </c>
      <c r="O2279" s="46">
        <v>84927</v>
      </c>
      <c r="P2279" s="45">
        <v>84927</v>
      </c>
      <c r="Q2279" s="45">
        <v>191318</v>
      </c>
      <c r="R2279" s="45">
        <v>15943.166666666666</v>
      </c>
      <c r="S2279" s="45">
        <v>100000</v>
      </c>
      <c r="T2279" s="45">
        <v>187258</v>
      </c>
      <c r="U2279" s="46">
        <v>0</v>
      </c>
      <c r="V2279" s="38">
        <v>0</v>
      </c>
      <c r="W2279" s="46">
        <v>0</v>
      </c>
      <c r="X2279" s="38"/>
      <c r="Y2279" s="38">
        <f t="shared" si="36"/>
        <v>0</v>
      </c>
      <c r="Z2279" s="38">
        <v>0</v>
      </c>
      <c r="AA2279" s="38">
        <v>0</v>
      </c>
      <c r="AB2279" s="38">
        <v>0</v>
      </c>
      <c r="AC2279" s="38" t="s">
        <v>6116</v>
      </c>
      <c r="AD2279" s="59">
        <v>0</v>
      </c>
      <c r="AE2279" s="59">
        <v>0</v>
      </c>
      <c r="AF2279" s="59" t="s">
        <v>6138</v>
      </c>
    </row>
    <row r="2280" spans="1:32" x14ac:dyDescent="0.2">
      <c r="A2280" s="60" t="s">
        <v>6110</v>
      </c>
      <c r="B2280" s="44" t="s">
        <v>6115</v>
      </c>
      <c r="C2280" s="44"/>
      <c r="D2280" s="39">
        <v>2265</v>
      </c>
      <c r="E2280" s="44" t="s">
        <v>5301</v>
      </c>
      <c r="F2280" s="44" t="s">
        <v>5302</v>
      </c>
      <c r="G2280" s="39" t="s">
        <v>6115</v>
      </c>
      <c r="H2280" s="64">
        <v>40451</v>
      </c>
      <c r="I2280" s="44" t="s">
        <v>6141</v>
      </c>
      <c r="J2280" s="58">
        <v>48</v>
      </c>
      <c r="K2280" s="44" t="s">
        <v>6110</v>
      </c>
      <c r="L2280" s="39" t="s">
        <v>6116</v>
      </c>
      <c r="M2280" s="67">
        <v>0</v>
      </c>
      <c r="N2280" s="67">
        <v>0</v>
      </c>
      <c r="O2280" s="46">
        <v>29393</v>
      </c>
      <c r="P2280" s="45">
        <v>29393</v>
      </c>
      <c r="Q2280" s="45">
        <v>247479</v>
      </c>
      <c r="R2280" s="45">
        <v>20623.25</v>
      </c>
      <c r="S2280" s="45">
        <v>123739.5</v>
      </c>
      <c r="T2280" s="45">
        <v>165503</v>
      </c>
      <c r="U2280" s="46">
        <v>0</v>
      </c>
      <c r="V2280" s="38">
        <v>0</v>
      </c>
      <c r="W2280" s="46">
        <v>0</v>
      </c>
      <c r="X2280" s="38"/>
      <c r="Y2280" s="38">
        <f t="shared" si="36"/>
        <v>0</v>
      </c>
      <c r="Z2280" s="38">
        <v>0</v>
      </c>
      <c r="AA2280" s="38">
        <v>0</v>
      </c>
      <c r="AB2280" s="38">
        <v>0</v>
      </c>
      <c r="AC2280" s="38" t="s">
        <v>6116</v>
      </c>
      <c r="AD2280" s="59">
        <v>0</v>
      </c>
      <c r="AE2280" s="59">
        <v>0</v>
      </c>
      <c r="AF2280" s="59" t="s">
        <v>6138</v>
      </c>
    </row>
    <row r="2281" spans="1:32" x14ac:dyDescent="0.2">
      <c r="A2281" s="35" t="s">
        <v>6110</v>
      </c>
      <c r="B2281" s="26" t="s">
        <v>6173</v>
      </c>
      <c r="C2281" s="26" t="s">
        <v>6174</v>
      </c>
      <c r="D2281" s="25">
        <v>2266</v>
      </c>
      <c r="E2281" s="26" t="s">
        <v>5309</v>
      </c>
      <c r="F2281" s="26" t="s">
        <v>5310</v>
      </c>
      <c r="G2281" s="25" t="s">
        <v>6115</v>
      </c>
      <c r="H2281" s="63">
        <v>40178</v>
      </c>
      <c r="I2281" s="26" t="s">
        <v>6141</v>
      </c>
      <c r="J2281" s="57">
        <v>48</v>
      </c>
      <c r="K2281" s="26" t="s">
        <v>6110</v>
      </c>
      <c r="L2281" s="25" t="s">
        <v>6116</v>
      </c>
      <c r="M2281" s="110">
        <v>0</v>
      </c>
      <c r="N2281" s="110">
        <v>0</v>
      </c>
      <c r="O2281" s="40">
        <v>22328</v>
      </c>
      <c r="P2281" s="27">
        <v>22328</v>
      </c>
      <c r="Q2281" s="27">
        <v>0</v>
      </c>
      <c r="R2281" s="27">
        <v>0</v>
      </c>
      <c r="S2281" s="27">
        <v>0</v>
      </c>
      <c r="T2281" s="27">
        <v>97827</v>
      </c>
      <c r="U2281" s="27">
        <v>0</v>
      </c>
      <c r="V2281" s="40">
        <v>35376.29182186543</v>
      </c>
      <c r="W2281" s="40">
        <v>35376.29182186543</v>
      </c>
      <c r="X2281" s="28"/>
      <c r="Y2281" s="38">
        <v>0</v>
      </c>
      <c r="Z2281" s="28">
        <v>35376.29182186543</v>
      </c>
      <c r="AA2281" s="28">
        <v>35376.29182186543</v>
      </c>
      <c r="AB2281" s="28">
        <v>0</v>
      </c>
      <c r="AC2281" s="28" t="s">
        <v>6123</v>
      </c>
      <c r="AD2281" s="37">
        <v>0</v>
      </c>
      <c r="AE2281" s="37">
        <v>0</v>
      </c>
      <c r="AF2281" s="37" t="s">
        <v>6138</v>
      </c>
    </row>
    <row r="2282" spans="1:32" x14ac:dyDescent="0.2">
      <c r="A2282" s="60" t="s">
        <v>6110</v>
      </c>
      <c r="B2282" s="44" t="s">
        <v>6115</v>
      </c>
      <c r="C2282" s="44"/>
      <c r="D2282" s="39">
        <v>2267</v>
      </c>
      <c r="E2282" s="44" t="s">
        <v>5516</v>
      </c>
      <c r="F2282" s="44" t="s">
        <v>5517</v>
      </c>
      <c r="G2282" s="39" t="s">
        <v>6115</v>
      </c>
      <c r="H2282" s="64">
        <v>40359</v>
      </c>
      <c r="I2282" s="44" t="s">
        <v>6129</v>
      </c>
      <c r="J2282" s="58">
        <v>48</v>
      </c>
      <c r="K2282" s="44" t="s">
        <v>6110</v>
      </c>
      <c r="L2282" s="39" t="s">
        <v>6116</v>
      </c>
      <c r="M2282" s="67">
        <v>0</v>
      </c>
      <c r="N2282" s="67">
        <v>0</v>
      </c>
      <c r="O2282" s="46">
        <v>524789</v>
      </c>
      <c r="P2282" s="45">
        <v>524789</v>
      </c>
      <c r="Q2282" s="45">
        <v>189860</v>
      </c>
      <c r="R2282" s="45">
        <v>15821.666666666666</v>
      </c>
      <c r="S2282" s="45">
        <v>100000</v>
      </c>
      <c r="T2282" s="45">
        <v>85713</v>
      </c>
      <c r="U2282" s="46">
        <v>424789</v>
      </c>
      <c r="V2282" s="38">
        <v>181985.56423684119</v>
      </c>
      <c r="W2282" s="46">
        <v>85713</v>
      </c>
      <c r="X2282" s="38"/>
      <c r="Y2282" s="38">
        <f t="shared" si="36"/>
        <v>211032.63526983303</v>
      </c>
      <c r="Z2282" s="38">
        <v>85713</v>
      </c>
      <c r="AA2282" s="38">
        <v>0</v>
      </c>
      <c r="AB2282" s="38">
        <v>85713</v>
      </c>
      <c r="AC2282" s="38" t="s">
        <v>6123</v>
      </c>
      <c r="AD2282" s="59">
        <v>1</v>
      </c>
      <c r="AE2282" s="59">
        <v>0.16332849964461907</v>
      </c>
      <c r="AF2282" s="59">
        <v>0.20177782381370515</v>
      </c>
    </row>
    <row r="2283" spans="1:32" x14ac:dyDescent="0.2">
      <c r="A2283" s="60" t="s">
        <v>6110</v>
      </c>
      <c r="B2283" s="44" t="s">
        <v>6115</v>
      </c>
      <c r="C2283" s="44"/>
      <c r="D2283" s="39">
        <v>2268</v>
      </c>
      <c r="E2283" s="44" t="s">
        <v>1301</v>
      </c>
      <c r="F2283" s="44" t="s">
        <v>1302</v>
      </c>
      <c r="G2283" s="39" t="s">
        <v>6115</v>
      </c>
      <c r="H2283" s="64">
        <v>40633</v>
      </c>
      <c r="I2283" s="44" t="s">
        <v>6132</v>
      </c>
      <c r="J2283" s="58">
        <v>47</v>
      </c>
      <c r="K2283" s="44" t="s">
        <v>6110</v>
      </c>
      <c r="L2283" s="39" t="s">
        <v>6116</v>
      </c>
      <c r="M2283" s="67">
        <v>0</v>
      </c>
      <c r="N2283" s="67">
        <v>0</v>
      </c>
      <c r="O2283" s="46">
        <v>46526</v>
      </c>
      <c r="P2283" s="45">
        <v>46526</v>
      </c>
      <c r="Q2283" s="45">
        <v>206167</v>
      </c>
      <c r="R2283" s="45">
        <v>17180.583333333332</v>
      </c>
      <c r="S2283" s="45">
        <v>103083.5</v>
      </c>
      <c r="T2283" s="45">
        <v>72856</v>
      </c>
      <c r="U2283" s="46">
        <v>0</v>
      </c>
      <c r="V2283" s="38">
        <v>0</v>
      </c>
      <c r="W2283" s="46">
        <v>0</v>
      </c>
      <c r="X2283" s="38"/>
      <c r="Y2283" s="38">
        <f t="shared" si="36"/>
        <v>0</v>
      </c>
      <c r="Z2283" s="38">
        <v>0</v>
      </c>
      <c r="AA2283" s="38">
        <v>0</v>
      </c>
      <c r="AB2283" s="38">
        <v>0</v>
      </c>
      <c r="AC2283" s="38" t="s">
        <v>6116</v>
      </c>
      <c r="AD2283" s="59">
        <v>0</v>
      </c>
      <c r="AE2283" s="59">
        <v>0</v>
      </c>
      <c r="AF2283" s="59" t="s">
        <v>6138</v>
      </c>
    </row>
    <row r="2284" spans="1:32" x14ac:dyDescent="0.2">
      <c r="A2284" s="60" t="s">
        <v>6110</v>
      </c>
      <c r="B2284" s="44" t="s">
        <v>6115</v>
      </c>
      <c r="C2284" s="44"/>
      <c r="D2284" s="39">
        <v>2269</v>
      </c>
      <c r="E2284" s="44" t="s">
        <v>2723</v>
      </c>
      <c r="F2284" s="44" t="s">
        <v>2724</v>
      </c>
      <c r="G2284" s="39" t="s">
        <v>6115</v>
      </c>
      <c r="H2284" s="64">
        <v>40633</v>
      </c>
      <c r="I2284" s="44" t="s">
        <v>6132</v>
      </c>
      <c r="J2284" s="58">
        <v>47</v>
      </c>
      <c r="K2284" s="44" t="s">
        <v>6110</v>
      </c>
      <c r="L2284" s="39" t="s">
        <v>6116</v>
      </c>
      <c r="M2284" s="67">
        <v>0</v>
      </c>
      <c r="N2284" s="67">
        <v>0</v>
      </c>
      <c r="O2284" s="46">
        <v>134552</v>
      </c>
      <c r="P2284" s="45">
        <v>134552</v>
      </c>
      <c r="Q2284" s="45">
        <v>197328</v>
      </c>
      <c r="R2284" s="45">
        <v>16444</v>
      </c>
      <c r="S2284" s="45">
        <v>100000</v>
      </c>
      <c r="T2284" s="45">
        <v>81003</v>
      </c>
      <c r="U2284" s="46">
        <v>34552</v>
      </c>
      <c r="V2284" s="38">
        <v>14802.561308111408</v>
      </c>
      <c r="W2284" s="46">
        <v>14802.561308111408</v>
      </c>
      <c r="X2284" s="38"/>
      <c r="Y2284" s="38">
        <f t="shared" si="36"/>
        <v>17165.227004096789</v>
      </c>
      <c r="Z2284" s="38">
        <v>17165.227004096789</v>
      </c>
      <c r="AA2284" s="38">
        <v>0</v>
      </c>
      <c r="AB2284" s="38">
        <v>17165.227004096789</v>
      </c>
      <c r="AC2284" s="38" t="s">
        <v>6123</v>
      </c>
      <c r="AD2284" s="59">
        <v>0.21190853430239359</v>
      </c>
      <c r="AE2284" s="59">
        <v>0.12757318363232645</v>
      </c>
      <c r="AF2284" s="59">
        <v>0.49679402072519069</v>
      </c>
    </row>
    <row r="2285" spans="1:32" x14ac:dyDescent="0.2">
      <c r="A2285" s="60" t="s">
        <v>6110</v>
      </c>
      <c r="B2285" s="44" t="s">
        <v>6115</v>
      </c>
      <c r="C2285" s="44"/>
      <c r="D2285" s="39">
        <v>2270</v>
      </c>
      <c r="E2285" s="44" t="s">
        <v>3392</v>
      </c>
      <c r="F2285" s="44" t="s">
        <v>3393</v>
      </c>
      <c r="G2285" s="39" t="s">
        <v>6115</v>
      </c>
      <c r="H2285" s="64">
        <v>40359</v>
      </c>
      <c r="I2285" s="44" t="s">
        <v>6131</v>
      </c>
      <c r="J2285" s="58">
        <v>47</v>
      </c>
      <c r="K2285" s="44" t="s">
        <v>6110</v>
      </c>
      <c r="L2285" s="39" t="s">
        <v>6116</v>
      </c>
      <c r="M2285" s="67">
        <v>0</v>
      </c>
      <c r="N2285" s="67">
        <v>0</v>
      </c>
      <c r="O2285" s="46">
        <v>182099</v>
      </c>
      <c r="P2285" s="45">
        <v>182099</v>
      </c>
      <c r="Q2285" s="45">
        <v>301737</v>
      </c>
      <c r="R2285" s="45">
        <v>25144.75</v>
      </c>
      <c r="S2285" s="45">
        <v>150868.5</v>
      </c>
      <c r="T2285" s="45">
        <v>163986</v>
      </c>
      <c r="U2285" s="46">
        <v>31230.5</v>
      </c>
      <c r="V2285" s="38">
        <v>13379.584132118931</v>
      </c>
      <c r="W2285" s="46">
        <v>13379.584132118931</v>
      </c>
      <c r="X2285" s="38"/>
      <c r="Y2285" s="38">
        <f t="shared" si="36"/>
        <v>15515.125664258067</v>
      </c>
      <c r="Z2285" s="38">
        <v>15515.125664258067</v>
      </c>
      <c r="AA2285" s="38">
        <v>0</v>
      </c>
      <c r="AB2285" s="38">
        <v>15515.125664258067</v>
      </c>
      <c r="AC2285" s="38" t="s">
        <v>6123</v>
      </c>
      <c r="AD2285" s="59">
        <v>9.4612501459015202E-2</v>
      </c>
      <c r="AE2285" s="59">
        <v>8.520159728641051E-2</v>
      </c>
      <c r="AF2285" s="59">
        <v>0.49679402072519063</v>
      </c>
    </row>
    <row r="2286" spans="1:32" x14ac:dyDescent="0.2">
      <c r="A2286" s="60" t="s">
        <v>6110</v>
      </c>
      <c r="B2286" s="44" t="s">
        <v>6115</v>
      </c>
      <c r="C2286" s="44"/>
      <c r="D2286" s="39">
        <v>2271</v>
      </c>
      <c r="E2286" s="44" t="s">
        <v>3887</v>
      </c>
      <c r="F2286" s="44" t="s">
        <v>3888</v>
      </c>
      <c r="G2286" s="39" t="s">
        <v>6115</v>
      </c>
      <c r="H2286" s="64">
        <v>40359</v>
      </c>
      <c r="I2286" s="44" t="s">
        <v>6131</v>
      </c>
      <c r="J2286" s="58">
        <v>47</v>
      </c>
      <c r="K2286" s="44" t="s">
        <v>6110</v>
      </c>
      <c r="L2286" s="39" t="s">
        <v>6116</v>
      </c>
      <c r="M2286" s="67">
        <v>0</v>
      </c>
      <c r="N2286" s="67">
        <v>0</v>
      </c>
      <c r="O2286" s="46">
        <v>155944</v>
      </c>
      <c r="P2286" s="45">
        <v>155944</v>
      </c>
      <c r="Q2286" s="45">
        <v>171621</v>
      </c>
      <c r="R2286" s="45">
        <v>14301.75</v>
      </c>
      <c r="S2286" s="45">
        <v>100000</v>
      </c>
      <c r="T2286" s="45">
        <v>95081</v>
      </c>
      <c r="U2286" s="46">
        <v>55944</v>
      </c>
      <c r="V2286" s="38">
        <v>23967.194079097724</v>
      </c>
      <c r="W2286" s="46">
        <v>23967.194079097724</v>
      </c>
      <c r="X2286" s="38"/>
      <c r="Y2286" s="38">
        <f t="shared" si="36"/>
        <v>27792.644695450064</v>
      </c>
      <c r="Z2286" s="38">
        <v>27792.644695450064</v>
      </c>
      <c r="AA2286" s="38">
        <v>0</v>
      </c>
      <c r="AB2286" s="38">
        <v>27792.644695450064</v>
      </c>
      <c r="AC2286" s="38" t="s">
        <v>6123</v>
      </c>
      <c r="AD2286" s="59">
        <v>0.29230492627812144</v>
      </c>
      <c r="AE2286" s="59">
        <v>0.17822195592937248</v>
      </c>
      <c r="AF2286" s="59">
        <v>0.49679402072519063</v>
      </c>
    </row>
    <row r="2287" spans="1:32" x14ac:dyDescent="0.2">
      <c r="A2287" s="60" t="s">
        <v>6110</v>
      </c>
      <c r="B2287" s="44" t="s">
        <v>6115</v>
      </c>
      <c r="C2287" s="44"/>
      <c r="D2287" s="39">
        <v>2272</v>
      </c>
      <c r="E2287" s="44" t="s">
        <v>5285</v>
      </c>
      <c r="F2287" s="44" t="s">
        <v>5286</v>
      </c>
      <c r="G2287" s="39" t="s">
        <v>6115</v>
      </c>
      <c r="H2287" s="64">
        <v>40359</v>
      </c>
      <c r="I2287" s="44" t="s">
        <v>6141</v>
      </c>
      <c r="J2287" s="58">
        <v>47</v>
      </c>
      <c r="K2287" s="44" t="s">
        <v>6110</v>
      </c>
      <c r="L2287" s="39" t="s">
        <v>6116</v>
      </c>
      <c r="M2287" s="67">
        <v>0</v>
      </c>
      <c r="N2287" s="67">
        <v>0</v>
      </c>
      <c r="O2287" s="46">
        <v>127466</v>
      </c>
      <c r="P2287" s="45">
        <v>127466</v>
      </c>
      <c r="Q2287" s="45">
        <v>191331</v>
      </c>
      <c r="R2287" s="45">
        <v>15944.25</v>
      </c>
      <c r="S2287" s="45">
        <v>100000</v>
      </c>
      <c r="T2287" s="45">
        <v>106161</v>
      </c>
      <c r="U2287" s="46">
        <v>27466</v>
      </c>
      <c r="V2287" s="38">
        <v>11766.819544124448</v>
      </c>
      <c r="W2287" s="46">
        <v>11766.819544124448</v>
      </c>
      <c r="X2287" s="38"/>
      <c r="Y2287" s="38">
        <f t="shared" si="36"/>
        <v>13644.944573238086</v>
      </c>
      <c r="Z2287" s="38">
        <v>13644.944573238086</v>
      </c>
      <c r="AA2287" s="38">
        <v>0</v>
      </c>
      <c r="AB2287" s="38">
        <v>13644.944573238086</v>
      </c>
      <c r="AC2287" s="38" t="s">
        <v>6123</v>
      </c>
      <c r="AD2287" s="59">
        <v>0.12853067108672758</v>
      </c>
      <c r="AE2287" s="59">
        <v>0.10704771918188448</v>
      </c>
      <c r="AF2287" s="59">
        <v>0.49679402072519063</v>
      </c>
    </row>
    <row r="2288" spans="1:32" x14ac:dyDescent="0.2">
      <c r="A2288" s="60" t="s">
        <v>6110</v>
      </c>
      <c r="B2288" s="44" t="s">
        <v>6115</v>
      </c>
      <c r="C2288" s="44"/>
      <c r="D2288" s="39">
        <v>2273</v>
      </c>
      <c r="E2288" s="44" t="s">
        <v>5544</v>
      </c>
      <c r="F2288" s="44" t="s">
        <v>5545</v>
      </c>
      <c r="G2288" s="39" t="s">
        <v>6115</v>
      </c>
      <c r="H2288" s="64">
        <v>40451</v>
      </c>
      <c r="I2288" s="44" t="s">
        <v>6131</v>
      </c>
      <c r="J2288" s="58">
        <v>47</v>
      </c>
      <c r="K2288" s="44" t="s">
        <v>6110</v>
      </c>
      <c r="L2288" s="39" t="s">
        <v>6116</v>
      </c>
      <c r="M2288" s="67">
        <v>0</v>
      </c>
      <c r="N2288" s="67">
        <v>0</v>
      </c>
      <c r="O2288" s="46">
        <v>326399</v>
      </c>
      <c r="P2288" s="45">
        <v>326399</v>
      </c>
      <c r="Q2288" s="45">
        <v>217293</v>
      </c>
      <c r="R2288" s="45">
        <v>18107.75</v>
      </c>
      <c r="S2288" s="45">
        <v>108646.5</v>
      </c>
      <c r="T2288" s="45">
        <v>138756</v>
      </c>
      <c r="U2288" s="46">
        <v>217752.5</v>
      </c>
      <c r="V2288" s="38">
        <v>93288.224451392947</v>
      </c>
      <c r="W2288" s="46">
        <v>93288.224451392947</v>
      </c>
      <c r="X2288" s="38"/>
      <c r="Y2288" s="38">
        <f t="shared" si="36"/>
        <v>108178.13999796208</v>
      </c>
      <c r="Z2288" s="38">
        <v>108178.13999796208</v>
      </c>
      <c r="AA2288" s="38">
        <v>0</v>
      </c>
      <c r="AB2288" s="38">
        <v>108178.13999796208</v>
      </c>
      <c r="AC2288" s="38" t="s">
        <v>6123</v>
      </c>
      <c r="AD2288" s="59">
        <v>0.77962855658827057</v>
      </c>
      <c r="AE2288" s="59">
        <v>0.33142914040166199</v>
      </c>
      <c r="AF2288" s="59">
        <v>0.49679402072519063</v>
      </c>
    </row>
    <row r="2289" spans="1:32" x14ac:dyDescent="0.2">
      <c r="A2289" s="60" t="s">
        <v>6110</v>
      </c>
      <c r="B2289" s="44" t="s">
        <v>6115</v>
      </c>
      <c r="C2289" s="44"/>
      <c r="D2289" s="39">
        <v>2274</v>
      </c>
      <c r="E2289" s="44" t="s">
        <v>5725</v>
      </c>
      <c r="F2289" s="44" t="s">
        <v>5726</v>
      </c>
      <c r="G2289" s="39" t="s">
        <v>6115</v>
      </c>
      <c r="H2289" s="64">
        <v>40633</v>
      </c>
      <c r="I2289" s="44" t="s">
        <v>6132</v>
      </c>
      <c r="J2289" s="58">
        <v>47</v>
      </c>
      <c r="K2289" s="44" t="s">
        <v>6110</v>
      </c>
      <c r="L2289" s="39" t="s">
        <v>6116</v>
      </c>
      <c r="M2289" s="67">
        <v>0</v>
      </c>
      <c r="N2289" s="67">
        <v>0</v>
      </c>
      <c r="O2289" s="46">
        <v>589107</v>
      </c>
      <c r="P2289" s="45">
        <v>589107</v>
      </c>
      <c r="Q2289" s="45">
        <v>179653</v>
      </c>
      <c r="R2289" s="45">
        <v>14971.083333333334</v>
      </c>
      <c r="S2289" s="45">
        <v>100000</v>
      </c>
      <c r="T2289" s="45">
        <v>30751</v>
      </c>
      <c r="U2289" s="46">
        <v>489107</v>
      </c>
      <c r="V2289" s="38">
        <v>209540.2973410062</v>
      </c>
      <c r="W2289" s="46">
        <v>30751</v>
      </c>
      <c r="X2289" s="38"/>
      <c r="Y2289" s="38">
        <f t="shared" si="36"/>
        <v>242985.43309483581</v>
      </c>
      <c r="Z2289" s="38">
        <v>30751</v>
      </c>
      <c r="AA2289" s="38">
        <v>0</v>
      </c>
      <c r="AB2289" s="38">
        <v>30751</v>
      </c>
      <c r="AC2289" s="38" t="s">
        <v>6123</v>
      </c>
      <c r="AD2289" s="59">
        <v>1</v>
      </c>
      <c r="AE2289" s="59">
        <v>5.2199345789474577E-2</v>
      </c>
      <c r="AF2289" s="59">
        <v>6.2871723365235013E-2</v>
      </c>
    </row>
    <row r="2290" spans="1:32" x14ac:dyDescent="0.2">
      <c r="A2290" s="60" t="s">
        <v>6110</v>
      </c>
      <c r="B2290" s="44" t="s">
        <v>6115</v>
      </c>
      <c r="C2290" s="44"/>
      <c r="D2290" s="39">
        <v>2275</v>
      </c>
      <c r="E2290" s="44" t="s">
        <v>176</v>
      </c>
      <c r="F2290" s="44" t="s">
        <v>177</v>
      </c>
      <c r="G2290" s="39" t="s">
        <v>6115</v>
      </c>
      <c r="H2290" s="64">
        <v>40543</v>
      </c>
      <c r="I2290" s="44" t="s">
        <v>6131</v>
      </c>
      <c r="J2290" s="58">
        <v>46</v>
      </c>
      <c r="K2290" s="44" t="s">
        <v>6110</v>
      </c>
      <c r="L2290" s="39" t="s">
        <v>6116</v>
      </c>
      <c r="M2290" s="67">
        <v>0</v>
      </c>
      <c r="N2290" s="67">
        <v>0</v>
      </c>
      <c r="O2290" s="46">
        <v>205555</v>
      </c>
      <c r="P2290" s="45">
        <v>205555</v>
      </c>
      <c r="Q2290" s="45">
        <v>209081</v>
      </c>
      <c r="R2290" s="45">
        <v>17423.416666666668</v>
      </c>
      <c r="S2290" s="45">
        <v>104540.5</v>
      </c>
      <c r="T2290" s="45">
        <v>140098</v>
      </c>
      <c r="U2290" s="46">
        <v>101014.5</v>
      </c>
      <c r="V2290" s="38">
        <v>43276.028283694715</v>
      </c>
      <c r="W2290" s="46">
        <v>43276.028283694715</v>
      </c>
      <c r="X2290" s="38"/>
      <c r="Y2290" s="38">
        <f t="shared" si="36"/>
        <v>50183.399606544772</v>
      </c>
      <c r="Z2290" s="38">
        <v>50183.399606544772</v>
      </c>
      <c r="AA2290" s="38">
        <v>0</v>
      </c>
      <c r="AB2290" s="38">
        <v>50183.399606544772</v>
      </c>
      <c r="AC2290" s="38" t="s">
        <v>6123</v>
      </c>
      <c r="AD2290" s="59">
        <v>0.3582021128534652</v>
      </c>
      <c r="AE2290" s="59">
        <v>0.24413611737269719</v>
      </c>
      <c r="AF2290" s="59">
        <v>0.49679402072519063</v>
      </c>
    </row>
    <row r="2291" spans="1:32" x14ac:dyDescent="0.2">
      <c r="A2291" s="60" t="s">
        <v>6110</v>
      </c>
      <c r="B2291" s="44" t="s">
        <v>6115</v>
      </c>
      <c r="C2291" s="44"/>
      <c r="D2291" s="39">
        <v>2276</v>
      </c>
      <c r="E2291" s="44" t="s">
        <v>1081</v>
      </c>
      <c r="F2291" s="44" t="s">
        <v>1082</v>
      </c>
      <c r="G2291" s="39" t="s">
        <v>6115</v>
      </c>
      <c r="H2291" s="64">
        <v>40359</v>
      </c>
      <c r="I2291" s="44" t="s">
        <v>6131</v>
      </c>
      <c r="J2291" s="58">
        <v>46</v>
      </c>
      <c r="K2291" s="44" t="s">
        <v>6110</v>
      </c>
      <c r="L2291" s="39" t="s">
        <v>6116</v>
      </c>
      <c r="M2291" s="67">
        <v>0</v>
      </c>
      <c r="N2291" s="67">
        <v>0</v>
      </c>
      <c r="O2291" s="46">
        <v>124067</v>
      </c>
      <c r="P2291" s="45">
        <v>124067</v>
      </c>
      <c r="Q2291" s="45">
        <v>223244</v>
      </c>
      <c r="R2291" s="45">
        <v>18603.666666666668</v>
      </c>
      <c r="S2291" s="45">
        <v>111622</v>
      </c>
      <c r="T2291" s="45">
        <v>120351</v>
      </c>
      <c r="U2291" s="46">
        <v>12445</v>
      </c>
      <c r="V2291" s="38">
        <v>5331.6125109818959</v>
      </c>
      <c r="W2291" s="46">
        <v>5331.6125109818959</v>
      </c>
      <c r="X2291" s="38"/>
      <c r="Y2291" s="38">
        <f t="shared" si="36"/>
        <v>6182.6015879249981</v>
      </c>
      <c r="Z2291" s="38">
        <v>6182.6015879249981</v>
      </c>
      <c r="AA2291" s="38">
        <v>0</v>
      </c>
      <c r="AB2291" s="38">
        <v>6182.6015879249981</v>
      </c>
      <c r="AC2291" s="38" t="s">
        <v>6123</v>
      </c>
      <c r="AD2291" s="59">
        <v>5.1371418500261716E-2</v>
      </c>
      <c r="AE2291" s="59">
        <v>4.9832764457309345E-2</v>
      </c>
      <c r="AF2291" s="59">
        <v>0.49679402072519069</v>
      </c>
    </row>
    <row r="2292" spans="1:32" x14ac:dyDescent="0.2">
      <c r="A2292" s="60" t="s">
        <v>6110</v>
      </c>
      <c r="B2292" s="44" t="s">
        <v>6115</v>
      </c>
      <c r="C2292" s="44"/>
      <c r="D2292" s="39">
        <v>2277</v>
      </c>
      <c r="E2292" s="44" t="s">
        <v>1333</v>
      </c>
      <c r="F2292" s="44" t="s">
        <v>1334</v>
      </c>
      <c r="G2292" s="39" t="s">
        <v>6115</v>
      </c>
      <c r="H2292" s="64">
        <v>40451</v>
      </c>
      <c r="I2292" s="44" t="s">
        <v>6131</v>
      </c>
      <c r="J2292" s="58">
        <v>46</v>
      </c>
      <c r="K2292" s="44" t="s">
        <v>6110</v>
      </c>
      <c r="L2292" s="39" t="s">
        <v>6116</v>
      </c>
      <c r="M2292" s="67">
        <v>0</v>
      </c>
      <c r="N2292" s="67">
        <v>0</v>
      </c>
      <c r="O2292" s="46">
        <v>566480</v>
      </c>
      <c r="P2292" s="45">
        <v>566480</v>
      </c>
      <c r="Q2292" s="45">
        <v>217090</v>
      </c>
      <c r="R2292" s="45">
        <v>18090.833333333332</v>
      </c>
      <c r="S2292" s="45">
        <v>108545</v>
      </c>
      <c r="T2292" s="45">
        <v>35671</v>
      </c>
      <c r="U2292" s="46">
        <v>457935</v>
      </c>
      <c r="V2292" s="38">
        <v>196185.77542920806</v>
      </c>
      <c r="W2292" s="46">
        <v>35671</v>
      </c>
      <c r="X2292" s="38"/>
      <c r="Y2292" s="38">
        <f t="shared" si="36"/>
        <v>227499.36988079018</v>
      </c>
      <c r="Z2292" s="38">
        <v>35671</v>
      </c>
      <c r="AA2292" s="38">
        <v>0</v>
      </c>
      <c r="AB2292" s="38">
        <v>35671</v>
      </c>
      <c r="AC2292" s="38" t="s">
        <v>6123</v>
      </c>
      <c r="AD2292" s="59">
        <v>1</v>
      </c>
      <c r="AE2292" s="59">
        <v>6.2969566445417319E-2</v>
      </c>
      <c r="AF2292" s="59">
        <v>7.7895334490702822E-2</v>
      </c>
    </row>
    <row r="2293" spans="1:32" x14ac:dyDescent="0.2">
      <c r="A2293" s="60" t="s">
        <v>6110</v>
      </c>
      <c r="B2293" s="44" t="s">
        <v>6115</v>
      </c>
      <c r="C2293" s="44"/>
      <c r="D2293" s="39">
        <v>2278</v>
      </c>
      <c r="E2293" s="44" t="s">
        <v>1720</v>
      </c>
      <c r="F2293" s="44" t="s">
        <v>1721</v>
      </c>
      <c r="G2293" s="39" t="s">
        <v>6115</v>
      </c>
      <c r="H2293" s="64">
        <v>40633</v>
      </c>
      <c r="I2293" s="44" t="s">
        <v>6132</v>
      </c>
      <c r="J2293" s="58">
        <v>46</v>
      </c>
      <c r="K2293" s="44" t="s">
        <v>6110</v>
      </c>
      <c r="L2293" s="39" t="s">
        <v>6116</v>
      </c>
      <c r="M2293" s="67">
        <v>0</v>
      </c>
      <c r="N2293" s="67">
        <v>0</v>
      </c>
      <c r="O2293" s="46">
        <v>137004</v>
      </c>
      <c r="P2293" s="45">
        <v>137004</v>
      </c>
      <c r="Q2293" s="45">
        <v>191140</v>
      </c>
      <c r="R2293" s="45">
        <v>15928.333333333334</v>
      </c>
      <c r="S2293" s="45">
        <v>100000</v>
      </c>
      <c r="T2293" s="45">
        <v>87314</v>
      </c>
      <c r="U2293" s="46">
        <v>37004</v>
      </c>
      <c r="V2293" s="38">
        <v>15853.032491472404</v>
      </c>
      <c r="W2293" s="46">
        <v>15853.032491472404</v>
      </c>
      <c r="X2293" s="38"/>
      <c r="Y2293" s="38">
        <f t="shared" si="36"/>
        <v>18383.365942914956</v>
      </c>
      <c r="Z2293" s="38">
        <v>18383.365942914956</v>
      </c>
      <c r="AA2293" s="38">
        <v>0</v>
      </c>
      <c r="AB2293" s="38">
        <v>18383.365942914956</v>
      </c>
      <c r="AC2293" s="38" t="s">
        <v>6123</v>
      </c>
      <c r="AD2293" s="59">
        <v>0.21054316539060122</v>
      </c>
      <c r="AE2293" s="59">
        <v>0.13418123516769551</v>
      </c>
      <c r="AF2293" s="59">
        <v>0.49679402072519069</v>
      </c>
    </row>
    <row r="2294" spans="1:32" x14ac:dyDescent="0.2">
      <c r="A2294" s="60" t="s">
        <v>6110</v>
      </c>
      <c r="B2294" s="44" t="s">
        <v>6115</v>
      </c>
      <c r="C2294" s="44"/>
      <c r="D2294" s="39">
        <v>2279</v>
      </c>
      <c r="E2294" s="44" t="s">
        <v>1738</v>
      </c>
      <c r="F2294" s="44" t="s">
        <v>1739</v>
      </c>
      <c r="G2294" s="39" t="s">
        <v>6115</v>
      </c>
      <c r="H2294" s="64">
        <v>40451</v>
      </c>
      <c r="I2294" s="44" t="s">
        <v>6131</v>
      </c>
      <c r="J2294" s="58">
        <v>46</v>
      </c>
      <c r="K2294" s="44" t="s">
        <v>6110</v>
      </c>
      <c r="L2294" s="39" t="s">
        <v>6116</v>
      </c>
      <c r="M2294" s="67">
        <v>0</v>
      </c>
      <c r="N2294" s="67">
        <v>0</v>
      </c>
      <c r="O2294" s="46">
        <v>99142</v>
      </c>
      <c r="P2294" s="45">
        <v>99142</v>
      </c>
      <c r="Q2294" s="45">
        <v>199941</v>
      </c>
      <c r="R2294" s="45">
        <v>16661.75</v>
      </c>
      <c r="S2294" s="45">
        <v>100000</v>
      </c>
      <c r="T2294" s="45">
        <v>94727</v>
      </c>
      <c r="U2294" s="46">
        <v>0</v>
      </c>
      <c r="V2294" s="38">
        <v>0</v>
      </c>
      <c r="W2294" s="46">
        <v>0</v>
      </c>
      <c r="X2294" s="38"/>
      <c r="Y2294" s="38">
        <f t="shared" si="36"/>
        <v>0</v>
      </c>
      <c r="Z2294" s="38">
        <v>0</v>
      </c>
      <c r="AA2294" s="38">
        <v>0</v>
      </c>
      <c r="AB2294" s="38">
        <v>0</v>
      </c>
      <c r="AC2294" s="38" t="s">
        <v>6116</v>
      </c>
      <c r="AD2294" s="59">
        <v>0</v>
      </c>
      <c r="AE2294" s="59">
        <v>0</v>
      </c>
      <c r="AF2294" s="59" t="s">
        <v>6138</v>
      </c>
    </row>
    <row r="2295" spans="1:32" x14ac:dyDescent="0.2">
      <c r="A2295" s="60" t="s">
        <v>6110</v>
      </c>
      <c r="B2295" s="44" t="s">
        <v>6115</v>
      </c>
      <c r="C2295" s="44"/>
      <c r="D2295" s="39">
        <v>2280</v>
      </c>
      <c r="E2295" s="44" t="s">
        <v>2039</v>
      </c>
      <c r="F2295" s="44" t="s">
        <v>2040</v>
      </c>
      <c r="G2295" s="39" t="s">
        <v>6115</v>
      </c>
      <c r="H2295" s="64">
        <v>40633</v>
      </c>
      <c r="I2295" s="44" t="s">
        <v>6132</v>
      </c>
      <c r="J2295" s="58">
        <v>46</v>
      </c>
      <c r="K2295" s="44" t="s">
        <v>6110</v>
      </c>
      <c r="L2295" s="39" t="s">
        <v>6116</v>
      </c>
      <c r="M2295" s="67">
        <v>0</v>
      </c>
      <c r="N2295" s="67">
        <v>0</v>
      </c>
      <c r="O2295" s="46">
        <v>206659</v>
      </c>
      <c r="P2295" s="45">
        <v>206659</v>
      </c>
      <c r="Q2295" s="45">
        <v>212509</v>
      </c>
      <c r="R2295" s="45">
        <v>17709.083333333332</v>
      </c>
      <c r="S2295" s="45">
        <v>106254.5</v>
      </c>
      <c r="T2295" s="45">
        <v>96674</v>
      </c>
      <c r="U2295" s="46">
        <v>100404.5</v>
      </c>
      <c r="V2295" s="38">
        <v>43014.695729922198</v>
      </c>
      <c r="W2295" s="46">
        <v>43014.695729922198</v>
      </c>
      <c r="X2295" s="38"/>
      <c r="Y2295" s="38">
        <f t="shared" si="36"/>
        <v>49880.355253902402</v>
      </c>
      <c r="Z2295" s="38">
        <v>49880.355253902402</v>
      </c>
      <c r="AA2295" s="38">
        <v>0</v>
      </c>
      <c r="AB2295" s="38">
        <v>49880.355253902402</v>
      </c>
      <c r="AC2295" s="38" t="s">
        <v>6123</v>
      </c>
      <c r="AD2295" s="59">
        <v>0.51596453290339084</v>
      </c>
      <c r="AE2295" s="59">
        <v>0.24136551156205344</v>
      </c>
      <c r="AF2295" s="59">
        <v>0.49679402072519063</v>
      </c>
    </row>
    <row r="2296" spans="1:32" x14ac:dyDescent="0.2">
      <c r="A2296" s="60" t="s">
        <v>6110</v>
      </c>
      <c r="B2296" s="44" t="s">
        <v>6115</v>
      </c>
      <c r="C2296" s="44"/>
      <c r="D2296" s="39">
        <v>2281</v>
      </c>
      <c r="E2296" s="44" t="s">
        <v>2832</v>
      </c>
      <c r="F2296" s="44" t="s">
        <v>2833</v>
      </c>
      <c r="G2296" s="39" t="s">
        <v>6115</v>
      </c>
      <c r="H2296" s="64">
        <v>40451</v>
      </c>
      <c r="I2296" s="44" t="s">
        <v>6131</v>
      </c>
      <c r="J2296" s="58">
        <v>46</v>
      </c>
      <c r="K2296" s="44" t="s">
        <v>6110</v>
      </c>
      <c r="L2296" s="39" t="s">
        <v>6116</v>
      </c>
      <c r="M2296" s="67">
        <v>0</v>
      </c>
      <c r="N2296" s="67">
        <v>0</v>
      </c>
      <c r="O2296" s="46">
        <v>98624</v>
      </c>
      <c r="P2296" s="45">
        <v>98624</v>
      </c>
      <c r="Q2296" s="45">
        <v>199638</v>
      </c>
      <c r="R2296" s="45">
        <v>16636.5</v>
      </c>
      <c r="S2296" s="45">
        <v>100000</v>
      </c>
      <c r="T2296" s="45">
        <v>57918</v>
      </c>
      <c r="U2296" s="46">
        <v>0</v>
      </c>
      <c r="V2296" s="38">
        <v>0</v>
      </c>
      <c r="W2296" s="46">
        <v>0</v>
      </c>
      <c r="X2296" s="38"/>
      <c r="Y2296" s="38">
        <f t="shared" si="36"/>
        <v>0</v>
      </c>
      <c r="Z2296" s="38">
        <v>0</v>
      </c>
      <c r="AA2296" s="38">
        <v>0</v>
      </c>
      <c r="AB2296" s="38">
        <v>0</v>
      </c>
      <c r="AC2296" s="38" t="s">
        <v>6116</v>
      </c>
      <c r="AD2296" s="59">
        <v>0</v>
      </c>
      <c r="AE2296" s="59">
        <v>0</v>
      </c>
      <c r="AF2296" s="59" t="s">
        <v>6138</v>
      </c>
    </row>
    <row r="2297" spans="1:32" x14ac:dyDescent="0.2">
      <c r="A2297" s="60" t="s">
        <v>6110</v>
      </c>
      <c r="B2297" s="44" t="s">
        <v>6115</v>
      </c>
      <c r="C2297" s="44"/>
      <c r="D2297" s="39">
        <v>2282</v>
      </c>
      <c r="E2297" s="44" t="s">
        <v>3001</v>
      </c>
      <c r="F2297" s="44" t="s">
        <v>3002</v>
      </c>
      <c r="G2297" s="39" t="s">
        <v>6115</v>
      </c>
      <c r="H2297" s="64">
        <v>40451</v>
      </c>
      <c r="I2297" s="44" t="s">
        <v>6131</v>
      </c>
      <c r="J2297" s="58">
        <v>46</v>
      </c>
      <c r="K2297" s="44" t="s">
        <v>6110</v>
      </c>
      <c r="L2297" s="39" t="s">
        <v>6116</v>
      </c>
      <c r="M2297" s="67">
        <v>0</v>
      </c>
      <c r="N2297" s="67">
        <v>0</v>
      </c>
      <c r="O2297" s="46">
        <v>229525</v>
      </c>
      <c r="P2297" s="45">
        <v>229525</v>
      </c>
      <c r="Q2297" s="45">
        <v>171200</v>
      </c>
      <c r="R2297" s="45">
        <v>14266.666666666666</v>
      </c>
      <c r="S2297" s="45">
        <v>100000</v>
      </c>
      <c r="T2297" s="45">
        <v>77973</v>
      </c>
      <c r="U2297" s="46">
        <v>129525</v>
      </c>
      <c r="V2297" s="38">
        <v>55490.32627440177</v>
      </c>
      <c r="W2297" s="46">
        <v>55490.32627440177</v>
      </c>
      <c r="X2297" s="38"/>
      <c r="Y2297" s="38">
        <f t="shared" si="36"/>
        <v>64347.245534430316</v>
      </c>
      <c r="Z2297" s="38">
        <v>64347.245534430316</v>
      </c>
      <c r="AA2297" s="38">
        <v>0</v>
      </c>
      <c r="AB2297" s="38">
        <v>64347.245534430316</v>
      </c>
      <c r="AC2297" s="38" t="s">
        <v>6123</v>
      </c>
      <c r="AD2297" s="59">
        <v>0.82525034992151536</v>
      </c>
      <c r="AE2297" s="59">
        <v>0.28034961566029981</v>
      </c>
      <c r="AF2297" s="59">
        <v>0.49679402072519063</v>
      </c>
    </row>
    <row r="2298" spans="1:32" x14ac:dyDescent="0.2">
      <c r="A2298" s="60" t="s">
        <v>6110</v>
      </c>
      <c r="B2298" s="44" t="s">
        <v>6115</v>
      </c>
      <c r="C2298" s="44"/>
      <c r="D2298" s="39">
        <v>2283</v>
      </c>
      <c r="E2298" s="44" t="s">
        <v>3056</v>
      </c>
      <c r="F2298" s="44" t="s">
        <v>3057</v>
      </c>
      <c r="G2298" s="39" t="s">
        <v>6115</v>
      </c>
      <c r="H2298" s="64">
        <v>40359</v>
      </c>
      <c r="I2298" s="44" t="s">
        <v>6131</v>
      </c>
      <c r="J2298" s="58">
        <v>46</v>
      </c>
      <c r="K2298" s="44" t="s">
        <v>6110</v>
      </c>
      <c r="L2298" s="39" t="s">
        <v>6116</v>
      </c>
      <c r="M2298" s="67">
        <v>0</v>
      </c>
      <c r="N2298" s="67">
        <v>0</v>
      </c>
      <c r="O2298" s="46">
        <v>71560</v>
      </c>
      <c r="P2298" s="45">
        <v>71560</v>
      </c>
      <c r="Q2298" s="45">
        <v>182742</v>
      </c>
      <c r="R2298" s="45">
        <v>15228.5</v>
      </c>
      <c r="S2298" s="45">
        <v>100000</v>
      </c>
      <c r="T2298" s="45">
        <v>94864</v>
      </c>
      <c r="U2298" s="46">
        <v>0</v>
      </c>
      <c r="V2298" s="38">
        <v>0</v>
      </c>
      <c r="W2298" s="46">
        <v>0</v>
      </c>
      <c r="X2298" s="38"/>
      <c r="Y2298" s="38">
        <f t="shared" si="36"/>
        <v>0</v>
      </c>
      <c r="Z2298" s="38">
        <v>0</v>
      </c>
      <c r="AA2298" s="38">
        <v>0</v>
      </c>
      <c r="AB2298" s="38">
        <v>0</v>
      </c>
      <c r="AC2298" s="38" t="s">
        <v>6116</v>
      </c>
      <c r="AD2298" s="59">
        <v>0</v>
      </c>
      <c r="AE2298" s="59">
        <v>0</v>
      </c>
      <c r="AF2298" s="59" t="s">
        <v>6138</v>
      </c>
    </row>
    <row r="2299" spans="1:32" x14ac:dyDescent="0.2">
      <c r="A2299" s="60" t="s">
        <v>6110</v>
      </c>
      <c r="B2299" s="44" t="s">
        <v>6115</v>
      </c>
      <c r="C2299" s="44"/>
      <c r="D2299" s="39">
        <v>2284</v>
      </c>
      <c r="E2299" s="44" t="s">
        <v>3466</v>
      </c>
      <c r="F2299" s="44" t="s">
        <v>3467</v>
      </c>
      <c r="G2299" s="39" t="s">
        <v>6115</v>
      </c>
      <c r="H2299" s="64">
        <v>40359</v>
      </c>
      <c r="I2299" s="44" t="s">
        <v>6141</v>
      </c>
      <c r="J2299" s="58">
        <v>46</v>
      </c>
      <c r="K2299" s="44" t="s">
        <v>6110</v>
      </c>
      <c r="L2299" s="39" t="s">
        <v>6116</v>
      </c>
      <c r="M2299" s="67">
        <v>0</v>
      </c>
      <c r="N2299" s="67">
        <v>0</v>
      </c>
      <c r="O2299" s="46">
        <v>148825</v>
      </c>
      <c r="P2299" s="45">
        <v>148825</v>
      </c>
      <c r="Q2299" s="45">
        <v>237177</v>
      </c>
      <c r="R2299" s="45">
        <v>19764.75</v>
      </c>
      <c r="S2299" s="45">
        <v>118588.5</v>
      </c>
      <c r="T2299" s="45">
        <v>217686</v>
      </c>
      <c r="U2299" s="46">
        <v>30236.5</v>
      </c>
      <c r="V2299" s="38">
        <v>12953.740593676504</v>
      </c>
      <c r="W2299" s="46">
        <v>12953.740593676504</v>
      </c>
      <c r="X2299" s="38"/>
      <c r="Y2299" s="38">
        <f t="shared" si="36"/>
        <v>15021.312407657228</v>
      </c>
      <c r="Z2299" s="38">
        <v>15021.312407657228</v>
      </c>
      <c r="AA2299" s="38">
        <v>0</v>
      </c>
      <c r="AB2299" s="38">
        <v>15021.312407657228</v>
      </c>
      <c r="AC2299" s="38" t="s">
        <v>6123</v>
      </c>
      <c r="AD2299" s="59">
        <v>6.900449458236739E-2</v>
      </c>
      <c r="AE2299" s="59">
        <v>0.10093272237632943</v>
      </c>
      <c r="AF2299" s="59">
        <v>0.49679402072519069</v>
      </c>
    </row>
    <row r="2300" spans="1:32" x14ac:dyDescent="0.2">
      <c r="A2300" s="60" t="s">
        <v>6110</v>
      </c>
      <c r="B2300" s="44" t="s">
        <v>6115</v>
      </c>
      <c r="C2300" s="44"/>
      <c r="D2300" s="39">
        <v>2285</v>
      </c>
      <c r="E2300" s="44" t="s">
        <v>4226</v>
      </c>
      <c r="F2300" s="44" t="s">
        <v>4227</v>
      </c>
      <c r="G2300" s="39" t="s">
        <v>6115</v>
      </c>
      <c r="H2300" s="64">
        <v>40359</v>
      </c>
      <c r="I2300" s="44" t="s">
        <v>6141</v>
      </c>
      <c r="J2300" s="58">
        <v>46</v>
      </c>
      <c r="K2300" s="44" t="s">
        <v>6110</v>
      </c>
      <c r="L2300" s="39" t="s">
        <v>6116</v>
      </c>
      <c r="M2300" s="67">
        <v>0</v>
      </c>
      <c r="N2300" s="67">
        <v>0</v>
      </c>
      <c r="O2300" s="46">
        <v>203240</v>
      </c>
      <c r="P2300" s="45">
        <v>203240</v>
      </c>
      <c r="Q2300" s="45">
        <v>158983</v>
      </c>
      <c r="R2300" s="45">
        <v>13248.583333333334</v>
      </c>
      <c r="S2300" s="45">
        <v>100000</v>
      </c>
      <c r="T2300" s="45">
        <v>79799</v>
      </c>
      <c r="U2300" s="46">
        <v>103240</v>
      </c>
      <c r="V2300" s="38">
        <v>44229.463690941819</v>
      </c>
      <c r="W2300" s="46">
        <v>44229.463690941819</v>
      </c>
      <c r="X2300" s="38"/>
      <c r="Y2300" s="38">
        <f t="shared" si="36"/>
        <v>51289.014699668682</v>
      </c>
      <c r="Z2300" s="38">
        <v>51289.014699668682</v>
      </c>
      <c r="AA2300" s="38">
        <v>0</v>
      </c>
      <c r="AB2300" s="38">
        <v>51289.014699668682</v>
      </c>
      <c r="AC2300" s="38" t="s">
        <v>6123</v>
      </c>
      <c r="AD2300" s="59">
        <v>0.64272753668177152</v>
      </c>
      <c r="AE2300" s="59">
        <v>0.25235689185036747</v>
      </c>
      <c r="AF2300" s="59">
        <v>0.49679402072519063</v>
      </c>
    </row>
    <row r="2301" spans="1:32" x14ac:dyDescent="0.2">
      <c r="A2301" s="60" t="s">
        <v>6110</v>
      </c>
      <c r="B2301" s="44" t="s">
        <v>6115</v>
      </c>
      <c r="C2301" s="44"/>
      <c r="D2301" s="39">
        <v>2286</v>
      </c>
      <c r="E2301" s="44" t="s">
        <v>4259</v>
      </c>
      <c r="F2301" s="44" t="s">
        <v>4260</v>
      </c>
      <c r="G2301" s="39" t="s">
        <v>6115</v>
      </c>
      <c r="H2301" s="64">
        <v>40359</v>
      </c>
      <c r="I2301" s="44" t="s">
        <v>6141</v>
      </c>
      <c r="J2301" s="58">
        <v>46</v>
      </c>
      <c r="K2301" s="44" t="s">
        <v>6110</v>
      </c>
      <c r="L2301" s="39" t="s">
        <v>6116</v>
      </c>
      <c r="M2301" s="67">
        <v>0</v>
      </c>
      <c r="N2301" s="67">
        <v>0</v>
      </c>
      <c r="O2301" s="46">
        <v>394658</v>
      </c>
      <c r="P2301" s="45">
        <v>394658</v>
      </c>
      <c r="Q2301" s="45">
        <v>186850</v>
      </c>
      <c r="R2301" s="45">
        <v>15570.833333333334</v>
      </c>
      <c r="S2301" s="45">
        <v>100000</v>
      </c>
      <c r="T2301" s="45">
        <v>110845</v>
      </c>
      <c r="U2301" s="46">
        <v>294658</v>
      </c>
      <c r="V2301" s="38">
        <v>126235.61906475721</v>
      </c>
      <c r="W2301" s="46">
        <v>110845</v>
      </c>
      <c r="X2301" s="38"/>
      <c r="Y2301" s="38">
        <f t="shared" si="36"/>
        <v>146384.33255884322</v>
      </c>
      <c r="Z2301" s="38">
        <v>110845</v>
      </c>
      <c r="AA2301" s="38">
        <v>0</v>
      </c>
      <c r="AB2301" s="38">
        <v>110845</v>
      </c>
      <c r="AC2301" s="38" t="s">
        <v>6123</v>
      </c>
      <c r="AD2301" s="59">
        <v>1</v>
      </c>
      <c r="AE2301" s="59">
        <v>0.28086343112264289</v>
      </c>
      <c r="AF2301" s="59">
        <v>0.37618187865253955</v>
      </c>
    </row>
    <row r="2302" spans="1:32" x14ac:dyDescent="0.2">
      <c r="A2302" s="60" t="s">
        <v>6110</v>
      </c>
      <c r="B2302" s="44" t="s">
        <v>6115</v>
      </c>
      <c r="C2302" s="44"/>
      <c r="D2302" s="39">
        <v>2287</v>
      </c>
      <c r="E2302" s="44" t="s">
        <v>4277</v>
      </c>
      <c r="F2302" s="44" t="s">
        <v>4278</v>
      </c>
      <c r="G2302" s="39" t="s">
        <v>6115</v>
      </c>
      <c r="H2302" s="64">
        <v>40543</v>
      </c>
      <c r="I2302" s="44" t="s">
        <v>6141</v>
      </c>
      <c r="J2302" s="58">
        <v>46</v>
      </c>
      <c r="K2302" s="44" t="s">
        <v>6110</v>
      </c>
      <c r="L2302" s="39" t="s">
        <v>6116</v>
      </c>
      <c r="M2302" s="67">
        <v>0</v>
      </c>
      <c r="N2302" s="67">
        <v>0</v>
      </c>
      <c r="O2302" s="46">
        <v>202675</v>
      </c>
      <c r="P2302" s="45">
        <v>202675</v>
      </c>
      <c r="Q2302" s="45">
        <v>172729</v>
      </c>
      <c r="R2302" s="45">
        <v>14394.083333333334</v>
      </c>
      <c r="S2302" s="45">
        <v>100000</v>
      </c>
      <c r="T2302" s="45">
        <v>62848</v>
      </c>
      <c r="U2302" s="46">
        <v>102675</v>
      </c>
      <c r="V2302" s="38">
        <v>43987.409768185309</v>
      </c>
      <c r="W2302" s="46">
        <v>43987.409768185309</v>
      </c>
      <c r="X2302" s="38"/>
      <c r="Y2302" s="38">
        <f t="shared" si="36"/>
        <v>51008.326077958955</v>
      </c>
      <c r="Z2302" s="38">
        <v>51008.326077958955</v>
      </c>
      <c r="AA2302" s="38">
        <v>0</v>
      </c>
      <c r="AB2302" s="38">
        <v>51008.326077958955</v>
      </c>
      <c r="AC2302" s="38" t="s">
        <v>6123</v>
      </c>
      <c r="AD2302" s="59">
        <v>0.81161414966202516</v>
      </c>
      <c r="AE2302" s="59">
        <v>0.25167547096562948</v>
      </c>
      <c r="AF2302" s="59">
        <v>0.49679402072519069</v>
      </c>
    </row>
    <row r="2303" spans="1:32" x14ac:dyDescent="0.2">
      <c r="A2303" s="60" t="s">
        <v>6110</v>
      </c>
      <c r="B2303" s="44" t="s">
        <v>6115</v>
      </c>
      <c r="C2303" s="44"/>
      <c r="D2303" s="39">
        <v>2288</v>
      </c>
      <c r="E2303" s="44" t="s">
        <v>5092</v>
      </c>
      <c r="F2303" s="44" t="s">
        <v>5093</v>
      </c>
      <c r="G2303" s="39" t="s">
        <v>6115</v>
      </c>
      <c r="H2303" s="64">
        <v>40451</v>
      </c>
      <c r="I2303" s="44" t="s">
        <v>6131</v>
      </c>
      <c r="J2303" s="58">
        <v>46</v>
      </c>
      <c r="K2303" s="44" t="s">
        <v>6110</v>
      </c>
      <c r="L2303" s="39" t="s">
        <v>6116</v>
      </c>
      <c r="M2303" s="67">
        <v>0</v>
      </c>
      <c r="N2303" s="67">
        <v>0</v>
      </c>
      <c r="O2303" s="46">
        <v>81730</v>
      </c>
      <c r="P2303" s="45">
        <v>81730</v>
      </c>
      <c r="Q2303" s="45">
        <v>177201</v>
      </c>
      <c r="R2303" s="45">
        <v>14766.75</v>
      </c>
      <c r="S2303" s="45">
        <v>100000</v>
      </c>
      <c r="T2303" s="45">
        <v>68526</v>
      </c>
      <c r="U2303" s="46">
        <v>0</v>
      </c>
      <c r="V2303" s="38">
        <v>0</v>
      </c>
      <c r="W2303" s="46">
        <v>0</v>
      </c>
      <c r="X2303" s="38"/>
      <c r="Y2303" s="38">
        <f t="shared" si="36"/>
        <v>0</v>
      </c>
      <c r="Z2303" s="38">
        <v>0</v>
      </c>
      <c r="AA2303" s="38">
        <v>0</v>
      </c>
      <c r="AB2303" s="38">
        <v>0</v>
      </c>
      <c r="AC2303" s="38" t="s">
        <v>6116</v>
      </c>
      <c r="AD2303" s="59">
        <v>0</v>
      </c>
      <c r="AE2303" s="59">
        <v>0</v>
      </c>
      <c r="AF2303" s="59" t="s">
        <v>6138</v>
      </c>
    </row>
    <row r="2304" spans="1:32" x14ac:dyDescent="0.2">
      <c r="A2304" s="60" t="s">
        <v>6110</v>
      </c>
      <c r="B2304" s="44" t="s">
        <v>6115</v>
      </c>
      <c r="C2304" s="44"/>
      <c r="D2304" s="39">
        <v>2289</v>
      </c>
      <c r="E2304" s="44" t="s">
        <v>5186</v>
      </c>
      <c r="F2304" s="44" t="s">
        <v>5187</v>
      </c>
      <c r="G2304" s="39" t="s">
        <v>6115</v>
      </c>
      <c r="H2304" s="64">
        <v>40359</v>
      </c>
      <c r="I2304" s="44" t="s">
        <v>6131</v>
      </c>
      <c r="J2304" s="58">
        <v>46</v>
      </c>
      <c r="K2304" s="44" t="s">
        <v>6110</v>
      </c>
      <c r="L2304" s="39" t="s">
        <v>6116</v>
      </c>
      <c r="M2304" s="67">
        <v>0</v>
      </c>
      <c r="N2304" s="67">
        <v>0</v>
      </c>
      <c r="O2304" s="46">
        <v>165756</v>
      </c>
      <c r="P2304" s="45">
        <v>165756</v>
      </c>
      <c r="Q2304" s="45">
        <v>200394</v>
      </c>
      <c r="R2304" s="45">
        <v>16699.5</v>
      </c>
      <c r="S2304" s="45">
        <v>100197</v>
      </c>
      <c r="T2304" s="45">
        <v>99727</v>
      </c>
      <c r="U2304" s="46">
        <v>65559</v>
      </c>
      <c r="V2304" s="38">
        <v>28086.394906184178</v>
      </c>
      <c r="W2304" s="46">
        <v>28086.394906184178</v>
      </c>
      <c r="X2304" s="38"/>
      <c r="Y2304" s="38">
        <f t="shared" si="36"/>
        <v>32569.319204722771</v>
      </c>
      <c r="Z2304" s="38">
        <v>32569.319204722771</v>
      </c>
      <c r="AA2304" s="38">
        <v>0</v>
      </c>
      <c r="AB2304" s="38">
        <v>32569.319204722771</v>
      </c>
      <c r="AC2304" s="38" t="s">
        <v>6123</v>
      </c>
      <c r="AD2304" s="59">
        <v>0.32658476846513756</v>
      </c>
      <c r="AE2304" s="59">
        <v>0.19648953404234398</v>
      </c>
      <c r="AF2304" s="59">
        <v>0.49679402072519063</v>
      </c>
    </row>
    <row r="2305" spans="1:32" x14ac:dyDescent="0.2">
      <c r="A2305" s="60" t="s">
        <v>6110</v>
      </c>
      <c r="B2305" s="44" t="s">
        <v>6115</v>
      </c>
      <c r="C2305" s="44"/>
      <c r="D2305" s="39">
        <v>2290</v>
      </c>
      <c r="E2305" s="44" t="s">
        <v>5227</v>
      </c>
      <c r="F2305" s="44" t="s">
        <v>5228</v>
      </c>
      <c r="G2305" s="39" t="s">
        <v>6115</v>
      </c>
      <c r="H2305" s="64">
        <v>40633</v>
      </c>
      <c r="I2305" s="44" t="s">
        <v>6141</v>
      </c>
      <c r="J2305" s="58">
        <v>46</v>
      </c>
      <c r="K2305" s="44" t="s">
        <v>6110</v>
      </c>
      <c r="L2305" s="39" t="s">
        <v>6116</v>
      </c>
      <c r="M2305" s="67">
        <v>0</v>
      </c>
      <c r="N2305" s="67">
        <v>0</v>
      </c>
      <c r="O2305" s="46">
        <v>97508</v>
      </c>
      <c r="P2305" s="45">
        <v>97508</v>
      </c>
      <c r="Q2305" s="45">
        <v>267495</v>
      </c>
      <c r="R2305" s="45">
        <v>22291.25</v>
      </c>
      <c r="S2305" s="45">
        <v>133747.5</v>
      </c>
      <c r="T2305" s="45">
        <v>176145</v>
      </c>
      <c r="U2305" s="46">
        <v>0</v>
      </c>
      <c r="V2305" s="38">
        <v>0</v>
      </c>
      <c r="W2305" s="46">
        <v>0</v>
      </c>
      <c r="X2305" s="38"/>
      <c r="Y2305" s="38">
        <f t="shared" si="36"/>
        <v>0</v>
      </c>
      <c r="Z2305" s="38">
        <v>0</v>
      </c>
      <c r="AA2305" s="38">
        <v>0</v>
      </c>
      <c r="AB2305" s="38">
        <v>0</v>
      </c>
      <c r="AC2305" s="38" t="s">
        <v>6116</v>
      </c>
      <c r="AD2305" s="59">
        <v>0</v>
      </c>
      <c r="AE2305" s="59">
        <v>0</v>
      </c>
      <c r="AF2305" s="59" t="s">
        <v>6138</v>
      </c>
    </row>
    <row r="2306" spans="1:32" x14ac:dyDescent="0.2">
      <c r="A2306" s="60" t="s">
        <v>6110</v>
      </c>
      <c r="B2306" s="44" t="s">
        <v>6115</v>
      </c>
      <c r="C2306" s="44"/>
      <c r="D2306" s="39">
        <v>2291</v>
      </c>
      <c r="E2306" s="44" t="s">
        <v>5851</v>
      </c>
      <c r="F2306" s="44" t="s">
        <v>5852</v>
      </c>
      <c r="G2306" s="39" t="s">
        <v>6115</v>
      </c>
      <c r="H2306" s="64">
        <v>40543</v>
      </c>
      <c r="I2306" s="44" t="s">
        <v>6131</v>
      </c>
      <c r="J2306" s="58">
        <v>46</v>
      </c>
      <c r="K2306" s="44" t="s">
        <v>6110</v>
      </c>
      <c r="L2306" s="39" t="s">
        <v>6116</v>
      </c>
      <c r="M2306" s="67">
        <v>0</v>
      </c>
      <c r="N2306" s="67">
        <v>0</v>
      </c>
      <c r="O2306" s="46">
        <v>574249</v>
      </c>
      <c r="P2306" s="45">
        <v>574249</v>
      </c>
      <c r="Q2306" s="45">
        <v>202062</v>
      </c>
      <c r="R2306" s="45">
        <v>16838.5</v>
      </c>
      <c r="S2306" s="45">
        <v>101031</v>
      </c>
      <c r="T2306" s="45">
        <v>75809</v>
      </c>
      <c r="U2306" s="46">
        <v>473218</v>
      </c>
      <c r="V2306" s="38">
        <v>202733.22693626603</v>
      </c>
      <c r="W2306" s="46">
        <v>75809</v>
      </c>
      <c r="X2306" s="38"/>
      <c r="Y2306" s="38">
        <f t="shared" si="36"/>
        <v>235091.87289953325</v>
      </c>
      <c r="Z2306" s="38">
        <v>75809</v>
      </c>
      <c r="AA2306" s="38">
        <v>0</v>
      </c>
      <c r="AB2306" s="38">
        <v>75809</v>
      </c>
      <c r="AC2306" s="38" t="s">
        <v>6123</v>
      </c>
      <c r="AD2306" s="59">
        <v>1</v>
      </c>
      <c r="AE2306" s="59">
        <v>0.13201416110432931</v>
      </c>
      <c r="AF2306" s="59">
        <v>0.16019889353321301</v>
      </c>
    </row>
    <row r="2307" spans="1:32" x14ac:dyDescent="0.2">
      <c r="A2307" s="60" t="s">
        <v>6110</v>
      </c>
      <c r="B2307" s="44" t="s">
        <v>6115</v>
      </c>
      <c r="C2307" s="44"/>
      <c r="D2307" s="39">
        <v>2292</v>
      </c>
      <c r="E2307" s="44" t="s">
        <v>2037</v>
      </c>
      <c r="F2307" s="44" t="s">
        <v>2038</v>
      </c>
      <c r="G2307" s="39" t="s">
        <v>6115</v>
      </c>
      <c r="H2307" s="64">
        <v>40633</v>
      </c>
      <c r="I2307" s="44" t="s">
        <v>6132</v>
      </c>
      <c r="J2307" s="58">
        <v>45</v>
      </c>
      <c r="K2307" s="44" t="s">
        <v>6110</v>
      </c>
      <c r="L2307" s="39" t="s">
        <v>6116</v>
      </c>
      <c r="M2307" s="67">
        <v>0</v>
      </c>
      <c r="N2307" s="67">
        <v>0</v>
      </c>
      <c r="O2307" s="46">
        <v>141279</v>
      </c>
      <c r="P2307" s="45">
        <v>141279</v>
      </c>
      <c r="Q2307" s="45">
        <v>190401</v>
      </c>
      <c r="R2307" s="45">
        <v>15866.75</v>
      </c>
      <c r="S2307" s="45">
        <v>100000</v>
      </c>
      <c r="T2307" s="45">
        <v>109337</v>
      </c>
      <c r="U2307" s="46">
        <v>41279</v>
      </c>
      <c r="V2307" s="38">
        <v>17684.502437992902</v>
      </c>
      <c r="W2307" s="46">
        <v>17684.502437992902</v>
      </c>
      <c r="X2307" s="38"/>
      <c r="Y2307" s="38">
        <f t="shared" si="36"/>
        <v>20507.160381515143</v>
      </c>
      <c r="Z2307" s="38">
        <v>20507.160381515143</v>
      </c>
      <c r="AA2307" s="38">
        <v>0</v>
      </c>
      <c r="AB2307" s="38">
        <v>20507.160381515143</v>
      </c>
      <c r="AC2307" s="38" t="s">
        <v>6123</v>
      </c>
      <c r="AD2307" s="59">
        <v>0.18755920119918365</v>
      </c>
      <c r="AE2307" s="59">
        <v>0.14515363487507091</v>
      </c>
      <c r="AF2307" s="59">
        <v>0.49679402072519058</v>
      </c>
    </row>
    <row r="2308" spans="1:32" x14ac:dyDescent="0.2">
      <c r="A2308" s="60" t="s">
        <v>6110</v>
      </c>
      <c r="B2308" s="44" t="s">
        <v>6115</v>
      </c>
      <c r="C2308" s="44"/>
      <c r="D2308" s="39">
        <v>2293</v>
      </c>
      <c r="E2308" s="44" t="s">
        <v>2061</v>
      </c>
      <c r="F2308" s="44" t="s">
        <v>2062</v>
      </c>
      <c r="G2308" s="39" t="s">
        <v>6115</v>
      </c>
      <c r="H2308" s="64">
        <v>40451</v>
      </c>
      <c r="I2308" s="44" t="s">
        <v>6131</v>
      </c>
      <c r="J2308" s="58">
        <v>45</v>
      </c>
      <c r="K2308" s="44" t="s">
        <v>6110</v>
      </c>
      <c r="L2308" s="39" t="s">
        <v>6116</v>
      </c>
      <c r="M2308" s="67">
        <v>0</v>
      </c>
      <c r="N2308" s="67">
        <v>0</v>
      </c>
      <c r="O2308" s="46">
        <v>432889</v>
      </c>
      <c r="P2308" s="45">
        <v>432889</v>
      </c>
      <c r="Q2308" s="45">
        <v>272975</v>
      </c>
      <c r="R2308" s="45">
        <v>22747.916666666668</v>
      </c>
      <c r="S2308" s="45">
        <v>136487.5</v>
      </c>
      <c r="T2308" s="45">
        <v>178529</v>
      </c>
      <c r="U2308" s="46">
        <v>296401.5</v>
      </c>
      <c r="V2308" s="38">
        <v>126982.55891312177</v>
      </c>
      <c r="W2308" s="46">
        <v>126982.55891312177</v>
      </c>
      <c r="X2308" s="38"/>
      <c r="Y2308" s="38">
        <f t="shared" si="36"/>
        <v>147250.4929339776</v>
      </c>
      <c r="Z2308" s="38">
        <v>147250.4929339776</v>
      </c>
      <c r="AA2308" s="38">
        <v>0</v>
      </c>
      <c r="AB2308" s="38">
        <v>147250.4929339776</v>
      </c>
      <c r="AC2308" s="38" t="s">
        <v>6123</v>
      </c>
      <c r="AD2308" s="59">
        <v>0.82479873260914249</v>
      </c>
      <c r="AE2308" s="59">
        <v>0.34015762224029161</v>
      </c>
      <c r="AF2308" s="59">
        <v>0.49679402072519063</v>
      </c>
    </row>
    <row r="2309" spans="1:32" x14ac:dyDescent="0.2">
      <c r="A2309" s="60" t="s">
        <v>6110</v>
      </c>
      <c r="B2309" s="44" t="s">
        <v>6115</v>
      </c>
      <c r="C2309" s="44"/>
      <c r="D2309" s="39">
        <v>2294</v>
      </c>
      <c r="E2309" s="44" t="s">
        <v>2248</v>
      </c>
      <c r="F2309" s="44" t="s">
        <v>2249</v>
      </c>
      <c r="G2309" s="39" t="s">
        <v>6115</v>
      </c>
      <c r="H2309" s="64">
        <v>40359</v>
      </c>
      <c r="I2309" s="44" t="s">
        <v>6131</v>
      </c>
      <c r="J2309" s="58">
        <v>45</v>
      </c>
      <c r="K2309" s="44" t="s">
        <v>6110</v>
      </c>
      <c r="L2309" s="39" t="s">
        <v>6116</v>
      </c>
      <c r="M2309" s="67">
        <v>0</v>
      </c>
      <c r="N2309" s="67">
        <v>0</v>
      </c>
      <c r="O2309" s="46">
        <v>179208</v>
      </c>
      <c r="P2309" s="45">
        <v>179208</v>
      </c>
      <c r="Q2309" s="45">
        <v>208515</v>
      </c>
      <c r="R2309" s="45">
        <v>17376.25</v>
      </c>
      <c r="S2309" s="45">
        <v>104257.5</v>
      </c>
      <c r="T2309" s="45">
        <v>117428</v>
      </c>
      <c r="U2309" s="46">
        <v>74950.5</v>
      </c>
      <c r="V2309" s="38">
        <v>32109.845199224474</v>
      </c>
      <c r="W2309" s="46">
        <v>32109.845199224474</v>
      </c>
      <c r="X2309" s="38"/>
      <c r="Y2309" s="38">
        <f t="shared" si="36"/>
        <v>37234.960250363401</v>
      </c>
      <c r="Z2309" s="38">
        <v>37234.960250363401</v>
      </c>
      <c r="AA2309" s="38">
        <v>0</v>
      </c>
      <c r="AB2309" s="38">
        <v>37234.960250363401</v>
      </c>
      <c r="AC2309" s="38" t="s">
        <v>6123</v>
      </c>
      <c r="AD2309" s="59">
        <v>0.31708757920056035</v>
      </c>
      <c r="AE2309" s="59">
        <v>0.20777510072297778</v>
      </c>
      <c r="AF2309" s="59">
        <v>0.49679402072519063</v>
      </c>
    </row>
    <row r="2310" spans="1:32" x14ac:dyDescent="0.2">
      <c r="A2310" s="60" t="s">
        <v>6110</v>
      </c>
      <c r="B2310" s="44" t="s">
        <v>6115</v>
      </c>
      <c r="C2310" s="44"/>
      <c r="D2310" s="39">
        <v>2295</v>
      </c>
      <c r="E2310" s="44" t="s">
        <v>2844</v>
      </c>
      <c r="F2310" s="44" t="s">
        <v>2845</v>
      </c>
      <c r="G2310" s="39" t="s">
        <v>6115</v>
      </c>
      <c r="H2310" s="64">
        <v>40543</v>
      </c>
      <c r="I2310" s="44" t="s">
        <v>6129</v>
      </c>
      <c r="J2310" s="58">
        <v>45</v>
      </c>
      <c r="K2310" s="44" t="s">
        <v>6110</v>
      </c>
      <c r="L2310" s="39" t="s">
        <v>6116</v>
      </c>
      <c r="M2310" s="67">
        <v>0</v>
      </c>
      <c r="N2310" s="67">
        <v>0</v>
      </c>
      <c r="O2310" s="46">
        <v>425804</v>
      </c>
      <c r="P2310" s="45">
        <v>425804</v>
      </c>
      <c r="Q2310" s="45">
        <v>235660</v>
      </c>
      <c r="R2310" s="45">
        <v>19638.333333333332</v>
      </c>
      <c r="S2310" s="45">
        <v>117830</v>
      </c>
      <c r="T2310" s="45">
        <v>93451</v>
      </c>
      <c r="U2310" s="46">
        <v>307974</v>
      </c>
      <c r="V2310" s="38">
        <v>131940.38018940444</v>
      </c>
      <c r="W2310" s="46">
        <v>93451</v>
      </c>
      <c r="X2310" s="38"/>
      <c r="Y2310" s="38">
        <f t="shared" si="36"/>
        <v>152999.64173881986</v>
      </c>
      <c r="Z2310" s="38">
        <v>93451</v>
      </c>
      <c r="AA2310" s="38">
        <v>0</v>
      </c>
      <c r="AB2310" s="38">
        <v>93451</v>
      </c>
      <c r="AC2310" s="38" t="s">
        <v>6123</v>
      </c>
      <c r="AD2310" s="59">
        <v>1</v>
      </c>
      <c r="AE2310" s="59">
        <v>0.2194695211881523</v>
      </c>
      <c r="AF2310" s="59">
        <v>0.3034379525544364</v>
      </c>
    </row>
    <row r="2311" spans="1:32" x14ac:dyDescent="0.2">
      <c r="A2311" s="60" t="s">
        <v>6110</v>
      </c>
      <c r="B2311" s="44" t="s">
        <v>6115</v>
      </c>
      <c r="C2311" s="44"/>
      <c r="D2311" s="39">
        <v>2296</v>
      </c>
      <c r="E2311" s="44" t="s">
        <v>3028</v>
      </c>
      <c r="F2311" s="44" t="s">
        <v>3029</v>
      </c>
      <c r="G2311" s="39" t="s">
        <v>6115</v>
      </c>
      <c r="H2311" s="64">
        <v>40633</v>
      </c>
      <c r="I2311" s="44" t="s">
        <v>6131</v>
      </c>
      <c r="J2311" s="58">
        <v>45</v>
      </c>
      <c r="K2311" s="44" t="s">
        <v>6110</v>
      </c>
      <c r="L2311" s="39" t="s">
        <v>6116</v>
      </c>
      <c r="M2311" s="67">
        <v>0</v>
      </c>
      <c r="N2311" s="67">
        <v>0</v>
      </c>
      <c r="O2311" s="46">
        <v>248105</v>
      </c>
      <c r="P2311" s="45">
        <v>248105</v>
      </c>
      <c r="Q2311" s="45">
        <v>165502</v>
      </c>
      <c r="R2311" s="45">
        <v>13791.833333333334</v>
      </c>
      <c r="S2311" s="45">
        <v>100000</v>
      </c>
      <c r="T2311" s="45">
        <v>76503</v>
      </c>
      <c r="U2311" s="46">
        <v>148105</v>
      </c>
      <c r="V2311" s="38">
        <v>63450.258813899054</v>
      </c>
      <c r="W2311" s="46">
        <v>63450.258813899054</v>
      </c>
      <c r="X2311" s="38"/>
      <c r="Y2311" s="38">
        <f t="shared" si="36"/>
        <v>73577.678439504365</v>
      </c>
      <c r="Z2311" s="38">
        <v>73577.678439504365</v>
      </c>
      <c r="AA2311" s="38">
        <v>0</v>
      </c>
      <c r="AB2311" s="38">
        <v>73577.678439504365</v>
      </c>
      <c r="AC2311" s="38" t="s">
        <v>6123</v>
      </c>
      <c r="AD2311" s="59">
        <v>0.96176200200651429</v>
      </c>
      <c r="AE2311" s="59">
        <v>0.29655862815946621</v>
      </c>
      <c r="AF2311" s="59">
        <v>0.49679402072519069</v>
      </c>
    </row>
    <row r="2312" spans="1:32" x14ac:dyDescent="0.2">
      <c r="A2312" s="60" t="s">
        <v>6110</v>
      </c>
      <c r="B2312" s="44" t="s">
        <v>6115</v>
      </c>
      <c r="C2312" s="44"/>
      <c r="D2312" s="39">
        <v>2297</v>
      </c>
      <c r="E2312" s="44" t="s">
        <v>4603</v>
      </c>
      <c r="F2312" s="44" t="s">
        <v>4604</v>
      </c>
      <c r="G2312" s="39" t="s">
        <v>6115</v>
      </c>
      <c r="H2312" s="64">
        <v>40543</v>
      </c>
      <c r="I2312" s="44" t="s">
        <v>6129</v>
      </c>
      <c r="J2312" s="58">
        <v>45</v>
      </c>
      <c r="K2312" s="44" t="s">
        <v>6110</v>
      </c>
      <c r="L2312" s="39" t="s">
        <v>6116</v>
      </c>
      <c r="M2312" s="67">
        <v>0</v>
      </c>
      <c r="N2312" s="67">
        <v>0</v>
      </c>
      <c r="O2312" s="46">
        <v>43929</v>
      </c>
      <c r="P2312" s="45">
        <v>43929</v>
      </c>
      <c r="Q2312" s="45">
        <v>293845</v>
      </c>
      <c r="R2312" s="45">
        <v>24487.083333333332</v>
      </c>
      <c r="S2312" s="45">
        <v>146922.5</v>
      </c>
      <c r="T2312" s="45">
        <v>94466</v>
      </c>
      <c r="U2312" s="46">
        <v>0</v>
      </c>
      <c r="V2312" s="38">
        <v>0</v>
      </c>
      <c r="W2312" s="46">
        <v>0</v>
      </c>
      <c r="X2312" s="38"/>
      <c r="Y2312" s="38">
        <f t="shared" si="36"/>
        <v>0</v>
      </c>
      <c r="Z2312" s="38">
        <v>0</v>
      </c>
      <c r="AA2312" s="38">
        <v>0</v>
      </c>
      <c r="AB2312" s="38">
        <v>0</v>
      </c>
      <c r="AC2312" s="38" t="s">
        <v>6116</v>
      </c>
      <c r="AD2312" s="59">
        <v>0</v>
      </c>
      <c r="AE2312" s="59">
        <v>0</v>
      </c>
      <c r="AF2312" s="59" t="s">
        <v>6138</v>
      </c>
    </row>
    <row r="2313" spans="1:32" x14ac:dyDescent="0.2">
      <c r="A2313" s="60" t="s">
        <v>6110</v>
      </c>
      <c r="B2313" s="44" t="s">
        <v>6115</v>
      </c>
      <c r="C2313" s="44"/>
      <c r="D2313" s="39">
        <v>2298</v>
      </c>
      <c r="E2313" s="44" t="s">
        <v>5081</v>
      </c>
      <c r="F2313" s="44" t="s">
        <v>5082</v>
      </c>
      <c r="G2313" s="39" t="s">
        <v>6115</v>
      </c>
      <c r="H2313" s="64">
        <v>40633</v>
      </c>
      <c r="I2313" s="44" t="s">
        <v>6141</v>
      </c>
      <c r="J2313" s="58">
        <v>45</v>
      </c>
      <c r="K2313" s="44" t="s">
        <v>6110</v>
      </c>
      <c r="L2313" s="39" t="s">
        <v>6116</v>
      </c>
      <c r="M2313" s="67">
        <v>0</v>
      </c>
      <c r="N2313" s="67">
        <v>0</v>
      </c>
      <c r="O2313" s="46">
        <v>291968</v>
      </c>
      <c r="P2313" s="45">
        <v>291968</v>
      </c>
      <c r="Q2313" s="45">
        <v>206215</v>
      </c>
      <c r="R2313" s="45">
        <v>17184.583333333332</v>
      </c>
      <c r="S2313" s="45">
        <v>103107.5</v>
      </c>
      <c r="T2313" s="45">
        <v>95612</v>
      </c>
      <c r="U2313" s="46">
        <v>188860.5</v>
      </c>
      <c r="V2313" s="38">
        <v>80910.48651107242</v>
      </c>
      <c r="W2313" s="46">
        <v>80910.48651107242</v>
      </c>
      <c r="X2313" s="38"/>
      <c r="Y2313" s="38">
        <f t="shared" si="36"/>
        <v>93824.767151169857</v>
      </c>
      <c r="Z2313" s="38">
        <v>93824.767151169857</v>
      </c>
      <c r="AA2313" s="38">
        <v>0</v>
      </c>
      <c r="AB2313" s="38">
        <v>93824.767151169857</v>
      </c>
      <c r="AC2313" s="38" t="s">
        <v>6123</v>
      </c>
      <c r="AD2313" s="59">
        <v>0.98130744206971776</v>
      </c>
      <c r="AE2313" s="59">
        <v>0.32135291248071657</v>
      </c>
      <c r="AF2313" s="59">
        <v>0.49679402072519058</v>
      </c>
    </row>
    <row r="2314" spans="1:32" x14ac:dyDescent="0.2">
      <c r="A2314" s="60" t="s">
        <v>6110</v>
      </c>
      <c r="B2314" s="44" t="s">
        <v>6115</v>
      </c>
      <c r="C2314" s="44"/>
      <c r="D2314" s="39">
        <v>2299</v>
      </c>
      <c r="E2314" s="44" t="s">
        <v>5303</v>
      </c>
      <c r="F2314" s="44" t="s">
        <v>5304</v>
      </c>
      <c r="G2314" s="39" t="s">
        <v>6115</v>
      </c>
      <c r="H2314" s="64">
        <v>40451</v>
      </c>
      <c r="I2314" s="44" t="s">
        <v>6141</v>
      </c>
      <c r="J2314" s="58">
        <v>45</v>
      </c>
      <c r="K2314" s="44" t="s">
        <v>6110</v>
      </c>
      <c r="L2314" s="39" t="s">
        <v>6116</v>
      </c>
      <c r="M2314" s="67">
        <v>0</v>
      </c>
      <c r="N2314" s="67">
        <v>0</v>
      </c>
      <c r="O2314" s="46">
        <v>313617</v>
      </c>
      <c r="P2314" s="45">
        <v>313617</v>
      </c>
      <c r="Q2314" s="45">
        <v>145710</v>
      </c>
      <c r="R2314" s="45">
        <v>12142.5</v>
      </c>
      <c r="S2314" s="45">
        <v>100000</v>
      </c>
      <c r="T2314" s="45">
        <v>48591</v>
      </c>
      <c r="U2314" s="46">
        <v>213617</v>
      </c>
      <c r="V2314" s="38">
        <v>91516.518261022065</v>
      </c>
      <c r="W2314" s="46">
        <v>48591</v>
      </c>
      <c r="X2314" s="38"/>
      <c r="Y2314" s="38">
        <f t="shared" si="36"/>
        <v>106123.64832525305</v>
      </c>
      <c r="Z2314" s="38">
        <v>48591</v>
      </c>
      <c r="AA2314" s="38">
        <v>0</v>
      </c>
      <c r="AB2314" s="38">
        <v>48591</v>
      </c>
      <c r="AC2314" s="38" t="s">
        <v>6123</v>
      </c>
      <c r="AD2314" s="59">
        <v>1</v>
      </c>
      <c r="AE2314" s="59">
        <v>0.15493739178679727</v>
      </c>
      <c r="AF2314" s="59">
        <v>0.22746785134141945</v>
      </c>
    </row>
    <row r="2315" spans="1:32" x14ac:dyDescent="0.2">
      <c r="A2315" s="60" t="s">
        <v>6110</v>
      </c>
      <c r="B2315" s="44" t="s">
        <v>6115</v>
      </c>
      <c r="C2315" s="44"/>
      <c r="D2315" s="39">
        <v>2300</v>
      </c>
      <c r="E2315" s="44" t="s">
        <v>5747</v>
      </c>
      <c r="F2315" s="44" t="s">
        <v>5748</v>
      </c>
      <c r="G2315" s="39" t="s">
        <v>6115</v>
      </c>
      <c r="H2315" s="64">
        <v>40451</v>
      </c>
      <c r="I2315" s="44" t="s">
        <v>6131</v>
      </c>
      <c r="J2315" s="58">
        <v>45</v>
      </c>
      <c r="K2315" s="44" t="s">
        <v>6110</v>
      </c>
      <c r="L2315" s="39" t="s">
        <v>6116</v>
      </c>
      <c r="M2315" s="67">
        <v>0</v>
      </c>
      <c r="N2315" s="67">
        <v>0</v>
      </c>
      <c r="O2315" s="46">
        <v>182387</v>
      </c>
      <c r="P2315" s="45">
        <v>182387</v>
      </c>
      <c r="Q2315" s="45">
        <v>191433</v>
      </c>
      <c r="R2315" s="45">
        <v>15952.75</v>
      </c>
      <c r="S2315" s="45">
        <v>100000</v>
      </c>
      <c r="T2315" s="45">
        <v>50342</v>
      </c>
      <c r="U2315" s="46">
        <v>82387</v>
      </c>
      <c r="V2315" s="38">
        <v>35295.746078124983</v>
      </c>
      <c r="W2315" s="46">
        <v>35295.746078124983</v>
      </c>
      <c r="X2315" s="38"/>
      <c r="Y2315" s="38">
        <f t="shared" si="36"/>
        <v>40929.368985486275</v>
      </c>
      <c r="Z2315" s="38">
        <v>40929.368985486275</v>
      </c>
      <c r="AA2315" s="38">
        <v>0</v>
      </c>
      <c r="AB2315" s="38">
        <v>40929.368985486275</v>
      </c>
      <c r="AC2315" s="38" t="s">
        <v>6123</v>
      </c>
      <c r="AD2315" s="59">
        <v>0.81302627995483445</v>
      </c>
      <c r="AE2315" s="59">
        <v>0.22440946441076542</v>
      </c>
      <c r="AF2315" s="59">
        <v>0.49679402072519058</v>
      </c>
    </row>
    <row r="2316" spans="1:32" x14ac:dyDescent="0.2">
      <c r="A2316" s="60" t="s">
        <v>6110</v>
      </c>
      <c r="B2316" s="44" t="s">
        <v>6115</v>
      </c>
      <c r="C2316" s="44"/>
      <c r="D2316" s="39">
        <v>2301</v>
      </c>
      <c r="E2316" s="44" t="s">
        <v>122</v>
      </c>
      <c r="F2316" s="44" t="s">
        <v>123</v>
      </c>
      <c r="G2316" s="39" t="s">
        <v>6115</v>
      </c>
      <c r="H2316" s="64">
        <v>40543</v>
      </c>
      <c r="I2316" s="44" t="s">
        <v>6131</v>
      </c>
      <c r="J2316" s="58">
        <v>44</v>
      </c>
      <c r="K2316" s="44" t="s">
        <v>6110</v>
      </c>
      <c r="L2316" s="39" t="s">
        <v>6116</v>
      </c>
      <c r="M2316" s="67">
        <v>0</v>
      </c>
      <c r="N2316" s="67">
        <v>0</v>
      </c>
      <c r="O2316" s="46">
        <v>365854</v>
      </c>
      <c r="P2316" s="45">
        <v>365854</v>
      </c>
      <c r="Q2316" s="45">
        <v>177216</v>
      </c>
      <c r="R2316" s="45">
        <v>14768</v>
      </c>
      <c r="S2316" s="45">
        <v>100000</v>
      </c>
      <c r="T2316" s="45">
        <v>103402</v>
      </c>
      <c r="U2316" s="46">
        <v>265854</v>
      </c>
      <c r="V2316" s="38">
        <v>113895.58155842354</v>
      </c>
      <c r="W2316" s="46">
        <v>103402</v>
      </c>
      <c r="X2316" s="38"/>
      <c r="Y2316" s="38">
        <f t="shared" si="36"/>
        <v>132074.67758587483</v>
      </c>
      <c r="Z2316" s="38">
        <v>103402</v>
      </c>
      <c r="AA2316" s="38">
        <v>0</v>
      </c>
      <c r="AB2316" s="38">
        <v>103402</v>
      </c>
      <c r="AC2316" s="38" t="s">
        <v>6123</v>
      </c>
      <c r="AD2316" s="59">
        <v>1</v>
      </c>
      <c r="AE2316" s="59">
        <v>0.28263186954358843</v>
      </c>
      <c r="AF2316" s="59">
        <v>0.38894280319272984</v>
      </c>
    </row>
    <row r="2317" spans="1:32" x14ac:dyDescent="0.2">
      <c r="A2317" s="60" t="s">
        <v>6110</v>
      </c>
      <c r="B2317" s="44" t="s">
        <v>6115</v>
      </c>
      <c r="C2317" s="44"/>
      <c r="D2317" s="39">
        <v>2302</v>
      </c>
      <c r="E2317" s="44" t="s">
        <v>405</v>
      </c>
      <c r="F2317" s="44" t="s">
        <v>406</v>
      </c>
      <c r="G2317" s="39" t="s">
        <v>6115</v>
      </c>
      <c r="H2317" s="64">
        <v>40451</v>
      </c>
      <c r="I2317" s="44" t="s">
        <v>6129</v>
      </c>
      <c r="J2317" s="58">
        <v>44</v>
      </c>
      <c r="K2317" s="44" t="s">
        <v>6110</v>
      </c>
      <c r="L2317" s="39" t="s">
        <v>6123</v>
      </c>
      <c r="M2317" s="67">
        <v>641168</v>
      </c>
      <c r="N2317" s="67">
        <v>641168</v>
      </c>
      <c r="O2317" s="46">
        <v>805748</v>
      </c>
      <c r="P2317" s="45">
        <v>164580</v>
      </c>
      <c r="Q2317" s="45">
        <v>185855</v>
      </c>
      <c r="R2317" s="45">
        <v>15487.916666666666</v>
      </c>
      <c r="S2317" s="45">
        <v>100000</v>
      </c>
      <c r="T2317" s="45">
        <v>73069</v>
      </c>
      <c r="U2317" s="46">
        <v>64580</v>
      </c>
      <c r="V2317" s="38">
        <v>27666.977578080419</v>
      </c>
      <c r="W2317" s="46">
        <v>27666.977578080419</v>
      </c>
      <c r="X2317" s="38"/>
      <c r="Y2317" s="38">
        <f t="shared" si="36"/>
        <v>32082.957858432812</v>
      </c>
      <c r="Z2317" s="38">
        <v>32082.957858432812</v>
      </c>
      <c r="AA2317" s="38">
        <v>0</v>
      </c>
      <c r="AB2317" s="38">
        <v>32082.957858432812</v>
      </c>
      <c r="AC2317" s="38" t="s">
        <v>6123</v>
      </c>
      <c r="AD2317" s="59">
        <v>0.43907755489240052</v>
      </c>
      <c r="AE2317" s="59">
        <v>0.19493837561327507</v>
      </c>
      <c r="AF2317" s="59">
        <v>0.49679402072519063</v>
      </c>
    </row>
    <row r="2318" spans="1:32" x14ac:dyDescent="0.2">
      <c r="A2318" s="60" t="s">
        <v>6110</v>
      </c>
      <c r="B2318" s="44" t="s">
        <v>6115</v>
      </c>
      <c r="C2318" s="44"/>
      <c r="D2318" s="39">
        <v>2303</v>
      </c>
      <c r="E2318" s="44" t="s">
        <v>670</v>
      </c>
      <c r="F2318" s="44" t="s">
        <v>671</v>
      </c>
      <c r="G2318" s="39" t="s">
        <v>6115</v>
      </c>
      <c r="H2318" s="64">
        <v>40543</v>
      </c>
      <c r="I2318" s="44" t="s">
        <v>6129</v>
      </c>
      <c r="J2318" s="58">
        <v>44</v>
      </c>
      <c r="K2318" s="44" t="s">
        <v>6110</v>
      </c>
      <c r="L2318" s="39" t="s">
        <v>6116</v>
      </c>
      <c r="M2318" s="67">
        <v>0</v>
      </c>
      <c r="N2318" s="67">
        <v>0</v>
      </c>
      <c r="O2318" s="46">
        <v>159040</v>
      </c>
      <c r="P2318" s="45">
        <v>159040</v>
      </c>
      <c r="Q2318" s="45">
        <v>264034</v>
      </c>
      <c r="R2318" s="45">
        <v>22002.833333333332</v>
      </c>
      <c r="S2318" s="45">
        <v>132017</v>
      </c>
      <c r="T2318" s="45">
        <v>138814</v>
      </c>
      <c r="U2318" s="46">
        <v>27023</v>
      </c>
      <c r="V2318" s="38">
        <v>11577.03213212244</v>
      </c>
      <c r="W2318" s="46">
        <v>11577.03213212244</v>
      </c>
      <c r="X2318" s="38"/>
      <c r="Y2318" s="38">
        <f t="shared" si="36"/>
        <v>13424.864822056827</v>
      </c>
      <c r="Z2318" s="38">
        <v>13424.864822056827</v>
      </c>
      <c r="AA2318" s="38">
        <v>0</v>
      </c>
      <c r="AB2318" s="38">
        <v>13424.864822056827</v>
      </c>
      <c r="AC2318" s="38" t="s">
        <v>6123</v>
      </c>
      <c r="AD2318" s="59">
        <v>9.6711173383497537E-2</v>
      </c>
      <c r="AE2318" s="59">
        <v>8.4411876396232557E-2</v>
      </c>
      <c r="AF2318" s="59">
        <v>0.49679402072519063</v>
      </c>
    </row>
    <row r="2319" spans="1:32" x14ac:dyDescent="0.2">
      <c r="A2319" s="60" t="s">
        <v>6110</v>
      </c>
      <c r="B2319" s="44" t="s">
        <v>6171</v>
      </c>
      <c r="C2319" s="44" t="s">
        <v>6172</v>
      </c>
      <c r="D2319" s="39">
        <v>2304</v>
      </c>
      <c r="E2319" s="44" t="s">
        <v>700</v>
      </c>
      <c r="F2319" s="44" t="s">
        <v>701</v>
      </c>
      <c r="G2319" s="39" t="s">
        <v>6115</v>
      </c>
      <c r="H2319" s="64">
        <v>40633</v>
      </c>
      <c r="I2319" s="44" t="s">
        <v>6131</v>
      </c>
      <c r="J2319" s="58">
        <v>44</v>
      </c>
      <c r="K2319" s="44" t="s">
        <v>6110</v>
      </c>
      <c r="L2319" s="39" t="s">
        <v>6116</v>
      </c>
      <c r="M2319" s="67">
        <v>0</v>
      </c>
      <c r="N2319" s="67">
        <v>0</v>
      </c>
      <c r="O2319" s="46">
        <v>501702</v>
      </c>
      <c r="P2319" s="45">
        <v>501702</v>
      </c>
      <c r="Q2319" s="45">
        <v>229690</v>
      </c>
      <c r="R2319" s="45">
        <v>19140.833333333332</v>
      </c>
      <c r="S2319" s="45">
        <v>114845</v>
      </c>
      <c r="T2319" s="45">
        <v>99733</v>
      </c>
      <c r="U2319" s="46">
        <v>386857</v>
      </c>
      <c r="V2319" s="38">
        <v>165734.9635324165</v>
      </c>
      <c r="W2319" s="46">
        <v>99733</v>
      </c>
      <c r="X2319" s="38"/>
      <c r="Y2319" s="38">
        <f t="shared" si="36"/>
        <v>192188.24447568509</v>
      </c>
      <c r="Z2319" s="38">
        <v>99733</v>
      </c>
      <c r="AA2319" s="38">
        <v>0</v>
      </c>
      <c r="AB2319" s="38">
        <v>99733</v>
      </c>
      <c r="AC2319" s="38" t="s">
        <v>6123</v>
      </c>
      <c r="AD2319" s="59">
        <v>1</v>
      </c>
      <c r="AE2319" s="59">
        <v>0.19878932115080267</v>
      </c>
      <c r="AF2319" s="59">
        <v>0.25780327097609712</v>
      </c>
    </row>
    <row r="2320" spans="1:32" x14ac:dyDescent="0.2">
      <c r="A2320" s="60" t="s">
        <v>6110</v>
      </c>
      <c r="B2320" s="44" t="s">
        <v>6115</v>
      </c>
      <c r="C2320" s="44"/>
      <c r="D2320" s="39">
        <v>2305</v>
      </c>
      <c r="E2320" s="44" t="s">
        <v>1063</v>
      </c>
      <c r="F2320" s="44" t="s">
        <v>1064</v>
      </c>
      <c r="G2320" s="39" t="s">
        <v>6115</v>
      </c>
      <c r="H2320" s="64">
        <v>40633</v>
      </c>
      <c r="I2320" s="44" t="s">
        <v>6132</v>
      </c>
      <c r="J2320" s="58">
        <v>44</v>
      </c>
      <c r="K2320" s="44" t="s">
        <v>6110</v>
      </c>
      <c r="L2320" s="39" t="s">
        <v>6116</v>
      </c>
      <c r="M2320" s="67">
        <v>0</v>
      </c>
      <c r="N2320" s="67">
        <v>0</v>
      </c>
      <c r="O2320" s="46">
        <v>1124181</v>
      </c>
      <c r="P2320" s="45">
        <v>1124181</v>
      </c>
      <c r="Q2320" s="45">
        <v>203738</v>
      </c>
      <c r="R2320" s="45">
        <v>16978.166666666668</v>
      </c>
      <c r="S2320" s="45">
        <v>101869</v>
      </c>
      <c r="T2320" s="45">
        <v>126962</v>
      </c>
      <c r="U2320" s="46">
        <v>1022312</v>
      </c>
      <c r="V2320" s="38">
        <v>437972.7962496524</v>
      </c>
      <c r="W2320" s="46">
        <v>126962</v>
      </c>
      <c r="X2320" s="38"/>
      <c r="Y2320" s="38">
        <f t="shared" si="36"/>
        <v>507878.48891561112</v>
      </c>
      <c r="Z2320" s="38">
        <v>126962</v>
      </c>
      <c r="AA2320" s="38">
        <v>0</v>
      </c>
      <c r="AB2320" s="38">
        <v>126962</v>
      </c>
      <c r="AC2320" s="38" t="s">
        <v>6123</v>
      </c>
      <c r="AD2320" s="59">
        <v>1</v>
      </c>
      <c r="AE2320" s="59">
        <v>0.11293732948697763</v>
      </c>
      <c r="AF2320" s="59">
        <v>0.1241910493078434</v>
      </c>
    </row>
    <row r="2321" spans="1:32" x14ac:dyDescent="0.2">
      <c r="A2321" s="60" t="s">
        <v>6110</v>
      </c>
      <c r="B2321" s="44" t="s">
        <v>6115</v>
      </c>
      <c r="C2321" s="44"/>
      <c r="D2321" s="39">
        <v>2306</v>
      </c>
      <c r="E2321" s="44" t="s">
        <v>1149</v>
      </c>
      <c r="F2321" s="44" t="s">
        <v>1150</v>
      </c>
      <c r="G2321" s="39" t="s">
        <v>6115</v>
      </c>
      <c r="H2321" s="64">
        <v>40451</v>
      </c>
      <c r="I2321" s="44" t="s">
        <v>6131</v>
      </c>
      <c r="J2321" s="58">
        <v>44</v>
      </c>
      <c r="K2321" s="44" t="s">
        <v>6110</v>
      </c>
      <c r="L2321" s="39" t="s">
        <v>6123</v>
      </c>
      <c r="M2321" s="67">
        <v>108310</v>
      </c>
      <c r="N2321" s="67">
        <v>0</v>
      </c>
      <c r="O2321" s="46">
        <v>303022</v>
      </c>
      <c r="P2321" s="45">
        <v>303022</v>
      </c>
      <c r="Q2321" s="45">
        <v>251732</v>
      </c>
      <c r="R2321" s="45">
        <v>20977.666666666668</v>
      </c>
      <c r="S2321" s="45">
        <v>125866</v>
      </c>
      <c r="T2321" s="45">
        <v>127858</v>
      </c>
      <c r="U2321" s="46">
        <v>177156</v>
      </c>
      <c r="V2321" s="38">
        <v>75896.114583809467</v>
      </c>
      <c r="W2321" s="46">
        <v>75896.114583809467</v>
      </c>
      <c r="X2321" s="38"/>
      <c r="Y2321" s="38">
        <f t="shared" si="36"/>
        <v>88010.041535591881</v>
      </c>
      <c r="Z2321" s="38">
        <v>88010.041535591881</v>
      </c>
      <c r="AA2321" s="38">
        <v>0</v>
      </c>
      <c r="AB2321" s="38">
        <v>88010.041535591881</v>
      </c>
      <c r="AC2321" s="38" t="s">
        <v>6123</v>
      </c>
      <c r="AD2321" s="59">
        <v>0.68834207899069189</v>
      </c>
      <c r="AE2321" s="59">
        <v>0.29044109515346039</v>
      </c>
      <c r="AF2321" s="59">
        <v>0.49679402072519069</v>
      </c>
    </row>
    <row r="2322" spans="1:32" x14ac:dyDescent="0.2">
      <c r="A2322" s="60" t="s">
        <v>6110</v>
      </c>
      <c r="B2322" s="44" t="s">
        <v>6115</v>
      </c>
      <c r="C2322" s="44"/>
      <c r="D2322" s="39">
        <v>2307</v>
      </c>
      <c r="E2322" s="44" t="s">
        <v>1225</v>
      </c>
      <c r="F2322" s="44" t="s">
        <v>1226</v>
      </c>
      <c r="G2322" s="39" t="s">
        <v>6115</v>
      </c>
      <c r="H2322" s="64">
        <v>40451</v>
      </c>
      <c r="I2322" s="44" t="s">
        <v>6131</v>
      </c>
      <c r="J2322" s="58">
        <v>44</v>
      </c>
      <c r="K2322" s="44" t="s">
        <v>6110</v>
      </c>
      <c r="L2322" s="39" t="s">
        <v>6116</v>
      </c>
      <c r="M2322" s="67">
        <v>0</v>
      </c>
      <c r="N2322" s="67">
        <v>0</v>
      </c>
      <c r="O2322" s="46">
        <v>175285</v>
      </c>
      <c r="P2322" s="45">
        <v>175285</v>
      </c>
      <c r="Q2322" s="45">
        <v>239199</v>
      </c>
      <c r="R2322" s="45">
        <v>19933.25</v>
      </c>
      <c r="S2322" s="45">
        <v>119599.5</v>
      </c>
      <c r="T2322" s="45">
        <v>152818</v>
      </c>
      <c r="U2322" s="46">
        <v>55685.5</v>
      </c>
      <c r="V2322" s="38">
        <v>23856.449054261338</v>
      </c>
      <c r="W2322" s="46">
        <v>23856.449054261338</v>
      </c>
      <c r="X2322" s="38"/>
      <c r="Y2322" s="38">
        <f t="shared" si="36"/>
        <v>27664.223441092603</v>
      </c>
      <c r="Z2322" s="38">
        <v>27664.223441092603</v>
      </c>
      <c r="AA2322" s="38">
        <v>0</v>
      </c>
      <c r="AB2322" s="38">
        <v>27664.223441092603</v>
      </c>
      <c r="AC2322" s="38" t="s">
        <v>6123</v>
      </c>
      <c r="AD2322" s="59">
        <v>0.18102725752916937</v>
      </c>
      <c r="AE2322" s="59">
        <v>0.15782424874400322</v>
      </c>
      <c r="AF2322" s="59">
        <v>0.49679402072519063</v>
      </c>
    </row>
    <row r="2323" spans="1:32" x14ac:dyDescent="0.2">
      <c r="A2323" s="60" t="s">
        <v>6110</v>
      </c>
      <c r="B2323" s="44" t="s">
        <v>6115</v>
      </c>
      <c r="C2323" s="44"/>
      <c r="D2323" s="39">
        <v>2308</v>
      </c>
      <c r="E2323" s="44" t="s">
        <v>1376</v>
      </c>
      <c r="F2323" s="44" t="s">
        <v>1377</v>
      </c>
      <c r="G2323" s="39" t="s">
        <v>6115</v>
      </c>
      <c r="H2323" s="64">
        <v>40451</v>
      </c>
      <c r="I2323" s="44" t="s">
        <v>6131</v>
      </c>
      <c r="J2323" s="58">
        <v>44</v>
      </c>
      <c r="K2323" s="44" t="s">
        <v>6110</v>
      </c>
      <c r="L2323" s="39" t="s">
        <v>6116</v>
      </c>
      <c r="M2323" s="67">
        <v>0</v>
      </c>
      <c r="N2323" s="67">
        <v>0</v>
      </c>
      <c r="O2323" s="46">
        <v>207626</v>
      </c>
      <c r="P2323" s="45">
        <v>207626</v>
      </c>
      <c r="Q2323" s="45">
        <v>166969</v>
      </c>
      <c r="R2323" s="45">
        <v>13914.083333333334</v>
      </c>
      <c r="S2323" s="45">
        <v>100000</v>
      </c>
      <c r="T2323" s="45">
        <v>69976</v>
      </c>
      <c r="U2323" s="46">
        <v>107626</v>
      </c>
      <c r="V2323" s="38">
        <v>46108.487593968464</v>
      </c>
      <c r="W2323" s="46">
        <v>46108.487593968464</v>
      </c>
      <c r="X2323" s="38"/>
      <c r="Y2323" s="38">
        <f t="shared" si="36"/>
        <v>53467.953274569372</v>
      </c>
      <c r="Z2323" s="38">
        <v>53467.953274569372</v>
      </c>
      <c r="AA2323" s="38">
        <v>0</v>
      </c>
      <c r="AB2323" s="38">
        <v>53467.953274569372</v>
      </c>
      <c r="AC2323" s="38" t="s">
        <v>6123</v>
      </c>
      <c r="AD2323" s="59">
        <v>0.76408987759473779</v>
      </c>
      <c r="AE2323" s="59">
        <v>0.25752050935128246</v>
      </c>
      <c r="AF2323" s="59">
        <v>0.49679402072519069</v>
      </c>
    </row>
    <row r="2324" spans="1:32" x14ac:dyDescent="0.2">
      <c r="A2324" s="60" t="s">
        <v>6110</v>
      </c>
      <c r="B2324" s="44" t="s">
        <v>6115</v>
      </c>
      <c r="C2324" s="44"/>
      <c r="D2324" s="39">
        <v>2309</v>
      </c>
      <c r="E2324" s="44" t="s">
        <v>1493</v>
      </c>
      <c r="F2324" s="44" t="s">
        <v>1494</v>
      </c>
      <c r="G2324" s="39" t="s">
        <v>6115</v>
      </c>
      <c r="H2324" s="64">
        <v>40451</v>
      </c>
      <c r="I2324" s="44" t="s">
        <v>6131</v>
      </c>
      <c r="J2324" s="58">
        <v>44</v>
      </c>
      <c r="K2324" s="44" t="s">
        <v>6110</v>
      </c>
      <c r="L2324" s="39" t="s">
        <v>6116</v>
      </c>
      <c r="M2324" s="67">
        <v>0</v>
      </c>
      <c r="N2324" s="67">
        <v>0</v>
      </c>
      <c r="O2324" s="46">
        <v>116134</v>
      </c>
      <c r="P2324" s="45">
        <v>116134</v>
      </c>
      <c r="Q2324" s="45">
        <v>185413</v>
      </c>
      <c r="R2324" s="45">
        <v>15451.083333333334</v>
      </c>
      <c r="S2324" s="45">
        <v>100000</v>
      </c>
      <c r="T2324" s="45">
        <v>155846</v>
      </c>
      <c r="U2324" s="46">
        <v>16134</v>
      </c>
      <c r="V2324" s="38">
        <v>6912.0318402717485</v>
      </c>
      <c r="W2324" s="46">
        <v>6912.0318402717485</v>
      </c>
      <c r="X2324" s="38"/>
      <c r="Y2324" s="38">
        <f t="shared" si="36"/>
        <v>8015.2747303802262</v>
      </c>
      <c r="Z2324" s="38">
        <v>8015.2747303802262</v>
      </c>
      <c r="AA2324" s="38">
        <v>0</v>
      </c>
      <c r="AB2324" s="38">
        <v>8015.2747303802262</v>
      </c>
      <c r="AC2324" s="38" t="s">
        <v>6123</v>
      </c>
      <c r="AD2324" s="59">
        <v>5.1430737589544973E-2</v>
      </c>
      <c r="AE2324" s="59">
        <v>6.9017468875438942E-2</v>
      </c>
      <c r="AF2324" s="59">
        <v>0.49679402072519069</v>
      </c>
    </row>
    <row r="2325" spans="1:32" x14ac:dyDescent="0.2">
      <c r="A2325" s="60" t="s">
        <v>6110</v>
      </c>
      <c r="B2325" s="44" t="s">
        <v>6115</v>
      </c>
      <c r="C2325" s="44"/>
      <c r="D2325" s="39">
        <v>2310</v>
      </c>
      <c r="E2325" s="44" t="s">
        <v>2335</v>
      </c>
      <c r="F2325" s="44" t="s">
        <v>2336</v>
      </c>
      <c r="G2325" s="39" t="s">
        <v>6115</v>
      </c>
      <c r="H2325" s="64">
        <v>40451</v>
      </c>
      <c r="I2325" s="44" t="s">
        <v>6129</v>
      </c>
      <c r="J2325" s="58">
        <v>44</v>
      </c>
      <c r="K2325" s="44" t="s">
        <v>6110</v>
      </c>
      <c r="L2325" s="39" t="s">
        <v>6116</v>
      </c>
      <c r="M2325" s="67">
        <v>0</v>
      </c>
      <c r="N2325" s="67">
        <v>0</v>
      </c>
      <c r="O2325" s="46">
        <v>124288</v>
      </c>
      <c r="P2325" s="45">
        <v>124288</v>
      </c>
      <c r="Q2325" s="45">
        <v>319605</v>
      </c>
      <c r="R2325" s="45">
        <v>26633.75</v>
      </c>
      <c r="S2325" s="45">
        <v>159802.5</v>
      </c>
      <c r="T2325" s="45">
        <v>113527</v>
      </c>
      <c r="U2325" s="46">
        <v>0</v>
      </c>
      <c r="V2325" s="38">
        <v>0</v>
      </c>
      <c r="W2325" s="46">
        <v>0</v>
      </c>
      <c r="X2325" s="38"/>
      <c r="Y2325" s="38">
        <f t="shared" si="36"/>
        <v>0</v>
      </c>
      <c r="Z2325" s="38">
        <v>0</v>
      </c>
      <c r="AA2325" s="38">
        <v>0</v>
      </c>
      <c r="AB2325" s="38">
        <v>0</v>
      </c>
      <c r="AC2325" s="38" t="s">
        <v>6116</v>
      </c>
      <c r="AD2325" s="59">
        <v>0</v>
      </c>
      <c r="AE2325" s="59">
        <v>0</v>
      </c>
      <c r="AF2325" s="59" t="s">
        <v>6138</v>
      </c>
    </row>
    <row r="2326" spans="1:32" x14ac:dyDescent="0.2">
      <c r="A2326" s="60" t="s">
        <v>6110</v>
      </c>
      <c r="B2326" s="44" t="s">
        <v>6115</v>
      </c>
      <c r="C2326" s="44"/>
      <c r="D2326" s="39">
        <v>2311</v>
      </c>
      <c r="E2326" s="44" t="s">
        <v>2711</v>
      </c>
      <c r="F2326" s="44" t="s">
        <v>2712</v>
      </c>
      <c r="G2326" s="39" t="s">
        <v>6115</v>
      </c>
      <c r="H2326" s="64">
        <v>40451</v>
      </c>
      <c r="I2326" s="44" t="s">
        <v>6131</v>
      </c>
      <c r="J2326" s="58">
        <v>44</v>
      </c>
      <c r="K2326" s="44" t="s">
        <v>6110</v>
      </c>
      <c r="L2326" s="39" t="s">
        <v>6116</v>
      </c>
      <c r="M2326" s="67">
        <v>0</v>
      </c>
      <c r="N2326" s="67">
        <v>0</v>
      </c>
      <c r="O2326" s="46">
        <v>117376</v>
      </c>
      <c r="P2326" s="45">
        <v>117376</v>
      </c>
      <c r="Q2326" s="45">
        <v>206959</v>
      </c>
      <c r="R2326" s="45">
        <v>17246.583333333332</v>
      </c>
      <c r="S2326" s="45">
        <v>103479.5</v>
      </c>
      <c r="T2326" s="45">
        <v>91058</v>
      </c>
      <c r="U2326" s="46">
        <v>13896.5</v>
      </c>
      <c r="V2326" s="38">
        <v>5953.4554647537097</v>
      </c>
      <c r="W2326" s="46">
        <v>5953.4554647537097</v>
      </c>
      <c r="X2326" s="38"/>
      <c r="Y2326" s="38">
        <f t="shared" si="36"/>
        <v>6903.6981090076124</v>
      </c>
      <c r="Z2326" s="38">
        <v>6903.6981090076124</v>
      </c>
      <c r="AA2326" s="38">
        <v>0</v>
      </c>
      <c r="AB2326" s="38">
        <v>6903.6981090076124</v>
      </c>
      <c r="AC2326" s="38" t="s">
        <v>6123</v>
      </c>
      <c r="AD2326" s="59">
        <v>7.5816491785539022E-2</v>
      </c>
      <c r="AE2326" s="59">
        <v>5.8816948175160276E-2</v>
      </c>
      <c r="AF2326" s="59">
        <v>0.49679402072519069</v>
      </c>
    </row>
    <row r="2327" spans="1:32" x14ac:dyDescent="0.2">
      <c r="A2327" s="60" t="s">
        <v>6110</v>
      </c>
      <c r="B2327" s="44" t="s">
        <v>6115</v>
      </c>
      <c r="C2327" s="44"/>
      <c r="D2327" s="39">
        <v>2312</v>
      </c>
      <c r="E2327" s="44" t="s">
        <v>3142</v>
      </c>
      <c r="F2327" s="44" t="s">
        <v>3143</v>
      </c>
      <c r="G2327" s="39" t="s">
        <v>6115</v>
      </c>
      <c r="H2327" s="64">
        <v>40543</v>
      </c>
      <c r="I2327" s="44" t="s">
        <v>6131</v>
      </c>
      <c r="J2327" s="58">
        <v>44</v>
      </c>
      <c r="K2327" s="44" t="s">
        <v>6110</v>
      </c>
      <c r="L2327" s="39" t="s">
        <v>6116</v>
      </c>
      <c r="M2327" s="67">
        <v>0</v>
      </c>
      <c r="N2327" s="67">
        <v>0</v>
      </c>
      <c r="O2327" s="46">
        <v>1026565</v>
      </c>
      <c r="P2327" s="45">
        <v>1026565</v>
      </c>
      <c r="Q2327" s="45">
        <v>172103</v>
      </c>
      <c r="R2327" s="45">
        <v>14341.916666666666</v>
      </c>
      <c r="S2327" s="45">
        <v>100000</v>
      </c>
      <c r="T2327" s="45">
        <v>135534</v>
      </c>
      <c r="U2327" s="46">
        <v>926565</v>
      </c>
      <c r="V2327" s="38">
        <v>396953.43882988673</v>
      </c>
      <c r="W2327" s="46">
        <v>135534</v>
      </c>
      <c r="X2327" s="38"/>
      <c r="Y2327" s="38">
        <f t="shared" si="36"/>
        <v>460311.95181323629</v>
      </c>
      <c r="Z2327" s="38">
        <v>135534</v>
      </c>
      <c r="AA2327" s="38">
        <v>0</v>
      </c>
      <c r="AB2327" s="38">
        <v>135534</v>
      </c>
      <c r="AC2327" s="38" t="s">
        <v>6123</v>
      </c>
      <c r="AD2327" s="59">
        <v>1</v>
      </c>
      <c r="AE2327" s="59">
        <v>0.13202671043723485</v>
      </c>
      <c r="AF2327" s="59">
        <v>0.14627576047012353</v>
      </c>
    </row>
    <row r="2328" spans="1:32" x14ac:dyDescent="0.2">
      <c r="A2328" s="60" t="s">
        <v>6110</v>
      </c>
      <c r="B2328" s="44" t="s">
        <v>6115</v>
      </c>
      <c r="C2328" s="44"/>
      <c r="D2328" s="39">
        <v>2313</v>
      </c>
      <c r="E2328" s="44" t="s">
        <v>4240</v>
      </c>
      <c r="F2328" s="44" t="s">
        <v>6058</v>
      </c>
      <c r="G2328" s="39" t="s">
        <v>6115</v>
      </c>
      <c r="H2328" s="64">
        <v>40359</v>
      </c>
      <c r="I2328" s="44" t="s">
        <v>6141</v>
      </c>
      <c r="J2328" s="58">
        <v>44</v>
      </c>
      <c r="K2328" s="44" t="s">
        <v>6110</v>
      </c>
      <c r="L2328" s="39" t="s">
        <v>6116</v>
      </c>
      <c r="M2328" s="67">
        <v>0</v>
      </c>
      <c r="N2328" s="67">
        <v>0</v>
      </c>
      <c r="O2328" s="46">
        <v>225437</v>
      </c>
      <c r="P2328" s="45">
        <v>225437</v>
      </c>
      <c r="Q2328" s="45">
        <v>168259</v>
      </c>
      <c r="R2328" s="45">
        <v>14021.583333333334</v>
      </c>
      <c r="S2328" s="45">
        <v>100000</v>
      </c>
      <c r="T2328" s="45">
        <v>106868</v>
      </c>
      <c r="U2328" s="46">
        <v>125437</v>
      </c>
      <c r="V2328" s="38">
        <v>53738.969750103337</v>
      </c>
      <c r="W2328" s="46">
        <v>53738.969750103337</v>
      </c>
      <c r="X2328" s="38"/>
      <c r="Y2328" s="38">
        <f t="shared" si="36"/>
        <v>62316.351577705733</v>
      </c>
      <c r="Z2328" s="38">
        <v>62316.351577705733</v>
      </c>
      <c r="AA2328" s="38">
        <v>0</v>
      </c>
      <c r="AB2328" s="38">
        <v>62316.351577705733</v>
      </c>
      <c r="AC2328" s="38" t="s">
        <v>6123</v>
      </c>
      <c r="AD2328" s="59">
        <v>0.58311516616485504</v>
      </c>
      <c r="AE2328" s="59">
        <v>0.27642468440276324</v>
      </c>
      <c r="AF2328" s="59">
        <v>0.49679402072519058</v>
      </c>
    </row>
    <row r="2329" spans="1:32" x14ac:dyDescent="0.2">
      <c r="A2329" s="60" t="s">
        <v>6110</v>
      </c>
      <c r="B2329" s="44" t="s">
        <v>6115</v>
      </c>
      <c r="C2329" s="44"/>
      <c r="D2329" s="39">
        <v>2314</v>
      </c>
      <c r="E2329" s="44" t="s">
        <v>4269</v>
      </c>
      <c r="F2329" s="44" t="s">
        <v>4270</v>
      </c>
      <c r="G2329" s="39" t="s">
        <v>6115</v>
      </c>
      <c r="H2329" s="64">
        <v>40543</v>
      </c>
      <c r="I2329" s="44" t="s">
        <v>6131</v>
      </c>
      <c r="J2329" s="58">
        <v>44</v>
      </c>
      <c r="K2329" s="44" t="s">
        <v>6110</v>
      </c>
      <c r="L2329" s="39" t="s">
        <v>6116</v>
      </c>
      <c r="M2329" s="67">
        <v>0</v>
      </c>
      <c r="N2329" s="67">
        <v>0</v>
      </c>
      <c r="O2329" s="46">
        <v>164930</v>
      </c>
      <c r="P2329" s="45">
        <v>164930</v>
      </c>
      <c r="Q2329" s="45">
        <v>164908</v>
      </c>
      <c r="R2329" s="45">
        <v>13742.333333333334</v>
      </c>
      <c r="S2329" s="45">
        <v>100000</v>
      </c>
      <c r="T2329" s="45">
        <v>96622</v>
      </c>
      <c r="U2329" s="46">
        <v>64930</v>
      </c>
      <c r="V2329" s="38">
        <v>27816.922485982683</v>
      </c>
      <c r="W2329" s="46">
        <v>27816.922485982683</v>
      </c>
      <c r="X2329" s="38"/>
      <c r="Y2329" s="38">
        <f t="shared" si="36"/>
        <v>32256.835765686628</v>
      </c>
      <c r="Z2329" s="38">
        <v>32256.835765686628</v>
      </c>
      <c r="AA2329" s="38">
        <v>0</v>
      </c>
      <c r="AB2329" s="38">
        <v>32256.835765686628</v>
      </c>
      <c r="AC2329" s="38" t="s">
        <v>6123</v>
      </c>
      <c r="AD2329" s="59">
        <v>0.33384566419331652</v>
      </c>
      <c r="AE2329" s="59">
        <v>0.19557894722419589</v>
      </c>
      <c r="AF2329" s="59">
        <v>0.49679402072519063</v>
      </c>
    </row>
    <row r="2330" spans="1:32" x14ac:dyDescent="0.2">
      <c r="A2330" s="60" t="s">
        <v>6110</v>
      </c>
      <c r="B2330" s="44" t="s">
        <v>6115</v>
      </c>
      <c r="C2330" s="44"/>
      <c r="D2330" s="39">
        <v>2315</v>
      </c>
      <c r="E2330" s="44" t="s">
        <v>4302</v>
      </c>
      <c r="F2330" s="44" t="s">
        <v>4303</v>
      </c>
      <c r="G2330" s="39" t="s">
        <v>6115</v>
      </c>
      <c r="H2330" s="64">
        <v>40359</v>
      </c>
      <c r="I2330" s="44" t="s">
        <v>6131</v>
      </c>
      <c r="J2330" s="58">
        <v>44</v>
      </c>
      <c r="K2330" s="44" t="s">
        <v>6110</v>
      </c>
      <c r="L2330" s="39" t="s">
        <v>6116</v>
      </c>
      <c r="M2330" s="67">
        <v>0</v>
      </c>
      <c r="N2330" s="67">
        <v>0</v>
      </c>
      <c r="O2330" s="46">
        <v>167697</v>
      </c>
      <c r="P2330" s="45">
        <v>167697</v>
      </c>
      <c r="Q2330" s="45">
        <v>164012</v>
      </c>
      <c r="R2330" s="45">
        <v>13667.666666666666</v>
      </c>
      <c r="S2330" s="45">
        <v>100000</v>
      </c>
      <c r="T2330" s="45">
        <v>64592</v>
      </c>
      <c r="U2330" s="46">
        <v>67697</v>
      </c>
      <c r="V2330" s="38">
        <v>29002.344086455716</v>
      </c>
      <c r="W2330" s="46">
        <v>29002.344086455716</v>
      </c>
      <c r="X2330" s="38"/>
      <c r="Y2330" s="38">
        <f t="shared" si="36"/>
        <v>33631.464821033231</v>
      </c>
      <c r="Z2330" s="38">
        <v>33631.464821033231</v>
      </c>
      <c r="AA2330" s="38">
        <v>0</v>
      </c>
      <c r="AB2330" s="38">
        <v>33631.464821033231</v>
      </c>
      <c r="AC2330" s="38" t="s">
        <v>6123</v>
      </c>
      <c r="AD2330" s="59">
        <v>0.52067539046682609</v>
      </c>
      <c r="AE2330" s="59">
        <v>0.20054899503886908</v>
      </c>
      <c r="AF2330" s="59">
        <v>0.49679402072519063</v>
      </c>
    </row>
    <row r="2331" spans="1:32" x14ac:dyDescent="0.2">
      <c r="A2331" s="60" t="s">
        <v>6110</v>
      </c>
      <c r="B2331" s="44" t="s">
        <v>6115</v>
      </c>
      <c r="C2331" s="44"/>
      <c r="D2331" s="39">
        <v>2316</v>
      </c>
      <c r="E2331" s="44" t="s">
        <v>4966</v>
      </c>
      <c r="F2331" s="44" t="s">
        <v>4967</v>
      </c>
      <c r="G2331" s="39" t="s">
        <v>6115</v>
      </c>
      <c r="H2331" s="64">
        <v>40451</v>
      </c>
      <c r="I2331" s="44" t="s">
        <v>6131</v>
      </c>
      <c r="J2331" s="58">
        <v>44</v>
      </c>
      <c r="K2331" s="44" t="s">
        <v>6110</v>
      </c>
      <c r="L2331" s="39" t="s">
        <v>6116</v>
      </c>
      <c r="M2331" s="67">
        <v>0</v>
      </c>
      <c r="N2331" s="67">
        <v>0</v>
      </c>
      <c r="O2331" s="46">
        <v>1793</v>
      </c>
      <c r="P2331" s="45">
        <v>1793</v>
      </c>
      <c r="Q2331" s="45">
        <v>202127</v>
      </c>
      <c r="R2331" s="45">
        <v>16843.916666666668</v>
      </c>
      <c r="S2331" s="45">
        <v>101063.5</v>
      </c>
      <c r="T2331" s="45">
        <v>96786</v>
      </c>
      <c r="U2331" s="46">
        <v>0</v>
      </c>
      <c r="V2331" s="38">
        <v>0</v>
      </c>
      <c r="W2331" s="46">
        <v>0</v>
      </c>
      <c r="X2331" s="38"/>
      <c r="Y2331" s="38">
        <f t="shared" si="36"/>
        <v>0</v>
      </c>
      <c r="Z2331" s="38">
        <v>0</v>
      </c>
      <c r="AA2331" s="38">
        <v>0</v>
      </c>
      <c r="AB2331" s="38">
        <v>0</v>
      </c>
      <c r="AC2331" s="38" t="s">
        <v>6116</v>
      </c>
      <c r="AD2331" s="59">
        <v>0</v>
      </c>
      <c r="AE2331" s="59">
        <v>0</v>
      </c>
      <c r="AF2331" s="59" t="s">
        <v>6138</v>
      </c>
    </row>
    <row r="2332" spans="1:32" x14ac:dyDescent="0.2">
      <c r="A2332" s="60" t="s">
        <v>6110</v>
      </c>
      <c r="B2332" s="44" t="s">
        <v>6115</v>
      </c>
      <c r="C2332" s="44"/>
      <c r="D2332" s="39">
        <v>2317</v>
      </c>
      <c r="E2332" s="44" t="s">
        <v>4997</v>
      </c>
      <c r="F2332" s="44" t="s">
        <v>4998</v>
      </c>
      <c r="G2332" s="39" t="s">
        <v>6115</v>
      </c>
      <c r="H2332" s="64">
        <v>40451</v>
      </c>
      <c r="I2332" s="44" t="s">
        <v>6129</v>
      </c>
      <c r="J2332" s="58">
        <v>44</v>
      </c>
      <c r="K2332" s="44" t="s">
        <v>6110</v>
      </c>
      <c r="L2332" s="39" t="s">
        <v>6123</v>
      </c>
      <c r="M2332" s="67">
        <v>212474</v>
      </c>
      <c r="N2332" s="67">
        <v>212474</v>
      </c>
      <c r="O2332" s="46">
        <v>345860</v>
      </c>
      <c r="P2332" s="45">
        <v>133386</v>
      </c>
      <c r="Q2332" s="45">
        <v>215206</v>
      </c>
      <c r="R2332" s="45">
        <v>17933.833333333332</v>
      </c>
      <c r="S2332" s="45">
        <v>107603</v>
      </c>
      <c r="T2332" s="45">
        <v>116080</v>
      </c>
      <c r="U2332" s="46">
        <v>25783</v>
      </c>
      <c r="V2332" s="38">
        <v>11045.798744125852</v>
      </c>
      <c r="W2332" s="46">
        <v>11045.798744125852</v>
      </c>
      <c r="X2332" s="38"/>
      <c r="Y2332" s="38">
        <f t="shared" si="36"/>
        <v>12808.840236357591</v>
      </c>
      <c r="Z2332" s="38">
        <v>12808.840236357591</v>
      </c>
      <c r="AA2332" s="38">
        <v>0</v>
      </c>
      <c r="AB2332" s="38">
        <v>12808.840236357591</v>
      </c>
      <c r="AC2332" s="38" t="s">
        <v>6123</v>
      </c>
      <c r="AD2332" s="59">
        <v>0.11034493656407297</v>
      </c>
      <c r="AE2332" s="59">
        <v>9.6028370566308238E-2</v>
      </c>
      <c r="AF2332" s="59">
        <v>0.49679402072519069</v>
      </c>
    </row>
    <row r="2333" spans="1:32" x14ac:dyDescent="0.2">
      <c r="A2333" s="60" t="s">
        <v>6110</v>
      </c>
      <c r="B2333" s="44" t="s">
        <v>6115</v>
      </c>
      <c r="C2333" s="44"/>
      <c r="D2333" s="39">
        <v>2318</v>
      </c>
      <c r="E2333" s="44" t="s">
        <v>5245</v>
      </c>
      <c r="F2333" s="44" t="s">
        <v>5246</v>
      </c>
      <c r="G2333" s="39" t="s">
        <v>6115</v>
      </c>
      <c r="H2333" s="64">
        <v>40451</v>
      </c>
      <c r="I2333" s="44" t="s">
        <v>6131</v>
      </c>
      <c r="J2333" s="58">
        <v>44</v>
      </c>
      <c r="K2333" s="44" t="s">
        <v>6110</v>
      </c>
      <c r="L2333" s="39" t="s">
        <v>6116</v>
      </c>
      <c r="M2333" s="67">
        <v>0</v>
      </c>
      <c r="N2333" s="67">
        <v>0</v>
      </c>
      <c r="O2333" s="46">
        <v>116495</v>
      </c>
      <c r="P2333" s="45">
        <v>116495</v>
      </c>
      <c r="Q2333" s="45">
        <v>160718</v>
      </c>
      <c r="R2333" s="45">
        <v>13393.166666666666</v>
      </c>
      <c r="S2333" s="45">
        <v>100000</v>
      </c>
      <c r="T2333" s="45">
        <v>80367</v>
      </c>
      <c r="U2333" s="46">
        <v>16495</v>
      </c>
      <c r="V2333" s="38">
        <v>7066.6893024223682</v>
      </c>
      <c r="W2333" s="46">
        <v>7066.6893024223682</v>
      </c>
      <c r="X2333" s="38"/>
      <c r="Y2333" s="38">
        <f t="shared" si="36"/>
        <v>8194.6173718620194</v>
      </c>
      <c r="Z2333" s="38">
        <v>8194.6173718620194</v>
      </c>
      <c r="AA2333" s="38">
        <v>0</v>
      </c>
      <c r="AB2333" s="38">
        <v>8194.6173718620194</v>
      </c>
      <c r="AC2333" s="38" t="s">
        <v>6123</v>
      </c>
      <c r="AD2333" s="59">
        <v>0.10196495292672389</v>
      </c>
      <c r="AE2333" s="59">
        <v>7.0343082294193046E-2</v>
      </c>
      <c r="AF2333" s="59">
        <v>0.49679402072519063</v>
      </c>
    </row>
    <row r="2334" spans="1:32" x14ac:dyDescent="0.2">
      <c r="A2334" s="60" t="s">
        <v>6110</v>
      </c>
      <c r="B2334" s="44" t="s">
        <v>6115</v>
      </c>
      <c r="C2334" s="44"/>
      <c r="D2334" s="39">
        <v>2319</v>
      </c>
      <c r="E2334" s="44" t="s">
        <v>5261</v>
      </c>
      <c r="F2334" s="44" t="s">
        <v>5262</v>
      </c>
      <c r="G2334" s="39" t="s">
        <v>6115</v>
      </c>
      <c r="H2334" s="64">
        <v>40633</v>
      </c>
      <c r="I2334" s="44" t="s">
        <v>6141</v>
      </c>
      <c r="J2334" s="58">
        <v>44</v>
      </c>
      <c r="K2334" s="44" t="s">
        <v>6110</v>
      </c>
      <c r="L2334" s="39" t="s">
        <v>6116</v>
      </c>
      <c r="M2334" s="67">
        <v>0</v>
      </c>
      <c r="N2334" s="67">
        <v>0</v>
      </c>
      <c r="O2334" s="46">
        <v>236611</v>
      </c>
      <c r="P2334" s="45">
        <v>236611</v>
      </c>
      <c r="Q2334" s="45">
        <v>183439</v>
      </c>
      <c r="R2334" s="45">
        <v>15286.583333333334</v>
      </c>
      <c r="S2334" s="45">
        <v>100000</v>
      </c>
      <c r="T2334" s="45">
        <v>69095</v>
      </c>
      <c r="U2334" s="46">
        <v>136611</v>
      </c>
      <c r="V2334" s="38">
        <v>58526.06803838873</v>
      </c>
      <c r="W2334" s="46">
        <v>58526.06803838873</v>
      </c>
      <c r="X2334" s="38"/>
      <c r="Y2334" s="38">
        <f t="shared" si="36"/>
        <v>67867.527965289017</v>
      </c>
      <c r="Z2334" s="38">
        <v>67867.527965289017</v>
      </c>
      <c r="AA2334" s="38">
        <v>0</v>
      </c>
      <c r="AB2334" s="38">
        <v>67867.527965289017</v>
      </c>
      <c r="AC2334" s="38" t="s">
        <v>6123</v>
      </c>
      <c r="AD2334" s="59">
        <v>0.9822350092667923</v>
      </c>
      <c r="AE2334" s="59">
        <v>0.28683166871062216</v>
      </c>
      <c r="AF2334" s="59">
        <v>0.49679402072519063</v>
      </c>
    </row>
    <row r="2335" spans="1:32" x14ac:dyDescent="0.2">
      <c r="A2335" s="60" t="s">
        <v>6110</v>
      </c>
      <c r="B2335" s="44" t="s">
        <v>6115</v>
      </c>
      <c r="C2335" s="44"/>
      <c r="D2335" s="39">
        <v>2320</v>
      </c>
      <c r="E2335" s="44" t="s">
        <v>5353</v>
      </c>
      <c r="F2335" s="44" t="s">
        <v>5354</v>
      </c>
      <c r="G2335" s="39" t="s">
        <v>6115</v>
      </c>
      <c r="H2335" s="64">
        <v>40543</v>
      </c>
      <c r="I2335" s="44" t="s">
        <v>6141</v>
      </c>
      <c r="J2335" s="58">
        <v>44</v>
      </c>
      <c r="K2335" s="44" t="s">
        <v>6110</v>
      </c>
      <c r="L2335" s="39" t="s">
        <v>6116</v>
      </c>
      <c r="M2335" s="67">
        <v>0</v>
      </c>
      <c r="N2335" s="67">
        <v>0</v>
      </c>
      <c r="O2335" s="46">
        <v>186269</v>
      </c>
      <c r="P2335" s="45">
        <v>186269</v>
      </c>
      <c r="Q2335" s="45">
        <v>196971</v>
      </c>
      <c r="R2335" s="45">
        <v>16414.25</v>
      </c>
      <c r="S2335" s="45">
        <v>100000</v>
      </c>
      <c r="T2335" s="45">
        <v>106957</v>
      </c>
      <c r="U2335" s="46">
        <v>86269</v>
      </c>
      <c r="V2335" s="38">
        <v>36958.849313772371</v>
      </c>
      <c r="W2335" s="46">
        <v>36958.849313772371</v>
      </c>
      <c r="X2335" s="38"/>
      <c r="Y2335" s="38">
        <f t="shared" si="36"/>
        <v>42857.92337394147</v>
      </c>
      <c r="Z2335" s="38">
        <v>42857.92337394147</v>
      </c>
      <c r="AA2335" s="38">
        <v>0</v>
      </c>
      <c r="AB2335" s="38">
        <v>42857.92337394147</v>
      </c>
      <c r="AC2335" s="38" t="s">
        <v>6123</v>
      </c>
      <c r="AD2335" s="59">
        <v>0.40070236986771757</v>
      </c>
      <c r="AE2335" s="59">
        <v>0.23008618381985982</v>
      </c>
      <c r="AF2335" s="59">
        <v>0.49679402072519063</v>
      </c>
    </row>
    <row r="2336" spans="1:32" x14ac:dyDescent="0.2">
      <c r="A2336" s="60" t="s">
        <v>6110</v>
      </c>
      <c r="B2336" s="44" t="s">
        <v>6115</v>
      </c>
      <c r="C2336" s="44"/>
      <c r="D2336" s="39">
        <v>2321</v>
      </c>
      <c r="E2336" s="44" t="s">
        <v>5373</v>
      </c>
      <c r="F2336" s="44" t="s">
        <v>5374</v>
      </c>
      <c r="G2336" s="39" t="s">
        <v>6115</v>
      </c>
      <c r="H2336" s="64">
        <v>40451</v>
      </c>
      <c r="I2336" s="44" t="s">
        <v>6141</v>
      </c>
      <c r="J2336" s="58">
        <v>44</v>
      </c>
      <c r="K2336" s="44" t="s">
        <v>6110</v>
      </c>
      <c r="L2336" s="39" t="s">
        <v>6116</v>
      </c>
      <c r="M2336" s="67">
        <v>0</v>
      </c>
      <c r="N2336" s="67">
        <v>0</v>
      </c>
      <c r="O2336" s="46">
        <v>59050</v>
      </c>
      <c r="P2336" s="45">
        <v>59050</v>
      </c>
      <c r="Q2336" s="45">
        <v>165937</v>
      </c>
      <c r="R2336" s="45">
        <v>13828.083333333334</v>
      </c>
      <c r="S2336" s="45">
        <v>100000</v>
      </c>
      <c r="T2336" s="45">
        <v>89409</v>
      </c>
      <c r="U2336" s="46">
        <v>0</v>
      </c>
      <c r="V2336" s="38">
        <v>0</v>
      </c>
      <c r="W2336" s="46">
        <v>0</v>
      </c>
      <c r="X2336" s="38"/>
      <c r="Y2336" s="38">
        <f t="shared" si="36"/>
        <v>0</v>
      </c>
      <c r="Z2336" s="38">
        <v>0</v>
      </c>
      <c r="AA2336" s="38">
        <v>0</v>
      </c>
      <c r="AB2336" s="38">
        <v>0</v>
      </c>
      <c r="AC2336" s="38" t="s">
        <v>6116</v>
      </c>
      <c r="AD2336" s="59">
        <v>0</v>
      </c>
      <c r="AE2336" s="59">
        <v>0</v>
      </c>
      <c r="AF2336" s="59" t="s">
        <v>6138</v>
      </c>
    </row>
    <row r="2337" spans="1:32" x14ac:dyDescent="0.2">
      <c r="A2337" s="60" t="s">
        <v>6110</v>
      </c>
      <c r="B2337" s="44" t="s">
        <v>6115</v>
      </c>
      <c r="C2337" s="44"/>
      <c r="D2337" s="39">
        <v>2322</v>
      </c>
      <c r="E2337" s="44" t="s">
        <v>5494</v>
      </c>
      <c r="F2337" s="44" t="s">
        <v>5495</v>
      </c>
      <c r="G2337" s="39" t="s">
        <v>6115</v>
      </c>
      <c r="H2337" s="64">
        <v>40451</v>
      </c>
      <c r="I2337" s="44" t="s">
        <v>6141</v>
      </c>
      <c r="J2337" s="58">
        <v>44</v>
      </c>
      <c r="K2337" s="44" t="s">
        <v>6110</v>
      </c>
      <c r="L2337" s="39" t="s">
        <v>6116</v>
      </c>
      <c r="M2337" s="67">
        <v>0</v>
      </c>
      <c r="N2337" s="67">
        <v>0</v>
      </c>
      <c r="O2337" s="46">
        <v>30679</v>
      </c>
      <c r="P2337" s="45">
        <v>30679</v>
      </c>
      <c r="Q2337" s="45">
        <v>188644</v>
      </c>
      <c r="R2337" s="45">
        <v>15720.333333333334</v>
      </c>
      <c r="S2337" s="45">
        <v>100000</v>
      </c>
      <c r="T2337" s="45">
        <v>118927</v>
      </c>
      <c r="U2337" s="46">
        <v>0</v>
      </c>
      <c r="V2337" s="38">
        <v>0</v>
      </c>
      <c r="W2337" s="46">
        <v>0</v>
      </c>
      <c r="X2337" s="38"/>
      <c r="Y2337" s="38">
        <f t="shared" si="36"/>
        <v>0</v>
      </c>
      <c r="Z2337" s="38">
        <v>0</v>
      </c>
      <c r="AA2337" s="38">
        <v>0</v>
      </c>
      <c r="AB2337" s="38">
        <v>0</v>
      </c>
      <c r="AC2337" s="38" t="s">
        <v>6116</v>
      </c>
      <c r="AD2337" s="59">
        <v>0</v>
      </c>
      <c r="AE2337" s="59">
        <v>0</v>
      </c>
      <c r="AF2337" s="59" t="s">
        <v>6138</v>
      </c>
    </row>
    <row r="2338" spans="1:32" x14ac:dyDescent="0.2">
      <c r="A2338" s="60" t="s">
        <v>6110</v>
      </c>
      <c r="B2338" s="44" t="s">
        <v>6115</v>
      </c>
      <c r="C2338" s="44"/>
      <c r="D2338" s="39">
        <v>2323</v>
      </c>
      <c r="E2338" s="44" t="s">
        <v>5880</v>
      </c>
      <c r="F2338" s="44" t="s">
        <v>5881</v>
      </c>
      <c r="G2338" s="39" t="s">
        <v>6115</v>
      </c>
      <c r="H2338" s="64">
        <v>40633</v>
      </c>
      <c r="I2338" s="44" t="s">
        <v>6131</v>
      </c>
      <c r="J2338" s="58">
        <v>44</v>
      </c>
      <c r="K2338" s="44" t="s">
        <v>6110</v>
      </c>
      <c r="L2338" s="39" t="s">
        <v>6116</v>
      </c>
      <c r="M2338" s="67">
        <v>0</v>
      </c>
      <c r="N2338" s="67">
        <v>0</v>
      </c>
      <c r="O2338" s="46">
        <v>175047</v>
      </c>
      <c r="P2338" s="45">
        <v>175047</v>
      </c>
      <c r="Q2338" s="45">
        <v>179210</v>
      </c>
      <c r="R2338" s="45">
        <v>14934.166666666666</v>
      </c>
      <c r="S2338" s="45">
        <v>100000</v>
      </c>
      <c r="T2338" s="45">
        <v>50600</v>
      </c>
      <c r="U2338" s="46">
        <v>75047</v>
      </c>
      <c r="V2338" s="38">
        <v>32151.187152403243</v>
      </c>
      <c r="W2338" s="46">
        <v>32151.187152403243</v>
      </c>
      <c r="X2338" s="38"/>
      <c r="Y2338" s="38">
        <f t="shared" si="36"/>
        <v>37282.900873363382</v>
      </c>
      <c r="Z2338" s="38">
        <v>37282.900873363382</v>
      </c>
      <c r="AA2338" s="38">
        <v>0</v>
      </c>
      <c r="AB2338" s="38">
        <v>37282.900873363382</v>
      </c>
      <c r="AC2338" s="38" t="s">
        <v>6123</v>
      </c>
      <c r="AD2338" s="59">
        <v>0.7368162227937427</v>
      </c>
      <c r="AE2338" s="59">
        <v>0.21298794537103397</v>
      </c>
      <c r="AF2338" s="59">
        <v>0.49679402072519063</v>
      </c>
    </row>
    <row r="2339" spans="1:32" x14ac:dyDescent="0.2">
      <c r="A2339" s="60" t="s">
        <v>6110</v>
      </c>
      <c r="B2339" s="44" t="s">
        <v>6115</v>
      </c>
      <c r="C2339" s="44"/>
      <c r="D2339" s="39">
        <v>2324</v>
      </c>
      <c r="E2339" s="44" t="s">
        <v>1059</v>
      </c>
      <c r="F2339" s="44" t="s">
        <v>1060</v>
      </c>
      <c r="G2339" s="39" t="s">
        <v>6115</v>
      </c>
      <c r="H2339" s="64">
        <v>40543</v>
      </c>
      <c r="I2339" s="44" t="s">
        <v>6131</v>
      </c>
      <c r="J2339" s="58">
        <v>43</v>
      </c>
      <c r="K2339" s="44" t="s">
        <v>6110</v>
      </c>
      <c r="L2339" s="39" t="s">
        <v>6116</v>
      </c>
      <c r="M2339" s="67">
        <v>0</v>
      </c>
      <c r="N2339" s="67">
        <v>0</v>
      </c>
      <c r="O2339" s="46">
        <v>374084</v>
      </c>
      <c r="P2339" s="45">
        <v>374084</v>
      </c>
      <c r="Q2339" s="45">
        <v>139310</v>
      </c>
      <c r="R2339" s="45">
        <v>11609.166666666666</v>
      </c>
      <c r="S2339" s="45">
        <v>100000</v>
      </c>
      <c r="T2339" s="45">
        <v>106994</v>
      </c>
      <c r="U2339" s="46">
        <v>274084</v>
      </c>
      <c r="V2339" s="38">
        <v>117421.4289642396</v>
      </c>
      <c r="W2339" s="46">
        <v>106994</v>
      </c>
      <c r="X2339" s="38"/>
      <c r="Y2339" s="38">
        <f t="shared" si="36"/>
        <v>136163.29237644313</v>
      </c>
      <c r="Z2339" s="38">
        <v>106994</v>
      </c>
      <c r="AA2339" s="38">
        <v>0</v>
      </c>
      <c r="AB2339" s="38">
        <v>106994</v>
      </c>
      <c r="AC2339" s="38" t="s">
        <v>6123</v>
      </c>
      <c r="AD2339" s="59">
        <v>1</v>
      </c>
      <c r="AE2339" s="59">
        <v>0.28601597502165288</v>
      </c>
      <c r="AF2339" s="59">
        <v>0.39036937581179493</v>
      </c>
    </row>
    <row r="2340" spans="1:32" x14ac:dyDescent="0.2">
      <c r="A2340" s="60" t="s">
        <v>6110</v>
      </c>
      <c r="B2340" s="44" t="s">
        <v>6115</v>
      </c>
      <c r="C2340" s="44"/>
      <c r="D2340" s="39">
        <v>2325</v>
      </c>
      <c r="E2340" s="44" t="s">
        <v>1135</v>
      </c>
      <c r="F2340" s="44" t="s">
        <v>1136</v>
      </c>
      <c r="G2340" s="39" t="s">
        <v>6115</v>
      </c>
      <c r="H2340" s="64">
        <v>40359</v>
      </c>
      <c r="I2340" s="44" t="s">
        <v>6131</v>
      </c>
      <c r="J2340" s="58">
        <v>43</v>
      </c>
      <c r="K2340" s="44" t="s">
        <v>6110</v>
      </c>
      <c r="L2340" s="39" t="s">
        <v>6116</v>
      </c>
      <c r="M2340" s="67">
        <v>0</v>
      </c>
      <c r="N2340" s="67">
        <v>0</v>
      </c>
      <c r="O2340" s="46">
        <v>223884</v>
      </c>
      <c r="P2340" s="45">
        <v>223884</v>
      </c>
      <c r="Q2340" s="45">
        <v>192069</v>
      </c>
      <c r="R2340" s="45">
        <v>16005.75</v>
      </c>
      <c r="S2340" s="45">
        <v>100000</v>
      </c>
      <c r="T2340" s="45">
        <v>125273</v>
      </c>
      <c r="U2340" s="46">
        <v>123884</v>
      </c>
      <c r="V2340" s="38">
        <v>53073.642773039872</v>
      </c>
      <c r="W2340" s="46">
        <v>53073.642773039872</v>
      </c>
      <c r="X2340" s="38"/>
      <c r="Y2340" s="38">
        <f t="shared" si="36"/>
        <v>61544.830463519516</v>
      </c>
      <c r="Z2340" s="38">
        <v>61544.830463519516</v>
      </c>
      <c r="AA2340" s="38">
        <v>0</v>
      </c>
      <c r="AB2340" s="38">
        <v>61544.830463519516</v>
      </c>
      <c r="AC2340" s="38" t="s">
        <v>6123</v>
      </c>
      <c r="AD2340" s="59">
        <v>0.49128567579222593</v>
      </c>
      <c r="AE2340" s="59">
        <v>0.27489606431687624</v>
      </c>
      <c r="AF2340" s="59">
        <v>0.49679402072519063</v>
      </c>
    </row>
    <row r="2341" spans="1:32" x14ac:dyDescent="0.2">
      <c r="A2341" s="60" t="s">
        <v>6110</v>
      </c>
      <c r="B2341" s="44" t="s">
        <v>6115</v>
      </c>
      <c r="C2341" s="44"/>
      <c r="D2341" s="39">
        <v>2326</v>
      </c>
      <c r="E2341" s="44" t="s">
        <v>2900</v>
      </c>
      <c r="F2341" s="44" t="s">
        <v>2901</v>
      </c>
      <c r="G2341" s="39" t="s">
        <v>6115</v>
      </c>
      <c r="H2341" s="64">
        <v>40633</v>
      </c>
      <c r="I2341" s="44" t="s">
        <v>6130</v>
      </c>
      <c r="J2341" s="58">
        <v>43</v>
      </c>
      <c r="K2341" s="44" t="s">
        <v>6110</v>
      </c>
      <c r="L2341" s="39" t="s">
        <v>6116</v>
      </c>
      <c r="M2341" s="67">
        <v>0</v>
      </c>
      <c r="N2341" s="67">
        <v>0</v>
      </c>
      <c r="O2341" s="46">
        <v>140419</v>
      </c>
      <c r="P2341" s="45">
        <v>140419</v>
      </c>
      <c r="Q2341" s="45">
        <v>201304</v>
      </c>
      <c r="R2341" s="45">
        <v>16775.333333333332</v>
      </c>
      <c r="S2341" s="45">
        <v>100652</v>
      </c>
      <c r="T2341" s="45">
        <v>65592</v>
      </c>
      <c r="U2341" s="46">
        <v>39767</v>
      </c>
      <c r="V2341" s="38">
        <v>17036.740435855128</v>
      </c>
      <c r="W2341" s="46">
        <v>17036.740435855128</v>
      </c>
      <c r="X2341" s="38"/>
      <c r="Y2341" s="38">
        <f t="shared" ref="Y2341:Y2404" si="37">V2341*(1+$X$14)</f>
        <v>19756.007822178657</v>
      </c>
      <c r="Z2341" s="38">
        <v>19756.007822178657</v>
      </c>
      <c r="AA2341" s="38">
        <v>0</v>
      </c>
      <c r="AB2341" s="38">
        <v>19756.007822178657</v>
      </c>
      <c r="AC2341" s="38" t="s">
        <v>6123</v>
      </c>
      <c r="AD2341" s="59">
        <v>0.30119538697064668</v>
      </c>
      <c r="AE2341" s="59">
        <v>0.14069326673867966</v>
      </c>
      <c r="AF2341" s="59">
        <v>0.49679402072519069</v>
      </c>
    </row>
    <row r="2342" spans="1:32" x14ac:dyDescent="0.2">
      <c r="A2342" s="60" t="s">
        <v>6110</v>
      </c>
      <c r="B2342" s="44" t="s">
        <v>6115</v>
      </c>
      <c r="C2342" s="44"/>
      <c r="D2342" s="39">
        <v>2327</v>
      </c>
      <c r="E2342" s="44" t="s">
        <v>4541</v>
      </c>
      <c r="F2342" s="44" t="s">
        <v>4542</v>
      </c>
      <c r="G2342" s="39" t="s">
        <v>6115</v>
      </c>
      <c r="H2342" s="64">
        <v>40543</v>
      </c>
      <c r="I2342" s="44" t="s">
        <v>6130</v>
      </c>
      <c r="J2342" s="58">
        <v>43</v>
      </c>
      <c r="K2342" s="44" t="s">
        <v>6110</v>
      </c>
      <c r="L2342" s="39" t="s">
        <v>6116</v>
      </c>
      <c r="M2342" s="67">
        <v>0</v>
      </c>
      <c r="N2342" s="67">
        <v>0</v>
      </c>
      <c r="O2342" s="46">
        <v>274450</v>
      </c>
      <c r="P2342" s="45">
        <v>274450</v>
      </c>
      <c r="Q2342" s="45">
        <v>204684</v>
      </c>
      <c r="R2342" s="45">
        <v>17057</v>
      </c>
      <c r="S2342" s="45">
        <v>102342</v>
      </c>
      <c r="T2342" s="45">
        <v>146015</v>
      </c>
      <c r="U2342" s="46">
        <v>172108</v>
      </c>
      <c r="V2342" s="38">
        <v>73733.480597836256</v>
      </c>
      <c r="W2342" s="46">
        <v>73733.480597836256</v>
      </c>
      <c r="X2342" s="38"/>
      <c r="Y2342" s="38">
        <f t="shared" si="37"/>
        <v>85502.225318971119</v>
      </c>
      <c r="Z2342" s="38">
        <v>85502.225318971119</v>
      </c>
      <c r="AA2342" s="38">
        <v>0</v>
      </c>
      <c r="AB2342" s="38">
        <v>85502.225318971119</v>
      </c>
      <c r="AC2342" s="38" t="s">
        <v>6123</v>
      </c>
      <c r="AD2342" s="59">
        <v>0.58557151880951352</v>
      </c>
      <c r="AE2342" s="59">
        <v>0.31154026350508696</v>
      </c>
      <c r="AF2342" s="59">
        <v>0.49679402072519069</v>
      </c>
    </row>
    <row r="2343" spans="1:32" x14ac:dyDescent="0.2">
      <c r="A2343" s="60" t="s">
        <v>6110</v>
      </c>
      <c r="B2343" s="44" t="s">
        <v>6115</v>
      </c>
      <c r="C2343" s="44"/>
      <c r="D2343" s="39">
        <v>2328</v>
      </c>
      <c r="E2343" s="44" t="s">
        <v>4715</v>
      </c>
      <c r="F2343" s="44" t="s">
        <v>4716</v>
      </c>
      <c r="G2343" s="39" t="s">
        <v>6115</v>
      </c>
      <c r="H2343" s="64">
        <v>40451</v>
      </c>
      <c r="I2343" s="44" t="s">
        <v>6131</v>
      </c>
      <c r="J2343" s="58">
        <v>43</v>
      </c>
      <c r="K2343" s="44" t="s">
        <v>6110</v>
      </c>
      <c r="L2343" s="39" t="s">
        <v>6116</v>
      </c>
      <c r="M2343" s="67">
        <v>0</v>
      </c>
      <c r="N2343" s="67">
        <v>0</v>
      </c>
      <c r="O2343" s="46">
        <v>206234</v>
      </c>
      <c r="P2343" s="45">
        <v>206234</v>
      </c>
      <c r="Q2343" s="45">
        <v>192485</v>
      </c>
      <c r="R2343" s="45">
        <v>16040.416666666666</v>
      </c>
      <c r="S2343" s="45">
        <v>100000</v>
      </c>
      <c r="T2343" s="45">
        <v>77235</v>
      </c>
      <c r="U2343" s="46">
        <v>106234</v>
      </c>
      <c r="V2343" s="38">
        <v>45512.135274540036</v>
      </c>
      <c r="W2343" s="46">
        <v>45512.135274540036</v>
      </c>
      <c r="X2343" s="38"/>
      <c r="Y2343" s="38">
        <f t="shared" si="37"/>
        <v>52776.415997719909</v>
      </c>
      <c r="Z2343" s="38">
        <v>52776.415997719909</v>
      </c>
      <c r="AA2343" s="38">
        <v>0</v>
      </c>
      <c r="AB2343" s="38">
        <v>52776.415997719909</v>
      </c>
      <c r="AC2343" s="38" t="s">
        <v>6123</v>
      </c>
      <c r="AD2343" s="59">
        <v>0.68332253509056662</v>
      </c>
      <c r="AE2343" s="59">
        <v>0.25590550538572643</v>
      </c>
      <c r="AF2343" s="59">
        <v>0.49679402072519069</v>
      </c>
    </row>
    <row r="2344" spans="1:32" x14ac:dyDescent="0.2">
      <c r="A2344" s="60" t="s">
        <v>6110</v>
      </c>
      <c r="B2344" s="44" t="s">
        <v>6115</v>
      </c>
      <c r="C2344" s="44"/>
      <c r="D2344" s="39">
        <v>2329</v>
      </c>
      <c r="E2344" s="44" t="s">
        <v>5874</v>
      </c>
      <c r="F2344" s="44" t="s">
        <v>5875</v>
      </c>
      <c r="G2344" s="39" t="s">
        <v>6115</v>
      </c>
      <c r="H2344" s="64">
        <v>40359</v>
      </c>
      <c r="I2344" s="44" t="s">
        <v>6129</v>
      </c>
      <c r="J2344" s="58">
        <v>43</v>
      </c>
      <c r="K2344" s="44" t="s">
        <v>6110</v>
      </c>
      <c r="L2344" s="39" t="s">
        <v>6116</v>
      </c>
      <c r="M2344" s="67">
        <v>0</v>
      </c>
      <c r="N2344" s="67">
        <v>0</v>
      </c>
      <c r="O2344" s="46">
        <v>89017</v>
      </c>
      <c r="P2344" s="45">
        <v>89017</v>
      </c>
      <c r="Q2344" s="45">
        <v>171564</v>
      </c>
      <c r="R2344" s="45">
        <v>14297</v>
      </c>
      <c r="S2344" s="45">
        <v>100000</v>
      </c>
      <c r="T2344" s="45">
        <v>59050</v>
      </c>
      <c r="U2344" s="46">
        <v>0</v>
      </c>
      <c r="V2344" s="38">
        <v>0</v>
      </c>
      <c r="W2344" s="46">
        <v>0</v>
      </c>
      <c r="X2344" s="38"/>
      <c r="Y2344" s="38">
        <f t="shared" si="37"/>
        <v>0</v>
      </c>
      <c r="Z2344" s="38">
        <v>0</v>
      </c>
      <c r="AA2344" s="38">
        <v>0</v>
      </c>
      <c r="AB2344" s="38">
        <v>0</v>
      </c>
      <c r="AC2344" s="38" t="s">
        <v>6116</v>
      </c>
      <c r="AD2344" s="59">
        <v>0</v>
      </c>
      <c r="AE2344" s="59">
        <v>0</v>
      </c>
      <c r="AF2344" s="59" t="s">
        <v>6138</v>
      </c>
    </row>
    <row r="2345" spans="1:32" x14ac:dyDescent="0.2">
      <c r="A2345" s="60" t="s">
        <v>6110</v>
      </c>
      <c r="B2345" s="44" t="s">
        <v>6115</v>
      </c>
      <c r="C2345" s="44"/>
      <c r="D2345" s="39">
        <v>2330</v>
      </c>
      <c r="E2345" s="44" t="s">
        <v>152</v>
      </c>
      <c r="F2345" s="44" t="s">
        <v>153</v>
      </c>
      <c r="G2345" s="39" t="s">
        <v>6115</v>
      </c>
      <c r="H2345" s="64">
        <v>40543</v>
      </c>
      <c r="I2345" s="44" t="s">
        <v>6131</v>
      </c>
      <c r="J2345" s="58">
        <v>42</v>
      </c>
      <c r="K2345" s="44" t="s">
        <v>6110</v>
      </c>
      <c r="L2345" s="39" t="s">
        <v>6116</v>
      </c>
      <c r="M2345" s="67">
        <v>0</v>
      </c>
      <c r="N2345" s="67">
        <v>0</v>
      </c>
      <c r="O2345" s="46">
        <v>95509</v>
      </c>
      <c r="P2345" s="45">
        <v>95509</v>
      </c>
      <c r="Q2345" s="45">
        <v>170121</v>
      </c>
      <c r="R2345" s="45">
        <v>14176.75</v>
      </c>
      <c r="S2345" s="45">
        <v>100000</v>
      </c>
      <c r="T2345" s="45">
        <v>127649</v>
      </c>
      <c r="U2345" s="46">
        <v>0</v>
      </c>
      <c r="V2345" s="38">
        <v>0</v>
      </c>
      <c r="W2345" s="46">
        <v>0</v>
      </c>
      <c r="X2345" s="38"/>
      <c r="Y2345" s="38">
        <f t="shared" si="37"/>
        <v>0</v>
      </c>
      <c r="Z2345" s="38">
        <v>0</v>
      </c>
      <c r="AA2345" s="38">
        <v>0</v>
      </c>
      <c r="AB2345" s="38">
        <v>0</v>
      </c>
      <c r="AC2345" s="38" t="s">
        <v>6116</v>
      </c>
      <c r="AD2345" s="59">
        <v>0</v>
      </c>
      <c r="AE2345" s="59">
        <v>0</v>
      </c>
      <c r="AF2345" s="59" t="s">
        <v>6138</v>
      </c>
    </row>
    <row r="2346" spans="1:32" x14ac:dyDescent="0.2">
      <c r="A2346" s="60" t="s">
        <v>6110</v>
      </c>
      <c r="B2346" s="44" t="s">
        <v>6115</v>
      </c>
      <c r="C2346" s="44"/>
      <c r="D2346" s="39">
        <v>2331</v>
      </c>
      <c r="E2346" s="44" t="s">
        <v>350</v>
      </c>
      <c r="F2346" s="44" t="s">
        <v>351</v>
      </c>
      <c r="G2346" s="39" t="s">
        <v>6115</v>
      </c>
      <c r="H2346" s="64">
        <v>40359</v>
      </c>
      <c r="I2346" s="44" t="s">
        <v>6131</v>
      </c>
      <c r="J2346" s="58">
        <v>42</v>
      </c>
      <c r="K2346" s="44" t="s">
        <v>6110</v>
      </c>
      <c r="L2346" s="39" t="s">
        <v>6116</v>
      </c>
      <c r="M2346" s="67">
        <v>0</v>
      </c>
      <c r="N2346" s="67">
        <v>0</v>
      </c>
      <c r="O2346" s="46">
        <v>83123</v>
      </c>
      <c r="P2346" s="45">
        <v>83123</v>
      </c>
      <c r="Q2346" s="45">
        <v>193962</v>
      </c>
      <c r="R2346" s="45">
        <v>16163.5</v>
      </c>
      <c r="S2346" s="45">
        <v>100000</v>
      </c>
      <c r="T2346" s="45">
        <v>107687</v>
      </c>
      <c r="U2346" s="46">
        <v>0</v>
      </c>
      <c r="V2346" s="38">
        <v>0</v>
      </c>
      <c r="W2346" s="46">
        <v>0</v>
      </c>
      <c r="X2346" s="38"/>
      <c r="Y2346" s="38">
        <f t="shared" si="37"/>
        <v>0</v>
      </c>
      <c r="Z2346" s="38">
        <v>0</v>
      </c>
      <c r="AA2346" s="38">
        <v>0</v>
      </c>
      <c r="AB2346" s="38">
        <v>0</v>
      </c>
      <c r="AC2346" s="38" t="s">
        <v>6116</v>
      </c>
      <c r="AD2346" s="59">
        <v>0</v>
      </c>
      <c r="AE2346" s="59">
        <v>0</v>
      </c>
      <c r="AF2346" s="59" t="s">
        <v>6138</v>
      </c>
    </row>
    <row r="2347" spans="1:32" x14ac:dyDescent="0.2">
      <c r="A2347" s="60" t="s">
        <v>6110</v>
      </c>
      <c r="B2347" s="44" t="s">
        <v>6115</v>
      </c>
      <c r="C2347" s="44"/>
      <c r="D2347" s="39">
        <v>2332</v>
      </c>
      <c r="E2347" s="44" t="s">
        <v>660</v>
      </c>
      <c r="F2347" s="44" t="s">
        <v>661</v>
      </c>
      <c r="G2347" s="39" t="s">
        <v>6115</v>
      </c>
      <c r="H2347" s="64">
        <v>40543</v>
      </c>
      <c r="I2347" s="44" t="s">
        <v>6131</v>
      </c>
      <c r="J2347" s="58">
        <v>42</v>
      </c>
      <c r="K2347" s="44" t="s">
        <v>6110</v>
      </c>
      <c r="L2347" s="39" t="s">
        <v>6116</v>
      </c>
      <c r="M2347" s="67">
        <v>0</v>
      </c>
      <c r="N2347" s="67">
        <v>0</v>
      </c>
      <c r="O2347" s="46">
        <v>203689</v>
      </c>
      <c r="P2347" s="45">
        <v>203689</v>
      </c>
      <c r="Q2347" s="45">
        <v>244579</v>
      </c>
      <c r="R2347" s="45">
        <v>20381.583333333332</v>
      </c>
      <c r="S2347" s="45">
        <v>122289.5</v>
      </c>
      <c r="T2347" s="45">
        <v>176332</v>
      </c>
      <c r="U2347" s="46">
        <v>81399.5</v>
      </c>
      <c r="V2347" s="38">
        <v>34872.687230829317</v>
      </c>
      <c r="W2347" s="46">
        <v>34872.687230829317</v>
      </c>
      <c r="X2347" s="38"/>
      <c r="Y2347" s="38">
        <f t="shared" si="37"/>
        <v>40438.784890020157</v>
      </c>
      <c r="Z2347" s="38">
        <v>40438.784890020157</v>
      </c>
      <c r="AA2347" s="38">
        <v>0</v>
      </c>
      <c r="AB2347" s="38">
        <v>40438.784890020157</v>
      </c>
      <c r="AC2347" s="38" t="s">
        <v>6123</v>
      </c>
      <c r="AD2347" s="59">
        <v>0.2293332173968432</v>
      </c>
      <c r="AE2347" s="59">
        <v>0.19853200167912924</v>
      </c>
      <c r="AF2347" s="59">
        <v>0.49679402072519063</v>
      </c>
    </row>
    <row r="2348" spans="1:32" x14ac:dyDescent="0.2">
      <c r="A2348" s="60" t="s">
        <v>6110</v>
      </c>
      <c r="B2348" s="44" t="s">
        <v>6115</v>
      </c>
      <c r="C2348" s="44"/>
      <c r="D2348" s="39">
        <v>2333</v>
      </c>
      <c r="E2348" s="44" t="s">
        <v>716</v>
      </c>
      <c r="F2348" s="44" t="s">
        <v>717</v>
      </c>
      <c r="G2348" s="39" t="s">
        <v>6115</v>
      </c>
      <c r="H2348" s="64">
        <v>40543</v>
      </c>
      <c r="I2348" s="44" t="s">
        <v>6129</v>
      </c>
      <c r="J2348" s="58">
        <v>42</v>
      </c>
      <c r="K2348" s="44" t="s">
        <v>6110</v>
      </c>
      <c r="L2348" s="39" t="s">
        <v>6116</v>
      </c>
      <c r="M2348" s="67">
        <v>0</v>
      </c>
      <c r="N2348" s="67">
        <v>0</v>
      </c>
      <c r="O2348" s="46">
        <v>4808467</v>
      </c>
      <c r="P2348" s="45">
        <v>4808467</v>
      </c>
      <c r="Q2348" s="45">
        <v>198590</v>
      </c>
      <c r="R2348" s="45">
        <v>16549.166666666668</v>
      </c>
      <c r="S2348" s="45">
        <v>100000</v>
      </c>
      <c r="T2348" s="45">
        <v>122194</v>
      </c>
      <c r="U2348" s="46">
        <v>4708467</v>
      </c>
      <c r="V2348" s="38">
        <v>2017173.2876452708</v>
      </c>
      <c r="W2348" s="46">
        <v>122194</v>
      </c>
      <c r="X2348" s="38"/>
      <c r="Y2348" s="38">
        <f t="shared" si="37"/>
        <v>2339138.2523818761</v>
      </c>
      <c r="Z2348" s="38">
        <v>122194</v>
      </c>
      <c r="AA2348" s="38">
        <v>0</v>
      </c>
      <c r="AB2348" s="38">
        <v>122194</v>
      </c>
      <c r="AC2348" s="38" t="s">
        <v>6123</v>
      </c>
      <c r="AD2348" s="59">
        <v>1</v>
      </c>
      <c r="AE2348" s="59">
        <v>2.5412257170528571E-2</v>
      </c>
      <c r="AF2348" s="59">
        <v>2.5951971204215725E-2</v>
      </c>
    </row>
    <row r="2349" spans="1:32" x14ac:dyDescent="0.2">
      <c r="A2349" s="60" t="s">
        <v>6110</v>
      </c>
      <c r="B2349" s="44" t="s">
        <v>6115</v>
      </c>
      <c r="C2349" s="44"/>
      <c r="D2349" s="39">
        <v>2334</v>
      </c>
      <c r="E2349" s="44" t="s">
        <v>1058</v>
      </c>
      <c r="F2349" s="44" t="s">
        <v>211</v>
      </c>
      <c r="G2349" s="39" t="s">
        <v>6115</v>
      </c>
      <c r="H2349" s="64">
        <v>40359</v>
      </c>
      <c r="I2349" s="44" t="s">
        <v>6131</v>
      </c>
      <c r="J2349" s="58">
        <v>42</v>
      </c>
      <c r="K2349" s="44" t="s">
        <v>6110</v>
      </c>
      <c r="L2349" s="39" t="s">
        <v>6116</v>
      </c>
      <c r="M2349" s="67">
        <v>0</v>
      </c>
      <c r="N2349" s="67">
        <v>0</v>
      </c>
      <c r="O2349" s="46">
        <v>128078</v>
      </c>
      <c r="P2349" s="45">
        <v>128078</v>
      </c>
      <c r="Q2349" s="45">
        <v>160252</v>
      </c>
      <c r="R2349" s="45">
        <v>13354.333333333334</v>
      </c>
      <c r="S2349" s="45">
        <v>100000</v>
      </c>
      <c r="T2349" s="45">
        <v>102426</v>
      </c>
      <c r="U2349" s="46">
        <v>28078</v>
      </c>
      <c r="V2349" s="38">
        <v>12029.008925942118</v>
      </c>
      <c r="W2349" s="46">
        <v>12029.008925942118</v>
      </c>
      <c r="X2349" s="38"/>
      <c r="Y2349" s="38">
        <f t="shared" si="37"/>
        <v>13948.982513921903</v>
      </c>
      <c r="Z2349" s="38">
        <v>13948.982513921903</v>
      </c>
      <c r="AA2349" s="38">
        <v>0</v>
      </c>
      <c r="AB2349" s="38">
        <v>13948.982513921903</v>
      </c>
      <c r="AC2349" s="38" t="s">
        <v>6123</v>
      </c>
      <c r="AD2349" s="59">
        <v>0.13618595389766175</v>
      </c>
      <c r="AE2349" s="59">
        <v>0.10891005882291965</v>
      </c>
      <c r="AF2349" s="59">
        <v>0.49679402072519063</v>
      </c>
    </row>
    <row r="2350" spans="1:32" x14ac:dyDescent="0.2">
      <c r="A2350" s="60" t="s">
        <v>6110</v>
      </c>
      <c r="B2350" s="44" t="s">
        <v>6115</v>
      </c>
      <c r="C2350" s="44"/>
      <c r="D2350" s="39">
        <v>2335</v>
      </c>
      <c r="E2350" s="44" t="s">
        <v>1348</v>
      </c>
      <c r="F2350" s="44" t="s">
        <v>1349</v>
      </c>
      <c r="G2350" s="39" t="s">
        <v>6115</v>
      </c>
      <c r="H2350" s="64">
        <v>40451</v>
      </c>
      <c r="I2350" s="44" t="s">
        <v>6131</v>
      </c>
      <c r="J2350" s="58">
        <v>42</v>
      </c>
      <c r="K2350" s="44" t="s">
        <v>6110</v>
      </c>
      <c r="L2350" s="39" t="s">
        <v>6116</v>
      </c>
      <c r="M2350" s="67">
        <v>0</v>
      </c>
      <c r="N2350" s="67">
        <v>0</v>
      </c>
      <c r="O2350" s="46">
        <v>524276</v>
      </c>
      <c r="P2350" s="45">
        <v>524276</v>
      </c>
      <c r="Q2350" s="45">
        <v>188134</v>
      </c>
      <c r="R2350" s="45">
        <v>15677.833333333334</v>
      </c>
      <c r="S2350" s="45">
        <v>100000</v>
      </c>
      <c r="T2350" s="45">
        <v>78322</v>
      </c>
      <c r="U2350" s="46">
        <v>424276</v>
      </c>
      <c r="V2350" s="38">
        <v>181765.78784325873</v>
      </c>
      <c r="W2350" s="46">
        <v>78322</v>
      </c>
      <c r="X2350" s="38"/>
      <c r="Y2350" s="38">
        <f t="shared" si="37"/>
        <v>210777.779937201</v>
      </c>
      <c r="Z2350" s="38">
        <v>78322</v>
      </c>
      <c r="AA2350" s="38">
        <v>0</v>
      </c>
      <c r="AB2350" s="38">
        <v>78322</v>
      </c>
      <c r="AC2350" s="38" t="s">
        <v>6123</v>
      </c>
      <c r="AD2350" s="59">
        <v>1</v>
      </c>
      <c r="AE2350" s="59">
        <v>0.14939077890271538</v>
      </c>
      <c r="AF2350" s="59">
        <v>0.18460153296439111</v>
      </c>
    </row>
    <row r="2351" spans="1:32" x14ac:dyDescent="0.2">
      <c r="A2351" s="60" t="s">
        <v>6110</v>
      </c>
      <c r="B2351" s="44" t="s">
        <v>6115</v>
      </c>
      <c r="C2351" s="44"/>
      <c r="D2351" s="39">
        <v>2336</v>
      </c>
      <c r="E2351" s="44" t="s">
        <v>1366</v>
      </c>
      <c r="F2351" s="44" t="s">
        <v>1367</v>
      </c>
      <c r="G2351" s="39" t="s">
        <v>6115</v>
      </c>
      <c r="H2351" s="64">
        <v>40359</v>
      </c>
      <c r="I2351" s="44" t="s">
        <v>6129</v>
      </c>
      <c r="J2351" s="58">
        <v>42</v>
      </c>
      <c r="K2351" s="44" t="s">
        <v>6110</v>
      </c>
      <c r="L2351" s="39" t="s">
        <v>6116</v>
      </c>
      <c r="M2351" s="67">
        <v>0</v>
      </c>
      <c r="N2351" s="67">
        <v>0</v>
      </c>
      <c r="O2351" s="46">
        <v>200306</v>
      </c>
      <c r="P2351" s="45">
        <v>200306</v>
      </c>
      <c r="Q2351" s="45">
        <v>187117</v>
      </c>
      <c r="R2351" s="45">
        <v>15593.083333333334</v>
      </c>
      <c r="S2351" s="45">
        <v>100000</v>
      </c>
      <c r="T2351" s="45">
        <v>170137</v>
      </c>
      <c r="U2351" s="46">
        <v>100306</v>
      </c>
      <c r="V2351" s="38">
        <v>42972.496948698274</v>
      </c>
      <c r="W2351" s="46">
        <v>42972.496948698274</v>
      </c>
      <c r="X2351" s="38"/>
      <c r="Y2351" s="38">
        <f t="shared" si="37"/>
        <v>49831.421042860973</v>
      </c>
      <c r="Z2351" s="38">
        <v>49831.421042860973</v>
      </c>
      <c r="AA2351" s="38">
        <v>0</v>
      </c>
      <c r="AB2351" s="38">
        <v>49831.421042860973</v>
      </c>
      <c r="AC2351" s="38" t="s">
        <v>6123</v>
      </c>
      <c r="AD2351" s="59">
        <v>0.29288997127527211</v>
      </c>
      <c r="AE2351" s="59">
        <v>0.24877647720418247</v>
      </c>
      <c r="AF2351" s="59">
        <v>0.49679402072519063</v>
      </c>
    </row>
    <row r="2352" spans="1:32" x14ac:dyDescent="0.2">
      <c r="A2352" s="60" t="s">
        <v>6110</v>
      </c>
      <c r="B2352" s="44" t="s">
        <v>6115</v>
      </c>
      <c r="C2352" s="44"/>
      <c r="D2352" s="39">
        <v>2337</v>
      </c>
      <c r="E2352" s="44" t="s">
        <v>1409</v>
      </c>
      <c r="F2352" s="44" t="s">
        <v>1410</v>
      </c>
      <c r="G2352" s="39" t="s">
        <v>6115</v>
      </c>
      <c r="H2352" s="64">
        <v>40359</v>
      </c>
      <c r="I2352" s="44" t="s">
        <v>6129</v>
      </c>
      <c r="J2352" s="58">
        <v>42</v>
      </c>
      <c r="K2352" s="44" t="s">
        <v>6110</v>
      </c>
      <c r="L2352" s="39" t="s">
        <v>6116</v>
      </c>
      <c r="M2352" s="67">
        <v>0</v>
      </c>
      <c r="N2352" s="67">
        <v>0</v>
      </c>
      <c r="O2352" s="46">
        <v>597830</v>
      </c>
      <c r="P2352" s="45">
        <v>597830</v>
      </c>
      <c r="Q2352" s="45">
        <v>230758</v>
      </c>
      <c r="R2352" s="45">
        <v>19229.833333333332</v>
      </c>
      <c r="S2352" s="45">
        <v>115379</v>
      </c>
      <c r="T2352" s="45">
        <v>164518</v>
      </c>
      <c r="U2352" s="46">
        <v>482451</v>
      </c>
      <c r="V2352" s="38">
        <v>206688.77360672774</v>
      </c>
      <c r="W2352" s="46">
        <v>164518</v>
      </c>
      <c r="X2352" s="38"/>
      <c r="Y2352" s="38">
        <f t="shared" si="37"/>
        <v>239678.77209288898</v>
      </c>
      <c r="Z2352" s="38">
        <v>164518</v>
      </c>
      <c r="AA2352" s="38">
        <v>0</v>
      </c>
      <c r="AB2352" s="38">
        <v>164518</v>
      </c>
      <c r="AC2352" s="38" t="s">
        <v>6123</v>
      </c>
      <c r="AD2352" s="59">
        <v>1</v>
      </c>
      <c r="AE2352" s="59">
        <v>0.27519194419818344</v>
      </c>
      <c r="AF2352" s="59">
        <v>0.34100457870332945</v>
      </c>
    </row>
    <row r="2353" spans="1:32" x14ac:dyDescent="0.2">
      <c r="A2353" s="60" t="s">
        <v>6110</v>
      </c>
      <c r="B2353" s="44" t="s">
        <v>6115</v>
      </c>
      <c r="C2353" s="44"/>
      <c r="D2353" s="39">
        <v>2338</v>
      </c>
      <c r="E2353" s="44" t="s">
        <v>1722</v>
      </c>
      <c r="F2353" s="44" t="s">
        <v>1723</v>
      </c>
      <c r="G2353" s="39" t="s">
        <v>6115</v>
      </c>
      <c r="H2353" s="64">
        <v>40543</v>
      </c>
      <c r="I2353" s="44" t="s">
        <v>6131</v>
      </c>
      <c r="J2353" s="58">
        <v>42</v>
      </c>
      <c r="K2353" s="44" t="s">
        <v>6110</v>
      </c>
      <c r="L2353" s="39" t="s">
        <v>6116</v>
      </c>
      <c r="M2353" s="67">
        <v>0</v>
      </c>
      <c r="N2353" s="67">
        <v>0</v>
      </c>
      <c r="O2353" s="46">
        <v>42430</v>
      </c>
      <c r="P2353" s="45">
        <v>42430</v>
      </c>
      <c r="Q2353" s="45">
        <v>180295</v>
      </c>
      <c r="R2353" s="45">
        <v>15024.583333333334</v>
      </c>
      <c r="S2353" s="45">
        <v>100000</v>
      </c>
      <c r="T2353" s="45">
        <v>73432</v>
      </c>
      <c r="U2353" s="46">
        <v>0</v>
      </c>
      <c r="V2353" s="38">
        <v>0</v>
      </c>
      <c r="W2353" s="46">
        <v>0</v>
      </c>
      <c r="X2353" s="38"/>
      <c r="Y2353" s="38">
        <f t="shared" si="37"/>
        <v>0</v>
      </c>
      <c r="Z2353" s="38">
        <v>0</v>
      </c>
      <c r="AA2353" s="38">
        <v>0</v>
      </c>
      <c r="AB2353" s="38">
        <v>0</v>
      </c>
      <c r="AC2353" s="38" t="s">
        <v>6116</v>
      </c>
      <c r="AD2353" s="59">
        <v>0</v>
      </c>
      <c r="AE2353" s="59">
        <v>0</v>
      </c>
      <c r="AF2353" s="59" t="s">
        <v>6138</v>
      </c>
    </row>
    <row r="2354" spans="1:32" x14ac:dyDescent="0.2">
      <c r="A2354" s="60" t="s">
        <v>6110</v>
      </c>
      <c r="B2354" s="44" t="s">
        <v>6115</v>
      </c>
      <c r="C2354" s="44"/>
      <c r="D2354" s="39">
        <v>2339</v>
      </c>
      <c r="E2354" s="44" t="s">
        <v>1726</v>
      </c>
      <c r="F2354" s="44" t="s">
        <v>1727</v>
      </c>
      <c r="G2354" s="39" t="s">
        <v>6115</v>
      </c>
      <c r="H2354" s="64">
        <v>40451</v>
      </c>
      <c r="I2354" s="44" t="s">
        <v>6131</v>
      </c>
      <c r="J2354" s="58">
        <v>42</v>
      </c>
      <c r="K2354" s="44" t="s">
        <v>6110</v>
      </c>
      <c r="L2354" s="39" t="s">
        <v>6116</v>
      </c>
      <c r="M2354" s="67">
        <v>0</v>
      </c>
      <c r="N2354" s="67">
        <v>0</v>
      </c>
      <c r="O2354" s="46">
        <v>199031</v>
      </c>
      <c r="P2354" s="45">
        <v>199031</v>
      </c>
      <c r="Q2354" s="45">
        <v>237578</v>
      </c>
      <c r="R2354" s="45">
        <v>19798.166666666668</v>
      </c>
      <c r="S2354" s="45">
        <v>118789</v>
      </c>
      <c r="T2354" s="45">
        <v>126204</v>
      </c>
      <c r="U2354" s="46">
        <v>80242</v>
      </c>
      <c r="V2354" s="38">
        <v>34376.797999695402</v>
      </c>
      <c r="W2354" s="46">
        <v>34376.797999695402</v>
      </c>
      <c r="X2354" s="38"/>
      <c r="Y2354" s="38">
        <f t="shared" si="37"/>
        <v>39863.745811030749</v>
      </c>
      <c r="Z2354" s="38">
        <v>39863.745811030749</v>
      </c>
      <c r="AA2354" s="38">
        <v>0</v>
      </c>
      <c r="AB2354" s="38">
        <v>39863.745811030749</v>
      </c>
      <c r="AC2354" s="38" t="s">
        <v>6123</v>
      </c>
      <c r="AD2354" s="59">
        <v>0.31586753043509513</v>
      </c>
      <c r="AE2354" s="59">
        <v>0.20028912988946823</v>
      </c>
      <c r="AF2354" s="59">
        <v>0.49679402072519063</v>
      </c>
    </row>
    <row r="2355" spans="1:32" x14ac:dyDescent="0.2">
      <c r="A2355" s="60" t="s">
        <v>6110</v>
      </c>
      <c r="B2355" s="44" t="s">
        <v>6115</v>
      </c>
      <c r="C2355" s="44"/>
      <c r="D2355" s="39">
        <v>2340</v>
      </c>
      <c r="E2355" s="44" t="s">
        <v>1823</v>
      </c>
      <c r="F2355" s="44" t="s">
        <v>1824</v>
      </c>
      <c r="G2355" s="39" t="s">
        <v>6115</v>
      </c>
      <c r="H2355" s="64">
        <v>40359</v>
      </c>
      <c r="I2355" s="44" t="s">
        <v>6131</v>
      </c>
      <c r="J2355" s="58">
        <v>42</v>
      </c>
      <c r="K2355" s="44" t="s">
        <v>6110</v>
      </c>
      <c r="L2355" s="39" t="s">
        <v>6116</v>
      </c>
      <c r="M2355" s="67">
        <v>0</v>
      </c>
      <c r="N2355" s="67">
        <v>0</v>
      </c>
      <c r="O2355" s="46">
        <v>98226</v>
      </c>
      <c r="P2355" s="45">
        <v>98226</v>
      </c>
      <c r="Q2355" s="45">
        <v>162167</v>
      </c>
      <c r="R2355" s="45">
        <v>13513.916666666666</v>
      </c>
      <c r="S2355" s="45">
        <v>100000</v>
      </c>
      <c r="T2355" s="45">
        <v>84692</v>
      </c>
      <c r="U2355" s="46">
        <v>0</v>
      </c>
      <c r="V2355" s="38">
        <v>0</v>
      </c>
      <c r="W2355" s="46">
        <v>0</v>
      </c>
      <c r="X2355" s="38"/>
      <c r="Y2355" s="38">
        <f t="shared" si="37"/>
        <v>0</v>
      </c>
      <c r="Z2355" s="38">
        <v>0</v>
      </c>
      <c r="AA2355" s="38">
        <v>0</v>
      </c>
      <c r="AB2355" s="38">
        <v>0</v>
      </c>
      <c r="AC2355" s="38" t="s">
        <v>6116</v>
      </c>
      <c r="AD2355" s="59">
        <v>0</v>
      </c>
      <c r="AE2355" s="59">
        <v>0</v>
      </c>
      <c r="AF2355" s="59" t="s">
        <v>6138</v>
      </c>
    </row>
    <row r="2356" spans="1:32" x14ac:dyDescent="0.2">
      <c r="A2356" s="60" t="s">
        <v>6110</v>
      </c>
      <c r="B2356" s="44" t="s">
        <v>6115</v>
      </c>
      <c r="C2356" s="44"/>
      <c r="D2356" s="39">
        <v>2341</v>
      </c>
      <c r="E2356" s="44" t="s">
        <v>2359</v>
      </c>
      <c r="F2356" s="44" t="s">
        <v>2360</v>
      </c>
      <c r="G2356" s="39" t="s">
        <v>6115</v>
      </c>
      <c r="H2356" s="64">
        <v>40633</v>
      </c>
      <c r="I2356" s="44" t="s">
        <v>6130</v>
      </c>
      <c r="J2356" s="58">
        <v>42</v>
      </c>
      <c r="K2356" s="44" t="s">
        <v>6110</v>
      </c>
      <c r="L2356" s="39" t="s">
        <v>6116</v>
      </c>
      <c r="M2356" s="67">
        <v>0</v>
      </c>
      <c r="N2356" s="67">
        <v>0</v>
      </c>
      <c r="O2356" s="46">
        <v>213312</v>
      </c>
      <c r="P2356" s="45">
        <v>213312</v>
      </c>
      <c r="Q2356" s="45">
        <v>269811</v>
      </c>
      <c r="R2356" s="45">
        <v>22484.25</v>
      </c>
      <c r="S2356" s="45">
        <v>134905.5</v>
      </c>
      <c r="T2356" s="45">
        <v>90609</v>
      </c>
      <c r="U2356" s="46">
        <v>78406.5</v>
      </c>
      <c r="V2356" s="38">
        <v>33590.444061253678</v>
      </c>
      <c r="W2356" s="46">
        <v>33590.444061253678</v>
      </c>
      <c r="X2356" s="38"/>
      <c r="Y2356" s="38">
        <f t="shared" si="37"/>
        <v>38951.880385989658</v>
      </c>
      <c r="Z2356" s="38">
        <v>38951.880385989658</v>
      </c>
      <c r="AA2356" s="38">
        <v>0</v>
      </c>
      <c r="AB2356" s="38">
        <v>38951.880385989658</v>
      </c>
      <c r="AC2356" s="38" t="s">
        <v>6123</v>
      </c>
      <c r="AD2356" s="59">
        <v>0.42988975031166504</v>
      </c>
      <c r="AE2356" s="59">
        <v>0.18260519982930945</v>
      </c>
      <c r="AF2356" s="59">
        <v>0.49679402072519063</v>
      </c>
    </row>
    <row r="2357" spans="1:32" x14ac:dyDescent="0.2">
      <c r="A2357" s="60" t="s">
        <v>6110</v>
      </c>
      <c r="B2357" s="44" t="s">
        <v>6115</v>
      </c>
      <c r="C2357" s="44"/>
      <c r="D2357" s="39">
        <v>2342</v>
      </c>
      <c r="E2357" s="44" t="s">
        <v>2828</v>
      </c>
      <c r="F2357" s="44" t="s">
        <v>2829</v>
      </c>
      <c r="G2357" s="39" t="s">
        <v>6115</v>
      </c>
      <c r="H2357" s="64">
        <v>40451</v>
      </c>
      <c r="I2357" s="44" t="s">
        <v>6131</v>
      </c>
      <c r="J2357" s="58">
        <v>42</v>
      </c>
      <c r="K2357" s="44" t="s">
        <v>6110</v>
      </c>
      <c r="L2357" s="39" t="s">
        <v>6116</v>
      </c>
      <c r="M2357" s="67">
        <v>0</v>
      </c>
      <c r="N2357" s="67">
        <v>0</v>
      </c>
      <c r="O2357" s="46">
        <v>195727</v>
      </c>
      <c r="P2357" s="45">
        <v>195727</v>
      </c>
      <c r="Q2357" s="45">
        <v>206278</v>
      </c>
      <c r="R2357" s="45">
        <v>17189.833333333332</v>
      </c>
      <c r="S2357" s="45">
        <v>103139</v>
      </c>
      <c r="T2357" s="45">
        <v>61408</v>
      </c>
      <c r="U2357" s="46">
        <v>92588</v>
      </c>
      <c r="V2357" s="38">
        <v>39665.997522442085</v>
      </c>
      <c r="W2357" s="46">
        <v>39665.997522442085</v>
      </c>
      <c r="X2357" s="38"/>
      <c r="Y2357" s="38">
        <f t="shared" si="37"/>
        <v>45997.164790903946</v>
      </c>
      <c r="Z2357" s="38">
        <v>45997.164790903946</v>
      </c>
      <c r="AA2357" s="38">
        <v>0</v>
      </c>
      <c r="AB2357" s="38">
        <v>45997.164790903946</v>
      </c>
      <c r="AC2357" s="38" t="s">
        <v>6123</v>
      </c>
      <c r="AD2357" s="59">
        <v>0.74904189667313614</v>
      </c>
      <c r="AE2357" s="59">
        <v>0.2350067430191233</v>
      </c>
      <c r="AF2357" s="59">
        <v>0.49679402072519058</v>
      </c>
    </row>
    <row r="2358" spans="1:32" x14ac:dyDescent="0.2">
      <c r="A2358" s="60" t="s">
        <v>6110</v>
      </c>
      <c r="B2358" s="44" t="s">
        <v>6115</v>
      </c>
      <c r="C2358" s="44"/>
      <c r="D2358" s="39">
        <v>2343</v>
      </c>
      <c r="E2358" s="44" t="s">
        <v>4071</v>
      </c>
      <c r="F2358" s="44" t="s">
        <v>4072</v>
      </c>
      <c r="G2358" s="39" t="s">
        <v>6115</v>
      </c>
      <c r="H2358" s="64">
        <v>40451</v>
      </c>
      <c r="I2358" s="44" t="s">
        <v>6129</v>
      </c>
      <c r="J2358" s="58">
        <v>42</v>
      </c>
      <c r="K2358" s="44" t="s">
        <v>6110</v>
      </c>
      <c r="L2358" s="39" t="s">
        <v>6116</v>
      </c>
      <c r="M2358" s="67">
        <v>0</v>
      </c>
      <c r="N2358" s="67">
        <v>0</v>
      </c>
      <c r="O2358" s="46">
        <v>146941</v>
      </c>
      <c r="P2358" s="45">
        <v>146941</v>
      </c>
      <c r="Q2358" s="45">
        <v>246075</v>
      </c>
      <c r="R2358" s="45">
        <v>20506.25</v>
      </c>
      <c r="S2358" s="45">
        <v>123037.5</v>
      </c>
      <c r="T2358" s="45">
        <v>138340</v>
      </c>
      <c r="U2358" s="46">
        <v>23903.5</v>
      </c>
      <c r="V2358" s="38">
        <v>10240.594588690699</v>
      </c>
      <c r="W2358" s="46">
        <v>10240.594588690699</v>
      </c>
      <c r="X2358" s="38"/>
      <c r="Y2358" s="38">
        <f t="shared" si="37"/>
        <v>11875.115874404595</v>
      </c>
      <c r="Z2358" s="38">
        <v>11875.115874404595</v>
      </c>
      <c r="AA2358" s="38">
        <v>0</v>
      </c>
      <c r="AB2358" s="38">
        <v>11875.115874404595</v>
      </c>
      <c r="AC2358" s="38" t="s">
        <v>6123</v>
      </c>
      <c r="AD2358" s="59">
        <v>8.5840074269225061E-2</v>
      </c>
      <c r="AE2358" s="59">
        <v>8.0815537354479661E-2</v>
      </c>
      <c r="AF2358" s="59">
        <v>0.49679402072519069</v>
      </c>
    </row>
    <row r="2359" spans="1:32" x14ac:dyDescent="0.2">
      <c r="A2359" s="60" t="s">
        <v>6110</v>
      </c>
      <c r="B2359" s="44" t="s">
        <v>6115</v>
      </c>
      <c r="C2359" s="44"/>
      <c r="D2359" s="39">
        <v>2344</v>
      </c>
      <c r="E2359" s="44" t="s">
        <v>4314</v>
      </c>
      <c r="F2359" s="44" t="s">
        <v>4315</v>
      </c>
      <c r="G2359" s="39" t="s">
        <v>6115</v>
      </c>
      <c r="H2359" s="64">
        <v>40451</v>
      </c>
      <c r="I2359" s="44" t="s">
        <v>6131</v>
      </c>
      <c r="J2359" s="58">
        <v>42</v>
      </c>
      <c r="K2359" s="44" t="s">
        <v>6110</v>
      </c>
      <c r="L2359" s="39" t="s">
        <v>6116</v>
      </c>
      <c r="M2359" s="67">
        <v>0</v>
      </c>
      <c r="N2359" s="67">
        <v>0</v>
      </c>
      <c r="O2359" s="46">
        <v>88657</v>
      </c>
      <c r="P2359" s="45">
        <v>88657</v>
      </c>
      <c r="Q2359" s="45">
        <v>170452</v>
      </c>
      <c r="R2359" s="45">
        <v>14204.333333333334</v>
      </c>
      <c r="S2359" s="45">
        <v>100000</v>
      </c>
      <c r="T2359" s="45">
        <v>95825</v>
      </c>
      <c r="U2359" s="46">
        <v>0</v>
      </c>
      <c r="V2359" s="38">
        <v>0</v>
      </c>
      <c r="W2359" s="46">
        <v>0</v>
      </c>
      <c r="X2359" s="38"/>
      <c r="Y2359" s="38">
        <f t="shared" si="37"/>
        <v>0</v>
      </c>
      <c r="Z2359" s="38">
        <v>0</v>
      </c>
      <c r="AA2359" s="38">
        <v>0</v>
      </c>
      <c r="AB2359" s="38">
        <v>0</v>
      </c>
      <c r="AC2359" s="38" t="s">
        <v>6116</v>
      </c>
      <c r="AD2359" s="59">
        <v>0</v>
      </c>
      <c r="AE2359" s="59">
        <v>0</v>
      </c>
      <c r="AF2359" s="59" t="s">
        <v>6138</v>
      </c>
    </row>
    <row r="2360" spans="1:32" x14ac:dyDescent="0.2">
      <c r="A2360" s="60" t="s">
        <v>6110</v>
      </c>
      <c r="B2360" s="44" t="s">
        <v>6115</v>
      </c>
      <c r="C2360" s="44"/>
      <c r="D2360" s="39">
        <v>2345</v>
      </c>
      <c r="E2360" s="44" t="s">
        <v>5031</v>
      </c>
      <c r="F2360" s="44" t="s">
        <v>5032</v>
      </c>
      <c r="G2360" s="39" t="s">
        <v>6115</v>
      </c>
      <c r="H2360" s="64">
        <v>40633</v>
      </c>
      <c r="I2360" s="44" t="s">
        <v>6131</v>
      </c>
      <c r="J2360" s="58">
        <v>42</v>
      </c>
      <c r="K2360" s="44" t="s">
        <v>6110</v>
      </c>
      <c r="L2360" s="39" t="s">
        <v>6116</v>
      </c>
      <c r="M2360" s="67">
        <v>0</v>
      </c>
      <c r="N2360" s="67">
        <v>0</v>
      </c>
      <c r="O2360" s="46">
        <v>333649</v>
      </c>
      <c r="P2360" s="45">
        <v>333649</v>
      </c>
      <c r="Q2360" s="45">
        <v>204246</v>
      </c>
      <c r="R2360" s="45">
        <v>17020.5</v>
      </c>
      <c r="S2360" s="45">
        <v>102123</v>
      </c>
      <c r="T2360" s="45">
        <v>117064</v>
      </c>
      <c r="U2360" s="46">
        <v>231526</v>
      </c>
      <c r="V2360" s="38">
        <v>99188.98499136958</v>
      </c>
      <c r="W2360" s="46">
        <v>99188.98499136958</v>
      </c>
      <c r="X2360" s="38"/>
      <c r="Y2360" s="38">
        <f t="shared" si="37"/>
        <v>115020.73244242049</v>
      </c>
      <c r="Z2360" s="38">
        <v>115020.73244242049</v>
      </c>
      <c r="AA2360" s="38">
        <v>0</v>
      </c>
      <c r="AB2360" s="38">
        <v>115020.73244242049</v>
      </c>
      <c r="AC2360" s="38" t="s">
        <v>6123</v>
      </c>
      <c r="AD2360" s="59">
        <v>0.98254572236059323</v>
      </c>
      <c r="AE2360" s="59">
        <v>0.34473573258850015</v>
      </c>
      <c r="AF2360" s="59">
        <v>0.49679402072519063</v>
      </c>
    </row>
    <row r="2361" spans="1:32" x14ac:dyDescent="0.2">
      <c r="A2361" s="60" t="s">
        <v>6110</v>
      </c>
      <c r="B2361" s="44" t="s">
        <v>6115</v>
      </c>
      <c r="C2361" s="44"/>
      <c r="D2361" s="39">
        <v>2346</v>
      </c>
      <c r="E2361" s="44" t="s">
        <v>5339</v>
      </c>
      <c r="F2361" s="44" t="s">
        <v>5340</v>
      </c>
      <c r="G2361" s="39" t="s">
        <v>6115</v>
      </c>
      <c r="H2361" s="64">
        <v>40451</v>
      </c>
      <c r="I2361" s="44" t="s">
        <v>6141</v>
      </c>
      <c r="J2361" s="58">
        <v>42</v>
      </c>
      <c r="K2361" s="44" t="s">
        <v>6110</v>
      </c>
      <c r="L2361" s="39" t="s">
        <v>6116</v>
      </c>
      <c r="M2361" s="67">
        <v>0</v>
      </c>
      <c r="N2361" s="67">
        <v>0</v>
      </c>
      <c r="O2361" s="46">
        <v>269864</v>
      </c>
      <c r="P2361" s="45">
        <v>269864</v>
      </c>
      <c r="Q2361" s="45">
        <v>166891</v>
      </c>
      <c r="R2361" s="45">
        <v>13907.583333333334</v>
      </c>
      <c r="S2361" s="45">
        <v>100000</v>
      </c>
      <c r="T2361" s="45">
        <v>66484</v>
      </c>
      <c r="U2361" s="46">
        <v>169864</v>
      </c>
      <c r="V2361" s="38">
        <v>72772.119531171455</v>
      </c>
      <c r="W2361" s="46">
        <v>66484</v>
      </c>
      <c r="X2361" s="38"/>
      <c r="Y2361" s="38">
        <f t="shared" si="37"/>
        <v>84387.419536463785</v>
      </c>
      <c r="Z2361" s="38">
        <v>66484</v>
      </c>
      <c r="AA2361" s="38">
        <v>0</v>
      </c>
      <c r="AB2361" s="38">
        <v>66484</v>
      </c>
      <c r="AC2361" s="38" t="s">
        <v>6123</v>
      </c>
      <c r="AD2361" s="59">
        <v>1</v>
      </c>
      <c r="AE2361" s="59">
        <v>0.24636113005069221</v>
      </c>
      <c r="AF2361" s="59">
        <v>0.39139546931662977</v>
      </c>
    </row>
    <row r="2362" spans="1:32" x14ac:dyDescent="0.2">
      <c r="A2362" s="60" t="s">
        <v>6110</v>
      </c>
      <c r="B2362" s="44" t="s">
        <v>6115</v>
      </c>
      <c r="C2362" s="44"/>
      <c r="D2362" s="39">
        <v>2347</v>
      </c>
      <c r="E2362" s="44" t="s">
        <v>5345</v>
      </c>
      <c r="F2362" s="44" t="s">
        <v>5346</v>
      </c>
      <c r="G2362" s="39" t="s">
        <v>6115</v>
      </c>
      <c r="H2362" s="64">
        <v>40543</v>
      </c>
      <c r="I2362" s="44" t="s">
        <v>6129</v>
      </c>
      <c r="J2362" s="58">
        <v>42</v>
      </c>
      <c r="K2362" s="44" t="s">
        <v>6110</v>
      </c>
      <c r="L2362" s="39" t="s">
        <v>6116</v>
      </c>
      <c r="M2362" s="67">
        <v>0</v>
      </c>
      <c r="N2362" s="67">
        <v>0</v>
      </c>
      <c r="O2362" s="46">
        <v>71814</v>
      </c>
      <c r="P2362" s="45">
        <v>71814</v>
      </c>
      <c r="Q2362" s="45">
        <v>184226</v>
      </c>
      <c r="R2362" s="45">
        <v>15352.166666666666</v>
      </c>
      <c r="S2362" s="45">
        <v>100000</v>
      </c>
      <c r="T2362" s="45">
        <v>99277</v>
      </c>
      <c r="U2362" s="46">
        <v>0</v>
      </c>
      <c r="V2362" s="38">
        <v>0</v>
      </c>
      <c r="W2362" s="46">
        <v>0</v>
      </c>
      <c r="X2362" s="38"/>
      <c r="Y2362" s="38">
        <f t="shared" si="37"/>
        <v>0</v>
      </c>
      <c r="Z2362" s="38">
        <v>0</v>
      </c>
      <c r="AA2362" s="38">
        <v>0</v>
      </c>
      <c r="AB2362" s="38">
        <v>0</v>
      </c>
      <c r="AC2362" s="38" t="s">
        <v>6116</v>
      </c>
      <c r="AD2362" s="59">
        <v>0</v>
      </c>
      <c r="AE2362" s="59">
        <v>0</v>
      </c>
      <c r="AF2362" s="59" t="s">
        <v>6138</v>
      </c>
    </row>
    <row r="2363" spans="1:32" x14ac:dyDescent="0.2">
      <c r="A2363" s="60" t="s">
        <v>6110</v>
      </c>
      <c r="B2363" s="44" t="s">
        <v>6115</v>
      </c>
      <c r="C2363" s="44"/>
      <c r="D2363" s="39">
        <v>2348</v>
      </c>
      <c r="E2363" s="44" t="s">
        <v>180</v>
      </c>
      <c r="F2363" s="44" t="s">
        <v>181</v>
      </c>
      <c r="G2363" s="39" t="s">
        <v>6115</v>
      </c>
      <c r="H2363" s="64">
        <v>40543</v>
      </c>
      <c r="I2363" s="44" t="s">
        <v>6131</v>
      </c>
      <c r="J2363" s="58">
        <v>41</v>
      </c>
      <c r="K2363" s="44" t="s">
        <v>6110</v>
      </c>
      <c r="L2363" s="39" t="s">
        <v>6116</v>
      </c>
      <c r="M2363" s="67">
        <v>0</v>
      </c>
      <c r="N2363" s="67">
        <v>0</v>
      </c>
      <c r="O2363" s="46">
        <v>144807</v>
      </c>
      <c r="P2363" s="45">
        <v>144807</v>
      </c>
      <c r="Q2363" s="45">
        <v>251256</v>
      </c>
      <c r="R2363" s="45">
        <v>20938</v>
      </c>
      <c r="S2363" s="45">
        <v>125628</v>
      </c>
      <c r="T2363" s="45">
        <v>135394</v>
      </c>
      <c r="U2363" s="46">
        <v>19179</v>
      </c>
      <c r="V2363" s="38">
        <v>8216.552539021437</v>
      </c>
      <c r="W2363" s="46">
        <v>8216.552539021437</v>
      </c>
      <c r="X2363" s="38"/>
      <c r="Y2363" s="38">
        <f t="shared" si="37"/>
        <v>9528.0125234884308</v>
      </c>
      <c r="Z2363" s="38">
        <v>9528.0125234884308</v>
      </c>
      <c r="AA2363" s="38">
        <v>0</v>
      </c>
      <c r="AB2363" s="38">
        <v>9528.0125234884308</v>
      </c>
      <c r="AC2363" s="38" t="s">
        <v>6123</v>
      </c>
      <c r="AD2363" s="59">
        <v>7.0372487137453879E-2</v>
      </c>
      <c r="AE2363" s="59">
        <v>6.5798010617500749E-2</v>
      </c>
      <c r="AF2363" s="59">
        <v>0.49679402072519063</v>
      </c>
    </row>
    <row r="2364" spans="1:32" x14ac:dyDescent="0.2">
      <c r="A2364" s="60" t="s">
        <v>6110</v>
      </c>
      <c r="B2364" s="44" t="s">
        <v>6115</v>
      </c>
      <c r="C2364" s="44"/>
      <c r="D2364" s="39">
        <v>2349</v>
      </c>
      <c r="E2364" s="44" t="s">
        <v>270</v>
      </c>
      <c r="F2364" s="44" t="s">
        <v>271</v>
      </c>
      <c r="G2364" s="39" t="s">
        <v>6115</v>
      </c>
      <c r="H2364" s="64">
        <v>40633</v>
      </c>
      <c r="I2364" s="44" t="s">
        <v>6132</v>
      </c>
      <c r="J2364" s="58">
        <v>41</v>
      </c>
      <c r="K2364" s="44" t="s">
        <v>6110</v>
      </c>
      <c r="L2364" s="39" t="s">
        <v>6116</v>
      </c>
      <c r="M2364" s="67">
        <v>0</v>
      </c>
      <c r="N2364" s="67">
        <v>0</v>
      </c>
      <c r="O2364" s="46">
        <v>102291</v>
      </c>
      <c r="P2364" s="45">
        <v>102291</v>
      </c>
      <c r="Q2364" s="45">
        <v>211471</v>
      </c>
      <c r="R2364" s="45">
        <v>17622.583333333332</v>
      </c>
      <c r="S2364" s="45">
        <v>105735.5</v>
      </c>
      <c r="T2364" s="45">
        <v>108992</v>
      </c>
      <c r="U2364" s="46">
        <v>0</v>
      </c>
      <c r="V2364" s="38">
        <v>0</v>
      </c>
      <c r="W2364" s="46">
        <v>0</v>
      </c>
      <c r="X2364" s="38"/>
      <c r="Y2364" s="38">
        <f t="shared" si="37"/>
        <v>0</v>
      </c>
      <c r="Z2364" s="38">
        <v>0</v>
      </c>
      <c r="AA2364" s="38">
        <v>0</v>
      </c>
      <c r="AB2364" s="38">
        <v>0</v>
      </c>
      <c r="AC2364" s="38" t="s">
        <v>6116</v>
      </c>
      <c r="AD2364" s="59">
        <v>0</v>
      </c>
      <c r="AE2364" s="59">
        <v>0</v>
      </c>
      <c r="AF2364" s="59" t="s">
        <v>6138</v>
      </c>
    </row>
    <row r="2365" spans="1:32" x14ac:dyDescent="0.2">
      <c r="A2365" s="60" t="s">
        <v>6110</v>
      </c>
      <c r="B2365" s="44" t="s">
        <v>6115</v>
      </c>
      <c r="C2365" s="44"/>
      <c r="D2365" s="39">
        <v>2350</v>
      </c>
      <c r="E2365" s="44" t="s">
        <v>834</v>
      </c>
      <c r="F2365" s="44" t="s">
        <v>835</v>
      </c>
      <c r="G2365" s="39" t="s">
        <v>6115</v>
      </c>
      <c r="H2365" s="64">
        <v>40451</v>
      </c>
      <c r="I2365" s="44" t="s">
        <v>6129</v>
      </c>
      <c r="J2365" s="58">
        <v>41</v>
      </c>
      <c r="K2365" s="44" t="s">
        <v>6110</v>
      </c>
      <c r="L2365" s="39" t="s">
        <v>6116</v>
      </c>
      <c r="M2365" s="67">
        <v>0</v>
      </c>
      <c r="N2365" s="67">
        <v>0</v>
      </c>
      <c r="O2365" s="46">
        <v>160592</v>
      </c>
      <c r="P2365" s="45">
        <v>160592</v>
      </c>
      <c r="Q2365" s="45">
        <v>214452</v>
      </c>
      <c r="R2365" s="45">
        <v>17871</v>
      </c>
      <c r="S2365" s="45">
        <v>107226</v>
      </c>
      <c r="T2365" s="45">
        <v>124406</v>
      </c>
      <c r="U2365" s="46">
        <v>53366</v>
      </c>
      <c r="V2365" s="38">
        <v>22862.742728891913</v>
      </c>
      <c r="W2365" s="46">
        <v>22862.742728891913</v>
      </c>
      <c r="X2365" s="38"/>
      <c r="Y2365" s="38">
        <f t="shared" si="37"/>
        <v>26511.909710020525</v>
      </c>
      <c r="Z2365" s="38">
        <v>26511.909710020525</v>
      </c>
      <c r="AA2365" s="38">
        <v>0</v>
      </c>
      <c r="AB2365" s="38">
        <v>26511.909710020525</v>
      </c>
      <c r="AC2365" s="38" t="s">
        <v>6123</v>
      </c>
      <c r="AD2365" s="59">
        <v>0.21310796673810367</v>
      </c>
      <c r="AE2365" s="59">
        <v>0.16508860783862536</v>
      </c>
      <c r="AF2365" s="59">
        <v>0.49679402072519069</v>
      </c>
    </row>
    <row r="2366" spans="1:32" x14ac:dyDescent="0.2">
      <c r="A2366" s="60" t="s">
        <v>6110</v>
      </c>
      <c r="B2366" s="44" t="s">
        <v>6115</v>
      </c>
      <c r="C2366" s="44"/>
      <c r="D2366" s="39">
        <v>2351</v>
      </c>
      <c r="E2366" s="44" t="s">
        <v>1752</v>
      </c>
      <c r="F2366" s="44" t="s">
        <v>1753</v>
      </c>
      <c r="G2366" s="39" t="s">
        <v>6115</v>
      </c>
      <c r="H2366" s="64">
        <v>40451</v>
      </c>
      <c r="I2366" s="44" t="s">
        <v>6131</v>
      </c>
      <c r="J2366" s="58">
        <v>41</v>
      </c>
      <c r="K2366" s="44" t="s">
        <v>6110</v>
      </c>
      <c r="L2366" s="39" t="s">
        <v>6116</v>
      </c>
      <c r="M2366" s="67">
        <v>0</v>
      </c>
      <c r="N2366" s="67">
        <v>0</v>
      </c>
      <c r="O2366" s="46">
        <v>213297</v>
      </c>
      <c r="P2366" s="45">
        <v>213297</v>
      </c>
      <c r="Q2366" s="45">
        <v>175053</v>
      </c>
      <c r="R2366" s="45">
        <v>14587.75</v>
      </c>
      <c r="S2366" s="45">
        <v>100000</v>
      </c>
      <c r="T2366" s="45">
        <v>73855</v>
      </c>
      <c r="U2366" s="46">
        <v>113297</v>
      </c>
      <c r="V2366" s="38">
        <v>48538.023516007699</v>
      </c>
      <c r="W2366" s="46">
        <v>48538.023516007699</v>
      </c>
      <c r="X2366" s="38"/>
      <c r="Y2366" s="38">
        <f t="shared" si="37"/>
        <v>56285.272166101924</v>
      </c>
      <c r="Z2366" s="38">
        <v>56285.272166101924</v>
      </c>
      <c r="AA2366" s="38">
        <v>0</v>
      </c>
      <c r="AB2366" s="38">
        <v>56285.272166101924</v>
      </c>
      <c r="AC2366" s="38" t="s">
        <v>6123</v>
      </c>
      <c r="AD2366" s="59">
        <v>0.76210510007585031</v>
      </c>
      <c r="AE2366" s="59">
        <v>0.26388215570824686</v>
      </c>
      <c r="AF2366" s="59">
        <v>0.49679402072519063</v>
      </c>
    </row>
    <row r="2367" spans="1:32" x14ac:dyDescent="0.2">
      <c r="A2367" s="60" t="s">
        <v>6110</v>
      </c>
      <c r="B2367" s="44" t="s">
        <v>6115</v>
      </c>
      <c r="C2367" s="44"/>
      <c r="D2367" s="39">
        <v>2352</v>
      </c>
      <c r="E2367" s="44" t="s">
        <v>2659</v>
      </c>
      <c r="F2367" s="44" t="s">
        <v>2660</v>
      </c>
      <c r="G2367" s="39" t="s">
        <v>6115</v>
      </c>
      <c r="H2367" s="64">
        <v>40543</v>
      </c>
      <c r="I2367" s="44" t="s">
        <v>6131</v>
      </c>
      <c r="J2367" s="58">
        <v>41</v>
      </c>
      <c r="K2367" s="44" t="s">
        <v>6110</v>
      </c>
      <c r="L2367" s="39" t="s">
        <v>6116</v>
      </c>
      <c r="M2367" s="67">
        <v>0</v>
      </c>
      <c r="N2367" s="67">
        <v>0</v>
      </c>
      <c r="O2367" s="46">
        <v>466352</v>
      </c>
      <c r="P2367" s="45">
        <v>466352</v>
      </c>
      <c r="Q2367" s="45">
        <v>199027</v>
      </c>
      <c r="R2367" s="45">
        <v>16585.583333333332</v>
      </c>
      <c r="S2367" s="45">
        <v>100000</v>
      </c>
      <c r="T2367" s="45">
        <v>38735</v>
      </c>
      <c r="U2367" s="46">
        <v>366352</v>
      </c>
      <c r="V2367" s="38">
        <v>156950.33399945678</v>
      </c>
      <c r="W2367" s="46">
        <v>38735</v>
      </c>
      <c r="X2367" s="38"/>
      <c r="Y2367" s="38">
        <f t="shared" si="37"/>
        <v>182001.48308071506</v>
      </c>
      <c r="Z2367" s="38">
        <v>38735</v>
      </c>
      <c r="AA2367" s="38">
        <v>0</v>
      </c>
      <c r="AB2367" s="38">
        <v>38735</v>
      </c>
      <c r="AC2367" s="38" t="s">
        <v>6123</v>
      </c>
      <c r="AD2367" s="59">
        <v>1</v>
      </c>
      <c r="AE2367" s="59">
        <v>8.305957731498953E-2</v>
      </c>
      <c r="AF2367" s="59">
        <v>0.10573164606717037</v>
      </c>
    </row>
    <row r="2368" spans="1:32" x14ac:dyDescent="0.2">
      <c r="A2368" s="66" t="s">
        <v>6110</v>
      </c>
      <c r="B2368" s="44" t="s">
        <v>6115</v>
      </c>
      <c r="C2368" s="44"/>
      <c r="D2368" s="39">
        <v>2353</v>
      </c>
      <c r="E2368" s="44" t="s">
        <v>6118</v>
      </c>
      <c r="F2368" s="44" t="s">
        <v>6119</v>
      </c>
      <c r="G2368" s="39"/>
      <c r="H2368" s="64">
        <v>40543</v>
      </c>
      <c r="I2368" s="44" t="s">
        <v>6129</v>
      </c>
      <c r="J2368" s="58">
        <v>41</v>
      </c>
      <c r="K2368" s="44" t="s">
        <v>6110</v>
      </c>
      <c r="L2368" s="39" t="s">
        <v>6123</v>
      </c>
      <c r="M2368" s="67">
        <v>4709448</v>
      </c>
      <c r="N2368" s="67">
        <v>4621549</v>
      </c>
      <c r="O2368" s="46">
        <v>4709448</v>
      </c>
      <c r="P2368" s="45">
        <v>87899</v>
      </c>
      <c r="Q2368" s="45">
        <v>287747</v>
      </c>
      <c r="R2368" s="45">
        <v>23978.916666666668</v>
      </c>
      <c r="S2368" s="45">
        <v>143873.5</v>
      </c>
      <c r="T2368" s="45">
        <v>155425</v>
      </c>
      <c r="U2368" s="46">
        <v>0</v>
      </c>
      <c r="V2368" s="38">
        <v>0</v>
      </c>
      <c r="W2368" s="46">
        <v>0</v>
      </c>
      <c r="X2368" s="38"/>
      <c r="Y2368" s="38">
        <f t="shared" si="37"/>
        <v>0</v>
      </c>
      <c r="Z2368" s="38">
        <v>0</v>
      </c>
      <c r="AA2368" s="38">
        <v>0</v>
      </c>
      <c r="AB2368" s="38">
        <v>0</v>
      </c>
      <c r="AC2368" s="38" t="s">
        <v>6116</v>
      </c>
      <c r="AD2368" s="59">
        <v>0</v>
      </c>
      <c r="AE2368" s="59">
        <v>0</v>
      </c>
      <c r="AF2368" s="59" t="s">
        <v>6138</v>
      </c>
    </row>
    <row r="2369" spans="1:32" x14ac:dyDescent="0.2">
      <c r="A2369" s="60" t="s">
        <v>6110</v>
      </c>
      <c r="B2369" s="44" t="s">
        <v>6115</v>
      </c>
      <c r="C2369" s="44"/>
      <c r="D2369" s="39">
        <v>2354</v>
      </c>
      <c r="E2369" s="44" t="s">
        <v>5119</v>
      </c>
      <c r="F2369" s="44" t="s">
        <v>5120</v>
      </c>
      <c r="G2369" s="39" t="s">
        <v>6115</v>
      </c>
      <c r="H2369" s="64">
        <v>40451</v>
      </c>
      <c r="I2369" s="44" t="s">
        <v>6141</v>
      </c>
      <c r="J2369" s="58">
        <v>41</v>
      </c>
      <c r="K2369" s="44" t="s">
        <v>6110</v>
      </c>
      <c r="L2369" s="39" t="s">
        <v>6116</v>
      </c>
      <c r="M2369" s="67">
        <v>0</v>
      </c>
      <c r="N2369" s="67">
        <v>0</v>
      </c>
      <c r="O2369" s="46">
        <v>47414</v>
      </c>
      <c r="P2369" s="45">
        <v>47414</v>
      </c>
      <c r="Q2369" s="45">
        <v>150772</v>
      </c>
      <c r="R2369" s="45">
        <v>12564.333333333334</v>
      </c>
      <c r="S2369" s="45">
        <v>100000</v>
      </c>
      <c r="T2369" s="45">
        <v>87311</v>
      </c>
      <c r="U2369" s="46">
        <v>0</v>
      </c>
      <c r="V2369" s="38">
        <v>0</v>
      </c>
      <c r="W2369" s="46">
        <v>0</v>
      </c>
      <c r="X2369" s="38"/>
      <c r="Y2369" s="38">
        <f t="shared" si="37"/>
        <v>0</v>
      </c>
      <c r="Z2369" s="38">
        <v>0</v>
      </c>
      <c r="AA2369" s="38">
        <v>0</v>
      </c>
      <c r="AB2369" s="38">
        <v>0</v>
      </c>
      <c r="AC2369" s="38" t="s">
        <v>6116</v>
      </c>
      <c r="AD2369" s="59">
        <v>0</v>
      </c>
      <c r="AE2369" s="59">
        <v>0</v>
      </c>
      <c r="AF2369" s="59" t="s">
        <v>6138</v>
      </c>
    </row>
    <row r="2370" spans="1:32" x14ac:dyDescent="0.2">
      <c r="A2370" s="60" t="s">
        <v>6110</v>
      </c>
      <c r="B2370" s="44" t="s">
        <v>6115</v>
      </c>
      <c r="C2370" s="44"/>
      <c r="D2370" s="39">
        <v>2355</v>
      </c>
      <c r="E2370" s="44" t="s">
        <v>132</v>
      </c>
      <c r="F2370" s="44" t="s">
        <v>133</v>
      </c>
      <c r="G2370" s="39" t="s">
        <v>6115</v>
      </c>
      <c r="H2370" s="64">
        <v>40543</v>
      </c>
      <c r="I2370" s="44" t="s">
        <v>6131</v>
      </c>
      <c r="J2370" s="58">
        <v>40</v>
      </c>
      <c r="K2370" s="44" t="s">
        <v>6110</v>
      </c>
      <c r="L2370" s="39" t="s">
        <v>6116</v>
      </c>
      <c r="M2370" s="67">
        <v>0</v>
      </c>
      <c r="N2370" s="67">
        <v>0</v>
      </c>
      <c r="O2370" s="46">
        <v>124272</v>
      </c>
      <c r="P2370" s="45">
        <v>124272</v>
      </c>
      <c r="Q2370" s="45">
        <v>173386</v>
      </c>
      <c r="R2370" s="45">
        <v>14448.833333333334</v>
      </c>
      <c r="S2370" s="45">
        <v>100000</v>
      </c>
      <c r="T2370" s="45">
        <v>105105</v>
      </c>
      <c r="U2370" s="46">
        <v>24272</v>
      </c>
      <c r="V2370" s="38">
        <v>10398.465156010652</v>
      </c>
      <c r="W2370" s="46">
        <v>10398.465156010652</v>
      </c>
      <c r="X2370" s="38"/>
      <c r="Y2370" s="38">
        <f t="shared" si="37"/>
        <v>12058.184471041826</v>
      </c>
      <c r="Z2370" s="38">
        <v>12058.184471041826</v>
      </c>
      <c r="AA2370" s="38">
        <v>0</v>
      </c>
      <c r="AB2370" s="38">
        <v>12058.184471041826</v>
      </c>
      <c r="AC2370" s="38" t="s">
        <v>6123</v>
      </c>
      <c r="AD2370" s="59">
        <v>0.11472512697818207</v>
      </c>
      <c r="AE2370" s="59">
        <v>9.7030581877187355E-2</v>
      </c>
      <c r="AF2370" s="59">
        <v>0.49679402072519058</v>
      </c>
    </row>
    <row r="2371" spans="1:32" x14ac:dyDescent="0.2">
      <c r="A2371" s="60" t="s">
        <v>6110</v>
      </c>
      <c r="B2371" s="44" t="s">
        <v>6115</v>
      </c>
      <c r="C2371" s="44"/>
      <c r="D2371" s="39">
        <v>2356</v>
      </c>
      <c r="E2371" s="44" t="s">
        <v>190</v>
      </c>
      <c r="F2371" s="44" t="s">
        <v>191</v>
      </c>
      <c r="G2371" s="39" t="s">
        <v>6115</v>
      </c>
      <c r="H2371" s="64">
        <v>40359</v>
      </c>
      <c r="I2371" s="44" t="s">
        <v>6131</v>
      </c>
      <c r="J2371" s="58">
        <v>40</v>
      </c>
      <c r="K2371" s="44" t="s">
        <v>6110</v>
      </c>
      <c r="L2371" s="39" t="s">
        <v>6116</v>
      </c>
      <c r="M2371" s="67">
        <v>0</v>
      </c>
      <c r="N2371" s="67">
        <v>0</v>
      </c>
      <c r="O2371" s="46">
        <v>60163</v>
      </c>
      <c r="P2371" s="45">
        <v>60163</v>
      </c>
      <c r="Q2371" s="45">
        <v>168151</v>
      </c>
      <c r="R2371" s="45">
        <v>14012.583333333334</v>
      </c>
      <c r="S2371" s="45">
        <v>100000</v>
      </c>
      <c r="T2371" s="45">
        <v>144449</v>
      </c>
      <c r="U2371" s="46">
        <v>0</v>
      </c>
      <c r="V2371" s="38">
        <v>0</v>
      </c>
      <c r="W2371" s="46">
        <v>0</v>
      </c>
      <c r="X2371" s="38"/>
      <c r="Y2371" s="38">
        <f t="shared" si="37"/>
        <v>0</v>
      </c>
      <c r="Z2371" s="38">
        <v>0</v>
      </c>
      <c r="AA2371" s="38">
        <v>0</v>
      </c>
      <c r="AB2371" s="38">
        <v>0</v>
      </c>
      <c r="AC2371" s="38" t="s">
        <v>6116</v>
      </c>
      <c r="AD2371" s="59">
        <v>0</v>
      </c>
      <c r="AE2371" s="59">
        <v>0</v>
      </c>
      <c r="AF2371" s="59" t="s">
        <v>6138</v>
      </c>
    </row>
    <row r="2372" spans="1:32" x14ac:dyDescent="0.2">
      <c r="A2372" s="60" t="s">
        <v>6110</v>
      </c>
      <c r="B2372" s="44" t="s">
        <v>6115</v>
      </c>
      <c r="C2372" s="44"/>
      <c r="D2372" s="39">
        <v>2357</v>
      </c>
      <c r="E2372" s="44" t="s">
        <v>222</v>
      </c>
      <c r="F2372" s="44" t="s">
        <v>223</v>
      </c>
      <c r="G2372" s="39" t="s">
        <v>6115</v>
      </c>
      <c r="H2372" s="64">
        <v>40543</v>
      </c>
      <c r="I2372" s="44" t="s">
        <v>6131</v>
      </c>
      <c r="J2372" s="58">
        <v>40</v>
      </c>
      <c r="K2372" s="44" t="s">
        <v>6110</v>
      </c>
      <c r="L2372" s="39" t="s">
        <v>6116</v>
      </c>
      <c r="M2372" s="67">
        <v>0</v>
      </c>
      <c r="N2372" s="67">
        <v>0</v>
      </c>
      <c r="O2372" s="46">
        <v>513995</v>
      </c>
      <c r="P2372" s="45">
        <v>513995</v>
      </c>
      <c r="Q2372" s="45">
        <v>180947</v>
      </c>
      <c r="R2372" s="45">
        <v>15078.916666666666</v>
      </c>
      <c r="S2372" s="45">
        <v>100000</v>
      </c>
      <c r="T2372" s="45">
        <v>111520</v>
      </c>
      <c r="U2372" s="46">
        <v>413995</v>
      </c>
      <c r="V2372" s="38">
        <v>177361.26327713538</v>
      </c>
      <c r="W2372" s="46">
        <v>111520</v>
      </c>
      <c r="X2372" s="38"/>
      <c r="Y2372" s="38">
        <f t="shared" si="37"/>
        <v>205670.2406101253</v>
      </c>
      <c r="Z2372" s="38">
        <v>111520</v>
      </c>
      <c r="AA2372" s="38">
        <v>0</v>
      </c>
      <c r="AB2372" s="38">
        <v>111520</v>
      </c>
      <c r="AC2372" s="38" t="s">
        <v>6123</v>
      </c>
      <c r="AD2372" s="59">
        <v>1</v>
      </c>
      <c r="AE2372" s="59">
        <v>0.21696709111956342</v>
      </c>
      <c r="AF2372" s="59">
        <v>0.26937523400041063</v>
      </c>
    </row>
    <row r="2373" spans="1:32" x14ac:dyDescent="0.2">
      <c r="A2373" s="60" t="s">
        <v>6110</v>
      </c>
      <c r="B2373" s="44" t="s">
        <v>6115</v>
      </c>
      <c r="C2373" s="44"/>
      <c r="D2373" s="39">
        <v>2358</v>
      </c>
      <c r="E2373" s="44" t="s">
        <v>240</v>
      </c>
      <c r="F2373" s="44" t="s">
        <v>241</v>
      </c>
      <c r="G2373" s="39" t="s">
        <v>6115</v>
      </c>
      <c r="H2373" s="64">
        <v>40543</v>
      </c>
      <c r="I2373" s="44" t="s">
        <v>6131</v>
      </c>
      <c r="J2373" s="58">
        <v>40</v>
      </c>
      <c r="K2373" s="44" t="s">
        <v>6110</v>
      </c>
      <c r="L2373" s="39" t="s">
        <v>6116</v>
      </c>
      <c r="M2373" s="67">
        <v>0</v>
      </c>
      <c r="N2373" s="67">
        <v>0</v>
      </c>
      <c r="O2373" s="46">
        <v>97013</v>
      </c>
      <c r="P2373" s="45">
        <v>97013</v>
      </c>
      <c r="Q2373" s="45">
        <v>163847</v>
      </c>
      <c r="R2373" s="45">
        <v>13653.916666666666</v>
      </c>
      <c r="S2373" s="45">
        <v>100000</v>
      </c>
      <c r="T2373" s="45">
        <v>129580</v>
      </c>
      <c r="U2373" s="46">
        <v>0</v>
      </c>
      <c r="V2373" s="38">
        <v>0</v>
      </c>
      <c r="W2373" s="46">
        <v>0</v>
      </c>
      <c r="X2373" s="38"/>
      <c r="Y2373" s="38">
        <f t="shared" si="37"/>
        <v>0</v>
      </c>
      <c r="Z2373" s="38">
        <v>0</v>
      </c>
      <c r="AA2373" s="38">
        <v>0</v>
      </c>
      <c r="AB2373" s="38">
        <v>0</v>
      </c>
      <c r="AC2373" s="38" t="s">
        <v>6116</v>
      </c>
      <c r="AD2373" s="59">
        <v>0</v>
      </c>
      <c r="AE2373" s="59">
        <v>0</v>
      </c>
      <c r="AF2373" s="59" t="s">
        <v>6138</v>
      </c>
    </row>
    <row r="2374" spans="1:32" x14ac:dyDescent="0.2">
      <c r="A2374" s="60" t="s">
        <v>6110</v>
      </c>
      <c r="B2374" s="44" t="s">
        <v>6115</v>
      </c>
      <c r="C2374" s="44"/>
      <c r="D2374" s="39">
        <v>2359</v>
      </c>
      <c r="E2374" s="44" t="s">
        <v>346</v>
      </c>
      <c r="F2374" s="44" t="s">
        <v>347</v>
      </c>
      <c r="G2374" s="39" t="s">
        <v>6115</v>
      </c>
      <c r="H2374" s="64">
        <v>40543</v>
      </c>
      <c r="I2374" s="44" t="s">
        <v>6131</v>
      </c>
      <c r="J2374" s="58">
        <v>40</v>
      </c>
      <c r="K2374" s="44" t="s">
        <v>6110</v>
      </c>
      <c r="L2374" s="39" t="s">
        <v>6116</v>
      </c>
      <c r="M2374" s="67">
        <v>0</v>
      </c>
      <c r="N2374" s="67">
        <v>0</v>
      </c>
      <c r="O2374" s="46">
        <v>80091</v>
      </c>
      <c r="P2374" s="45">
        <v>80091</v>
      </c>
      <c r="Q2374" s="45">
        <v>145123</v>
      </c>
      <c r="R2374" s="45">
        <v>12093.583333333334</v>
      </c>
      <c r="S2374" s="45">
        <v>100000</v>
      </c>
      <c r="T2374" s="45">
        <v>65870</v>
      </c>
      <c r="U2374" s="46">
        <v>0</v>
      </c>
      <c r="V2374" s="38">
        <v>0</v>
      </c>
      <c r="W2374" s="46">
        <v>0</v>
      </c>
      <c r="X2374" s="38"/>
      <c r="Y2374" s="38">
        <f t="shared" si="37"/>
        <v>0</v>
      </c>
      <c r="Z2374" s="38">
        <v>0</v>
      </c>
      <c r="AA2374" s="38">
        <v>0</v>
      </c>
      <c r="AB2374" s="38">
        <v>0</v>
      </c>
      <c r="AC2374" s="38" t="s">
        <v>6116</v>
      </c>
      <c r="AD2374" s="59">
        <v>0</v>
      </c>
      <c r="AE2374" s="59">
        <v>0</v>
      </c>
      <c r="AF2374" s="59" t="s">
        <v>6138</v>
      </c>
    </row>
    <row r="2375" spans="1:32" x14ac:dyDescent="0.2">
      <c r="A2375" s="60" t="s">
        <v>6110</v>
      </c>
      <c r="B2375" s="44" t="s">
        <v>6115</v>
      </c>
      <c r="C2375" s="44"/>
      <c r="D2375" s="39">
        <v>2360</v>
      </c>
      <c r="E2375" s="44" t="s">
        <v>381</v>
      </c>
      <c r="F2375" s="44" t="s">
        <v>382</v>
      </c>
      <c r="G2375" s="39" t="s">
        <v>6115</v>
      </c>
      <c r="H2375" s="64">
        <v>40359</v>
      </c>
      <c r="I2375" s="44" t="s">
        <v>6131</v>
      </c>
      <c r="J2375" s="58">
        <v>40</v>
      </c>
      <c r="K2375" s="44" t="s">
        <v>6110</v>
      </c>
      <c r="L2375" s="39" t="s">
        <v>6116</v>
      </c>
      <c r="M2375" s="67">
        <v>0</v>
      </c>
      <c r="N2375" s="67">
        <v>0</v>
      </c>
      <c r="O2375" s="46">
        <v>199308</v>
      </c>
      <c r="P2375" s="45">
        <v>199308</v>
      </c>
      <c r="Q2375" s="45">
        <v>156537</v>
      </c>
      <c r="R2375" s="45">
        <v>13044.75</v>
      </c>
      <c r="S2375" s="45">
        <v>100000</v>
      </c>
      <c r="T2375" s="45">
        <v>78619</v>
      </c>
      <c r="U2375" s="46">
        <v>99308</v>
      </c>
      <c r="V2375" s="38">
        <v>42544.939754165534</v>
      </c>
      <c r="W2375" s="46">
        <v>42544.939754165534</v>
      </c>
      <c r="X2375" s="38"/>
      <c r="Y2375" s="38">
        <f t="shared" si="37"/>
        <v>49335.620610177226</v>
      </c>
      <c r="Z2375" s="38">
        <v>49335.620610177226</v>
      </c>
      <c r="AA2375" s="38">
        <v>0</v>
      </c>
      <c r="AB2375" s="38">
        <v>49335.620610177226</v>
      </c>
      <c r="AC2375" s="38" t="s">
        <v>6123</v>
      </c>
      <c r="AD2375" s="59">
        <v>0.62752795901979452</v>
      </c>
      <c r="AE2375" s="59">
        <v>0.24753457267233239</v>
      </c>
      <c r="AF2375" s="59">
        <v>0.49679402072519058</v>
      </c>
    </row>
    <row r="2376" spans="1:32" x14ac:dyDescent="0.2">
      <c r="A2376" s="60" t="s">
        <v>6110</v>
      </c>
      <c r="B2376" s="44" t="s">
        <v>6115</v>
      </c>
      <c r="C2376" s="44"/>
      <c r="D2376" s="39">
        <v>2361</v>
      </c>
      <c r="E2376" s="44" t="s">
        <v>389</v>
      </c>
      <c r="F2376" s="44" t="s">
        <v>390</v>
      </c>
      <c r="G2376" s="39" t="s">
        <v>6115</v>
      </c>
      <c r="H2376" s="64">
        <v>40543</v>
      </c>
      <c r="I2376" s="44" t="s">
        <v>6131</v>
      </c>
      <c r="J2376" s="58">
        <v>40</v>
      </c>
      <c r="K2376" s="44" t="s">
        <v>6110</v>
      </c>
      <c r="L2376" s="39" t="s">
        <v>6116</v>
      </c>
      <c r="M2376" s="67">
        <v>0</v>
      </c>
      <c r="N2376" s="67">
        <v>0</v>
      </c>
      <c r="O2376" s="46">
        <v>145876</v>
      </c>
      <c r="P2376" s="45">
        <v>145876</v>
      </c>
      <c r="Q2376" s="45">
        <v>193725</v>
      </c>
      <c r="R2376" s="45">
        <v>16143.75</v>
      </c>
      <c r="S2376" s="45">
        <v>100000</v>
      </c>
      <c r="T2376" s="45">
        <v>112773</v>
      </c>
      <c r="U2376" s="46">
        <v>45876</v>
      </c>
      <c r="V2376" s="38">
        <v>19653.921699783485</v>
      </c>
      <c r="W2376" s="46">
        <v>19653.921699783485</v>
      </c>
      <c r="X2376" s="38"/>
      <c r="Y2376" s="38">
        <f t="shared" si="37"/>
        <v>22790.922494788847</v>
      </c>
      <c r="Z2376" s="38">
        <v>22790.922494788847</v>
      </c>
      <c r="AA2376" s="38">
        <v>0</v>
      </c>
      <c r="AB2376" s="38">
        <v>22790.922494788847</v>
      </c>
      <c r="AC2376" s="38" t="s">
        <v>6123</v>
      </c>
      <c r="AD2376" s="59">
        <v>0.20209555917452623</v>
      </c>
      <c r="AE2376" s="59">
        <v>0.15623490152450606</v>
      </c>
      <c r="AF2376" s="59">
        <v>0.49679402072519069</v>
      </c>
    </row>
    <row r="2377" spans="1:32" x14ac:dyDescent="0.2">
      <c r="A2377" s="60" t="s">
        <v>6110</v>
      </c>
      <c r="B2377" s="44" t="s">
        <v>6115</v>
      </c>
      <c r="C2377" s="44"/>
      <c r="D2377" s="39">
        <v>2362</v>
      </c>
      <c r="E2377" s="44" t="s">
        <v>429</v>
      </c>
      <c r="F2377" s="44" t="s">
        <v>430</v>
      </c>
      <c r="G2377" s="39" t="s">
        <v>6115</v>
      </c>
      <c r="H2377" s="64">
        <v>40359</v>
      </c>
      <c r="I2377" s="44" t="s">
        <v>6131</v>
      </c>
      <c r="J2377" s="58">
        <v>40</v>
      </c>
      <c r="K2377" s="44" t="s">
        <v>6110</v>
      </c>
      <c r="L2377" s="39" t="s">
        <v>6116</v>
      </c>
      <c r="M2377" s="67">
        <v>0</v>
      </c>
      <c r="N2377" s="67">
        <v>0</v>
      </c>
      <c r="O2377" s="46">
        <v>140290</v>
      </c>
      <c r="P2377" s="45">
        <v>140290</v>
      </c>
      <c r="Q2377" s="45">
        <v>169460</v>
      </c>
      <c r="R2377" s="45">
        <v>14121.666666666666</v>
      </c>
      <c r="S2377" s="45">
        <v>100000</v>
      </c>
      <c r="T2377" s="45">
        <v>72270</v>
      </c>
      <c r="U2377" s="46">
        <v>40290</v>
      </c>
      <c r="V2377" s="38">
        <v>17260.800969663367</v>
      </c>
      <c r="W2377" s="46">
        <v>17260.800969663367</v>
      </c>
      <c r="X2377" s="38"/>
      <c r="Y2377" s="38">
        <f t="shared" si="37"/>
        <v>20015.831095017933</v>
      </c>
      <c r="Z2377" s="38">
        <v>20015.831095017933</v>
      </c>
      <c r="AA2377" s="38">
        <v>0</v>
      </c>
      <c r="AB2377" s="38">
        <v>20015.831095017933</v>
      </c>
      <c r="AC2377" s="38" t="s">
        <v>6123</v>
      </c>
      <c r="AD2377" s="59">
        <v>0.2769590576313537</v>
      </c>
      <c r="AE2377" s="59">
        <v>0.14267468169518807</v>
      </c>
      <c r="AF2377" s="59">
        <v>0.49679402072519069</v>
      </c>
    </row>
    <row r="2378" spans="1:32" x14ac:dyDescent="0.2">
      <c r="A2378" s="60" t="s">
        <v>6110</v>
      </c>
      <c r="B2378" s="44" t="s">
        <v>6115</v>
      </c>
      <c r="C2378" s="44"/>
      <c r="D2378" s="39">
        <v>2363</v>
      </c>
      <c r="E2378" s="44" t="s">
        <v>437</v>
      </c>
      <c r="F2378" s="44" t="s">
        <v>438</v>
      </c>
      <c r="G2378" s="39" t="s">
        <v>6115</v>
      </c>
      <c r="H2378" s="64">
        <v>40451</v>
      </c>
      <c r="I2378" s="44" t="s">
        <v>6131</v>
      </c>
      <c r="J2378" s="58">
        <v>40</v>
      </c>
      <c r="K2378" s="44" t="s">
        <v>6110</v>
      </c>
      <c r="L2378" s="39" t="s">
        <v>6116</v>
      </c>
      <c r="M2378" s="67">
        <v>0</v>
      </c>
      <c r="N2378" s="67">
        <v>0</v>
      </c>
      <c r="O2378" s="46">
        <v>138948</v>
      </c>
      <c r="P2378" s="45">
        <v>138948</v>
      </c>
      <c r="Q2378" s="45">
        <v>167049</v>
      </c>
      <c r="R2378" s="45">
        <v>13920.75</v>
      </c>
      <c r="S2378" s="45">
        <v>100000</v>
      </c>
      <c r="T2378" s="45">
        <v>87302</v>
      </c>
      <c r="U2378" s="46">
        <v>38948</v>
      </c>
      <c r="V2378" s="38">
        <v>16685.869351363832</v>
      </c>
      <c r="W2378" s="46">
        <v>16685.869351363832</v>
      </c>
      <c r="X2378" s="38"/>
      <c r="Y2378" s="38">
        <f t="shared" si="37"/>
        <v>19349.133519204726</v>
      </c>
      <c r="Z2378" s="38">
        <v>19349.133519204726</v>
      </c>
      <c r="AA2378" s="38">
        <v>0</v>
      </c>
      <c r="AB2378" s="38">
        <v>19349.133519204726</v>
      </c>
      <c r="AC2378" s="38" t="s">
        <v>6123</v>
      </c>
      <c r="AD2378" s="59">
        <v>0.22163448167515895</v>
      </c>
      <c r="AE2378" s="59">
        <v>0.13925449462536146</v>
      </c>
      <c r="AF2378" s="59">
        <v>0.49679402072519069</v>
      </c>
    </row>
    <row r="2379" spans="1:32" x14ac:dyDescent="0.2">
      <c r="A2379" s="60" t="s">
        <v>6110</v>
      </c>
      <c r="B2379" s="44" t="s">
        <v>6115</v>
      </c>
      <c r="C2379" s="44"/>
      <c r="D2379" s="39">
        <v>2364</v>
      </c>
      <c r="E2379" s="44" t="s">
        <v>460</v>
      </c>
      <c r="F2379" s="44" t="s">
        <v>461</v>
      </c>
      <c r="G2379" s="39" t="s">
        <v>6115</v>
      </c>
      <c r="H2379" s="64">
        <v>40359</v>
      </c>
      <c r="I2379" s="44" t="s">
        <v>6131</v>
      </c>
      <c r="J2379" s="58">
        <v>40</v>
      </c>
      <c r="K2379" s="44" t="s">
        <v>6110</v>
      </c>
      <c r="L2379" s="39" t="s">
        <v>6116</v>
      </c>
      <c r="M2379" s="67">
        <v>0</v>
      </c>
      <c r="N2379" s="67">
        <v>0</v>
      </c>
      <c r="O2379" s="46">
        <v>140072</v>
      </c>
      <c r="P2379" s="45">
        <v>140072</v>
      </c>
      <c r="Q2379" s="45">
        <v>152302</v>
      </c>
      <c r="R2379" s="45">
        <v>12691.833333333334</v>
      </c>
      <c r="S2379" s="45">
        <v>100000</v>
      </c>
      <c r="T2379" s="45">
        <v>90056</v>
      </c>
      <c r="U2379" s="46">
        <v>40072</v>
      </c>
      <c r="V2379" s="38">
        <v>17167.406712741384</v>
      </c>
      <c r="W2379" s="46">
        <v>17167.406712741384</v>
      </c>
      <c r="X2379" s="38"/>
      <c r="Y2379" s="38">
        <f t="shared" si="37"/>
        <v>19907.529998499838</v>
      </c>
      <c r="Z2379" s="38">
        <v>19907.529998499838</v>
      </c>
      <c r="AA2379" s="38">
        <v>0</v>
      </c>
      <c r="AB2379" s="38">
        <v>19907.529998499838</v>
      </c>
      <c r="AC2379" s="38" t="s">
        <v>6123</v>
      </c>
      <c r="AD2379" s="59">
        <v>0.22105723103957359</v>
      </c>
      <c r="AE2379" s="59">
        <v>0.14212355073462105</v>
      </c>
      <c r="AF2379" s="59">
        <v>0.49679402072519063</v>
      </c>
    </row>
    <row r="2380" spans="1:32" x14ac:dyDescent="0.2">
      <c r="A2380" s="60" t="s">
        <v>6110</v>
      </c>
      <c r="B2380" s="44" t="s">
        <v>6115</v>
      </c>
      <c r="C2380" s="44"/>
      <c r="D2380" s="39">
        <v>2365</v>
      </c>
      <c r="E2380" s="44" t="s">
        <v>468</v>
      </c>
      <c r="F2380" s="44" t="s">
        <v>469</v>
      </c>
      <c r="G2380" s="39" t="s">
        <v>6115</v>
      </c>
      <c r="H2380" s="64">
        <v>40359</v>
      </c>
      <c r="I2380" s="44" t="s">
        <v>6131</v>
      </c>
      <c r="J2380" s="58">
        <v>40</v>
      </c>
      <c r="K2380" s="44" t="s">
        <v>6110</v>
      </c>
      <c r="L2380" s="39" t="s">
        <v>6116</v>
      </c>
      <c r="M2380" s="67">
        <v>0</v>
      </c>
      <c r="N2380" s="67">
        <v>0</v>
      </c>
      <c r="O2380" s="46">
        <v>400814</v>
      </c>
      <c r="P2380" s="45">
        <v>400814</v>
      </c>
      <c r="Q2380" s="45">
        <v>194584</v>
      </c>
      <c r="R2380" s="45">
        <v>16215.333333333334</v>
      </c>
      <c r="S2380" s="45">
        <v>100000</v>
      </c>
      <c r="T2380" s="45">
        <v>99770</v>
      </c>
      <c r="U2380" s="46">
        <v>300814</v>
      </c>
      <c r="V2380" s="38">
        <v>128872.93578774673</v>
      </c>
      <c r="W2380" s="46">
        <v>99770</v>
      </c>
      <c r="X2380" s="38"/>
      <c r="Y2380" s="38">
        <f t="shared" si="37"/>
        <v>149442.59655042749</v>
      </c>
      <c r="Z2380" s="38">
        <v>99770</v>
      </c>
      <c r="AA2380" s="38">
        <v>0</v>
      </c>
      <c r="AB2380" s="38">
        <v>99770</v>
      </c>
      <c r="AC2380" s="38" t="s">
        <v>6123</v>
      </c>
      <c r="AD2380" s="59">
        <v>1</v>
      </c>
      <c r="AE2380" s="59">
        <v>0.24891845095231205</v>
      </c>
      <c r="AF2380" s="59">
        <v>0.33166674423397846</v>
      </c>
    </row>
    <row r="2381" spans="1:32" x14ac:dyDescent="0.2">
      <c r="A2381" s="60" t="s">
        <v>6110</v>
      </c>
      <c r="B2381" s="44" t="s">
        <v>6115</v>
      </c>
      <c r="C2381" s="44"/>
      <c r="D2381" s="39">
        <v>2366</v>
      </c>
      <c r="E2381" s="44" t="s">
        <v>656</v>
      </c>
      <c r="F2381" s="44" t="s">
        <v>657</v>
      </c>
      <c r="G2381" s="39" t="s">
        <v>6115</v>
      </c>
      <c r="H2381" s="64">
        <v>40543</v>
      </c>
      <c r="I2381" s="44" t="s">
        <v>6131</v>
      </c>
      <c r="J2381" s="58">
        <v>40</v>
      </c>
      <c r="K2381" s="44" t="s">
        <v>6110</v>
      </c>
      <c r="L2381" s="39" t="s">
        <v>6116</v>
      </c>
      <c r="M2381" s="67">
        <v>0</v>
      </c>
      <c r="N2381" s="67">
        <v>0</v>
      </c>
      <c r="O2381" s="46">
        <v>219474</v>
      </c>
      <c r="P2381" s="45">
        <v>219474</v>
      </c>
      <c r="Q2381" s="45">
        <v>176246</v>
      </c>
      <c r="R2381" s="45">
        <v>14687.166666666666</v>
      </c>
      <c r="S2381" s="45">
        <v>100000</v>
      </c>
      <c r="T2381" s="45">
        <v>41654</v>
      </c>
      <c r="U2381" s="46">
        <v>119474</v>
      </c>
      <c r="V2381" s="38">
        <v>51184.336933471357</v>
      </c>
      <c r="W2381" s="46">
        <v>41654</v>
      </c>
      <c r="X2381" s="38"/>
      <c r="Y2381" s="38">
        <f t="shared" si="37"/>
        <v>59353.968832121427</v>
      </c>
      <c r="Z2381" s="38">
        <v>41654</v>
      </c>
      <c r="AA2381" s="38">
        <v>0</v>
      </c>
      <c r="AB2381" s="38">
        <v>41654</v>
      </c>
      <c r="AC2381" s="38" t="s">
        <v>6123</v>
      </c>
      <c r="AD2381" s="59">
        <v>1</v>
      </c>
      <c r="AE2381" s="59">
        <v>0.18979013459453056</v>
      </c>
      <c r="AF2381" s="59">
        <v>0.34864489344962085</v>
      </c>
    </row>
    <row r="2382" spans="1:32" x14ac:dyDescent="0.2">
      <c r="A2382" s="60" t="s">
        <v>6110</v>
      </c>
      <c r="B2382" s="44" t="s">
        <v>6115</v>
      </c>
      <c r="C2382" s="44"/>
      <c r="D2382" s="39">
        <v>2367</v>
      </c>
      <c r="E2382" s="44" t="s">
        <v>676</v>
      </c>
      <c r="F2382" s="44" t="s">
        <v>677</v>
      </c>
      <c r="G2382" s="39" t="s">
        <v>6115</v>
      </c>
      <c r="H2382" s="64">
        <v>40633</v>
      </c>
      <c r="I2382" s="44" t="s">
        <v>6132</v>
      </c>
      <c r="J2382" s="58">
        <v>40</v>
      </c>
      <c r="K2382" s="44" t="s">
        <v>6110</v>
      </c>
      <c r="L2382" s="39" t="s">
        <v>6116</v>
      </c>
      <c r="M2382" s="67">
        <v>0</v>
      </c>
      <c r="N2382" s="67">
        <v>0</v>
      </c>
      <c r="O2382" s="46">
        <v>457661</v>
      </c>
      <c r="P2382" s="45">
        <v>457661</v>
      </c>
      <c r="Q2382" s="45">
        <v>173738</v>
      </c>
      <c r="R2382" s="45">
        <v>14478.166666666666</v>
      </c>
      <c r="S2382" s="45">
        <v>100000</v>
      </c>
      <c r="T2382" s="45">
        <v>79495</v>
      </c>
      <c r="U2382" s="46">
        <v>357661</v>
      </c>
      <c r="V2382" s="38">
        <v>153226.98772923229</v>
      </c>
      <c r="W2382" s="46">
        <v>79495</v>
      </c>
      <c r="X2382" s="38"/>
      <c r="Y2382" s="38">
        <f t="shared" si="37"/>
        <v>177683.84624659241</v>
      </c>
      <c r="Z2382" s="38">
        <v>79495</v>
      </c>
      <c r="AA2382" s="38">
        <v>0</v>
      </c>
      <c r="AB2382" s="38">
        <v>79495</v>
      </c>
      <c r="AC2382" s="38" t="s">
        <v>6123</v>
      </c>
      <c r="AD2382" s="59">
        <v>1</v>
      </c>
      <c r="AE2382" s="59">
        <v>0.17369843617874364</v>
      </c>
      <c r="AF2382" s="59">
        <v>0.22226354005608662</v>
      </c>
    </row>
    <row r="2383" spans="1:32" x14ac:dyDescent="0.2">
      <c r="A2383" s="60" t="s">
        <v>6110</v>
      </c>
      <c r="B2383" s="44" t="s">
        <v>6115</v>
      </c>
      <c r="C2383" s="44"/>
      <c r="D2383" s="39">
        <v>2368</v>
      </c>
      <c r="E2383" s="44" t="s">
        <v>720</v>
      </c>
      <c r="F2383" s="44" t="s">
        <v>721</v>
      </c>
      <c r="G2383" s="39" t="s">
        <v>6115</v>
      </c>
      <c r="H2383" s="64">
        <v>40543</v>
      </c>
      <c r="I2383" s="44" t="s">
        <v>6129</v>
      </c>
      <c r="J2383" s="58">
        <v>40</v>
      </c>
      <c r="K2383" s="44" t="s">
        <v>6110</v>
      </c>
      <c r="L2383" s="39" t="s">
        <v>6116</v>
      </c>
      <c r="M2383" s="67">
        <v>0</v>
      </c>
      <c r="N2383" s="67">
        <v>0</v>
      </c>
      <c r="O2383" s="46">
        <v>414689</v>
      </c>
      <c r="P2383" s="45">
        <v>414689</v>
      </c>
      <c r="Q2383" s="45">
        <v>200329</v>
      </c>
      <c r="R2383" s="45">
        <v>16694.083333333332</v>
      </c>
      <c r="S2383" s="45">
        <v>100164.5</v>
      </c>
      <c r="T2383" s="45">
        <v>81683</v>
      </c>
      <c r="U2383" s="46">
        <v>314524.5</v>
      </c>
      <c r="V2383" s="38">
        <v>134746.70624430093</v>
      </c>
      <c r="W2383" s="46">
        <v>81683</v>
      </c>
      <c r="X2383" s="38"/>
      <c r="Y2383" s="38">
        <f t="shared" si="37"/>
        <v>156253.8909715802</v>
      </c>
      <c r="Z2383" s="38">
        <v>81683</v>
      </c>
      <c r="AA2383" s="38">
        <v>0</v>
      </c>
      <c r="AB2383" s="38">
        <v>81683</v>
      </c>
      <c r="AC2383" s="38" t="s">
        <v>6123</v>
      </c>
      <c r="AD2383" s="59">
        <v>1</v>
      </c>
      <c r="AE2383" s="59">
        <v>0.19697411795345426</v>
      </c>
      <c r="AF2383" s="59">
        <v>0.25970313918311611</v>
      </c>
    </row>
    <row r="2384" spans="1:32" x14ac:dyDescent="0.2">
      <c r="A2384" s="60" t="s">
        <v>6110</v>
      </c>
      <c r="B2384" s="44" t="s">
        <v>6115</v>
      </c>
      <c r="C2384" s="44"/>
      <c r="D2384" s="39">
        <v>2369</v>
      </c>
      <c r="E2384" s="44" t="s">
        <v>853</v>
      </c>
      <c r="F2384" s="44" t="s">
        <v>854</v>
      </c>
      <c r="G2384" s="39" t="s">
        <v>6115</v>
      </c>
      <c r="H2384" s="64">
        <v>40543</v>
      </c>
      <c r="I2384" s="44" t="s">
        <v>6129</v>
      </c>
      <c r="J2384" s="58">
        <v>40</v>
      </c>
      <c r="K2384" s="44" t="s">
        <v>6110</v>
      </c>
      <c r="L2384" s="39" t="s">
        <v>6116</v>
      </c>
      <c r="M2384" s="67">
        <v>0</v>
      </c>
      <c r="N2384" s="67">
        <v>0</v>
      </c>
      <c r="O2384" s="46">
        <v>165395</v>
      </c>
      <c r="P2384" s="45">
        <v>165395</v>
      </c>
      <c r="Q2384" s="45">
        <v>225574</v>
      </c>
      <c r="R2384" s="45">
        <v>18797.833333333332</v>
      </c>
      <c r="S2384" s="45">
        <v>112787</v>
      </c>
      <c r="T2384" s="45">
        <v>155600</v>
      </c>
      <c r="U2384" s="46">
        <v>52608</v>
      </c>
      <c r="V2384" s="38">
        <v>22538.004899777869</v>
      </c>
      <c r="W2384" s="46">
        <v>22538.004899777869</v>
      </c>
      <c r="X2384" s="38"/>
      <c r="Y2384" s="38">
        <f t="shared" si="37"/>
        <v>26135.33984231083</v>
      </c>
      <c r="Z2384" s="38">
        <v>26135.33984231083</v>
      </c>
      <c r="AA2384" s="38">
        <v>0</v>
      </c>
      <c r="AB2384" s="38">
        <v>26135.33984231083</v>
      </c>
      <c r="AC2384" s="38" t="s">
        <v>6123</v>
      </c>
      <c r="AD2384" s="59">
        <v>0.16796490901228039</v>
      </c>
      <c r="AE2384" s="59">
        <v>0.15801771421331257</v>
      </c>
      <c r="AF2384" s="59">
        <v>0.49679402072519063</v>
      </c>
    </row>
    <row r="2385" spans="1:32" x14ac:dyDescent="0.2">
      <c r="A2385" s="60" t="s">
        <v>6110</v>
      </c>
      <c r="B2385" s="44" t="s">
        <v>6115</v>
      </c>
      <c r="C2385" s="44"/>
      <c r="D2385" s="39">
        <v>2370</v>
      </c>
      <c r="E2385" s="44" t="s">
        <v>1233</v>
      </c>
      <c r="F2385" s="44" t="s">
        <v>1234</v>
      </c>
      <c r="G2385" s="39" t="s">
        <v>6115</v>
      </c>
      <c r="H2385" s="64">
        <v>40451</v>
      </c>
      <c r="I2385" s="44" t="s">
        <v>6131</v>
      </c>
      <c r="J2385" s="58">
        <v>40</v>
      </c>
      <c r="K2385" s="44" t="s">
        <v>6110</v>
      </c>
      <c r="L2385" s="39" t="s">
        <v>6116</v>
      </c>
      <c r="M2385" s="67">
        <v>0</v>
      </c>
      <c r="N2385" s="67">
        <v>0</v>
      </c>
      <c r="O2385" s="46">
        <v>160747</v>
      </c>
      <c r="P2385" s="45">
        <v>160747</v>
      </c>
      <c r="Q2385" s="45">
        <v>214094</v>
      </c>
      <c r="R2385" s="45">
        <v>17841.166666666668</v>
      </c>
      <c r="S2385" s="45">
        <v>107047</v>
      </c>
      <c r="T2385" s="45">
        <v>179990</v>
      </c>
      <c r="U2385" s="46">
        <v>53700</v>
      </c>
      <c r="V2385" s="38">
        <v>23005.83301243293</v>
      </c>
      <c r="W2385" s="46">
        <v>23005.83301243293</v>
      </c>
      <c r="X2385" s="38"/>
      <c r="Y2385" s="38">
        <f t="shared" si="37"/>
        <v>26677.838912942738</v>
      </c>
      <c r="Z2385" s="38">
        <v>26677.838912942738</v>
      </c>
      <c r="AA2385" s="38">
        <v>0</v>
      </c>
      <c r="AB2385" s="38">
        <v>26677.838912942738</v>
      </c>
      <c r="AC2385" s="38" t="s">
        <v>6123</v>
      </c>
      <c r="AD2385" s="59">
        <v>0.14821845054137861</v>
      </c>
      <c r="AE2385" s="59">
        <v>0.16596165970713442</v>
      </c>
      <c r="AF2385" s="59">
        <v>0.49679402072519063</v>
      </c>
    </row>
    <row r="2386" spans="1:32" x14ac:dyDescent="0.2">
      <c r="A2386" s="60" t="s">
        <v>6110</v>
      </c>
      <c r="B2386" s="44" t="s">
        <v>6115</v>
      </c>
      <c r="C2386" s="44"/>
      <c r="D2386" s="39">
        <v>2371</v>
      </c>
      <c r="E2386" s="44" t="s">
        <v>1284</v>
      </c>
      <c r="F2386" s="44" t="s">
        <v>1285</v>
      </c>
      <c r="G2386" s="39" t="s">
        <v>6115</v>
      </c>
      <c r="H2386" s="64">
        <v>40359</v>
      </c>
      <c r="I2386" s="44" t="s">
        <v>6131</v>
      </c>
      <c r="J2386" s="58">
        <v>40</v>
      </c>
      <c r="K2386" s="44" t="s">
        <v>6110</v>
      </c>
      <c r="L2386" s="39" t="s">
        <v>6123</v>
      </c>
      <c r="M2386" s="67">
        <v>100027</v>
      </c>
      <c r="N2386" s="67">
        <v>100027</v>
      </c>
      <c r="O2386" s="46">
        <v>236990</v>
      </c>
      <c r="P2386" s="45">
        <v>136963</v>
      </c>
      <c r="Q2386" s="45">
        <v>165995</v>
      </c>
      <c r="R2386" s="45">
        <v>13832.916666666666</v>
      </c>
      <c r="S2386" s="45">
        <v>100000</v>
      </c>
      <c r="T2386" s="45">
        <v>98637</v>
      </c>
      <c r="U2386" s="46">
        <v>36963</v>
      </c>
      <c r="V2386" s="38">
        <v>15835.467516546711</v>
      </c>
      <c r="W2386" s="46">
        <v>15835.467516546711</v>
      </c>
      <c r="X2386" s="38"/>
      <c r="Y2386" s="38">
        <f t="shared" si="37"/>
        <v>18362.997388065221</v>
      </c>
      <c r="Z2386" s="38">
        <v>18362.997388065221</v>
      </c>
      <c r="AA2386" s="38">
        <v>0</v>
      </c>
      <c r="AB2386" s="38">
        <v>18362.997388065221</v>
      </c>
      <c r="AC2386" s="38" t="s">
        <v>6123</v>
      </c>
      <c r="AD2386" s="59">
        <v>0.18616743603379282</v>
      </c>
      <c r="AE2386" s="59">
        <v>0.13407268669688327</v>
      </c>
      <c r="AF2386" s="59">
        <v>0.49679402072519063</v>
      </c>
    </row>
    <row r="2387" spans="1:32" x14ac:dyDescent="0.2">
      <c r="A2387" s="60" t="s">
        <v>6110</v>
      </c>
      <c r="B2387" s="44" t="s">
        <v>6115</v>
      </c>
      <c r="C2387" s="44"/>
      <c r="D2387" s="39">
        <v>2372</v>
      </c>
      <c r="E2387" s="44" t="s">
        <v>1382</v>
      </c>
      <c r="F2387" s="44" t="s">
        <v>6053</v>
      </c>
      <c r="G2387" s="39" t="s">
        <v>6115</v>
      </c>
      <c r="H2387" s="64">
        <v>40451</v>
      </c>
      <c r="I2387" s="44" t="s">
        <v>6129</v>
      </c>
      <c r="J2387" s="58">
        <v>40</v>
      </c>
      <c r="K2387" s="44" t="s">
        <v>6110</v>
      </c>
      <c r="L2387" s="39" t="s">
        <v>6116</v>
      </c>
      <c r="M2387" s="67">
        <v>0</v>
      </c>
      <c r="N2387" s="67">
        <v>0</v>
      </c>
      <c r="O2387" s="46">
        <v>344155</v>
      </c>
      <c r="P2387" s="45">
        <v>344155</v>
      </c>
      <c r="Q2387" s="45">
        <v>149384</v>
      </c>
      <c r="R2387" s="45">
        <v>12448.666666666666</v>
      </c>
      <c r="S2387" s="45">
        <v>100000</v>
      </c>
      <c r="T2387" s="45">
        <v>57733</v>
      </c>
      <c r="U2387" s="46">
        <v>244155</v>
      </c>
      <c r="V2387" s="38">
        <v>104599.42568250581</v>
      </c>
      <c r="W2387" s="46">
        <v>57733</v>
      </c>
      <c r="X2387" s="38"/>
      <c r="Y2387" s="38">
        <f t="shared" si="37"/>
        <v>121294.74413015893</v>
      </c>
      <c r="Z2387" s="38">
        <v>57733</v>
      </c>
      <c r="AA2387" s="38">
        <v>0</v>
      </c>
      <c r="AB2387" s="38">
        <v>57733</v>
      </c>
      <c r="AC2387" s="38" t="s">
        <v>6123</v>
      </c>
      <c r="AD2387" s="59">
        <v>1</v>
      </c>
      <c r="AE2387" s="59">
        <v>0.16775290203542009</v>
      </c>
      <c r="AF2387" s="59">
        <v>0.2364604452089861</v>
      </c>
    </row>
    <row r="2388" spans="1:32" x14ac:dyDescent="0.2">
      <c r="A2388" s="60" t="s">
        <v>6110</v>
      </c>
      <c r="B2388" s="44" t="s">
        <v>6115</v>
      </c>
      <c r="C2388" s="44"/>
      <c r="D2388" s="39">
        <v>2373</v>
      </c>
      <c r="E2388" s="44" t="s">
        <v>1401</v>
      </c>
      <c r="F2388" s="44" t="s">
        <v>1402</v>
      </c>
      <c r="G2388" s="39" t="s">
        <v>6115</v>
      </c>
      <c r="H2388" s="64">
        <v>40543</v>
      </c>
      <c r="I2388" s="44" t="s">
        <v>6132</v>
      </c>
      <c r="J2388" s="58">
        <v>40</v>
      </c>
      <c r="K2388" s="44" t="s">
        <v>6110</v>
      </c>
      <c r="L2388" s="39" t="s">
        <v>6116</v>
      </c>
      <c r="M2388" s="67">
        <v>0</v>
      </c>
      <c r="N2388" s="67">
        <v>0</v>
      </c>
      <c r="O2388" s="46">
        <v>49218</v>
      </c>
      <c r="P2388" s="45">
        <v>49218</v>
      </c>
      <c r="Q2388" s="45">
        <v>187513</v>
      </c>
      <c r="R2388" s="45">
        <v>15626.083333333334</v>
      </c>
      <c r="S2388" s="45">
        <v>100000</v>
      </c>
      <c r="T2388" s="45">
        <v>106916</v>
      </c>
      <c r="U2388" s="46">
        <v>0</v>
      </c>
      <c r="V2388" s="38">
        <v>0</v>
      </c>
      <c r="W2388" s="46">
        <v>0</v>
      </c>
      <c r="X2388" s="38"/>
      <c r="Y2388" s="38">
        <f t="shared" si="37"/>
        <v>0</v>
      </c>
      <c r="Z2388" s="38">
        <v>0</v>
      </c>
      <c r="AA2388" s="38">
        <v>0</v>
      </c>
      <c r="AB2388" s="38">
        <v>0</v>
      </c>
      <c r="AC2388" s="38" t="s">
        <v>6116</v>
      </c>
      <c r="AD2388" s="59">
        <v>0</v>
      </c>
      <c r="AE2388" s="59">
        <v>0</v>
      </c>
      <c r="AF2388" s="59" t="s">
        <v>6138</v>
      </c>
    </row>
    <row r="2389" spans="1:32" x14ac:dyDescent="0.2">
      <c r="A2389" s="60" t="s">
        <v>6110</v>
      </c>
      <c r="B2389" s="44" t="s">
        <v>6115</v>
      </c>
      <c r="C2389" s="44"/>
      <c r="D2389" s="39">
        <v>2374</v>
      </c>
      <c r="E2389" s="44" t="s">
        <v>1405</v>
      </c>
      <c r="F2389" s="44" t="s">
        <v>1406</v>
      </c>
      <c r="G2389" s="39" t="s">
        <v>6115</v>
      </c>
      <c r="H2389" s="64">
        <v>40359</v>
      </c>
      <c r="I2389" s="44" t="s">
        <v>6131</v>
      </c>
      <c r="J2389" s="58">
        <v>40</v>
      </c>
      <c r="K2389" s="44" t="s">
        <v>6110</v>
      </c>
      <c r="L2389" s="39" t="s">
        <v>6116</v>
      </c>
      <c r="M2389" s="67">
        <v>0</v>
      </c>
      <c r="N2389" s="67">
        <v>0</v>
      </c>
      <c r="O2389" s="46">
        <v>110740</v>
      </c>
      <c r="P2389" s="45">
        <v>110740</v>
      </c>
      <c r="Q2389" s="45">
        <v>180193</v>
      </c>
      <c r="R2389" s="45">
        <v>15016.083333333334</v>
      </c>
      <c r="S2389" s="45">
        <v>100000</v>
      </c>
      <c r="T2389" s="45">
        <v>64157</v>
      </c>
      <c r="U2389" s="46">
        <v>10740</v>
      </c>
      <c r="V2389" s="38">
        <v>4601.1666024865863</v>
      </c>
      <c r="W2389" s="46">
        <v>4601.1666024865863</v>
      </c>
      <c r="X2389" s="38"/>
      <c r="Y2389" s="38">
        <f t="shared" si="37"/>
        <v>5335.5677825885477</v>
      </c>
      <c r="Z2389" s="38">
        <v>5335.5677825885477</v>
      </c>
      <c r="AA2389" s="38">
        <v>0</v>
      </c>
      <c r="AB2389" s="38">
        <v>5335.5677825885477</v>
      </c>
      <c r="AC2389" s="38" t="s">
        <v>6123</v>
      </c>
      <c r="AD2389" s="59">
        <v>8.3164234340579318E-2</v>
      </c>
      <c r="AE2389" s="59">
        <v>4.8181034699192229E-2</v>
      </c>
      <c r="AF2389" s="59">
        <v>0.49679402072519069</v>
      </c>
    </row>
    <row r="2390" spans="1:32" x14ac:dyDescent="0.2">
      <c r="A2390" s="60" t="s">
        <v>6110</v>
      </c>
      <c r="B2390" s="44" t="s">
        <v>6115</v>
      </c>
      <c r="C2390" s="44"/>
      <c r="D2390" s="39">
        <v>2375</v>
      </c>
      <c r="E2390" s="44" t="s">
        <v>1679</v>
      </c>
      <c r="F2390" s="44" t="s">
        <v>1680</v>
      </c>
      <c r="G2390" s="39" t="s">
        <v>6115</v>
      </c>
      <c r="H2390" s="64">
        <v>40633</v>
      </c>
      <c r="I2390" s="44" t="s">
        <v>6132</v>
      </c>
      <c r="J2390" s="58">
        <v>40</v>
      </c>
      <c r="K2390" s="44" t="s">
        <v>6110</v>
      </c>
      <c r="L2390" s="39" t="s">
        <v>6116</v>
      </c>
      <c r="M2390" s="67">
        <v>0</v>
      </c>
      <c r="N2390" s="67">
        <v>0</v>
      </c>
      <c r="O2390" s="46">
        <v>355439</v>
      </c>
      <c r="P2390" s="45">
        <v>355439</v>
      </c>
      <c r="Q2390" s="45">
        <v>150060</v>
      </c>
      <c r="R2390" s="45">
        <v>12505</v>
      </c>
      <c r="S2390" s="45">
        <v>100000</v>
      </c>
      <c r="T2390" s="45">
        <v>58346</v>
      </c>
      <c r="U2390" s="46">
        <v>255439</v>
      </c>
      <c r="V2390" s="38">
        <v>109433.64951327477</v>
      </c>
      <c r="W2390" s="46">
        <v>58346</v>
      </c>
      <c r="X2390" s="38"/>
      <c r="Y2390" s="38">
        <f t="shared" si="37"/>
        <v>126900.56786002197</v>
      </c>
      <c r="Z2390" s="38">
        <v>58346</v>
      </c>
      <c r="AA2390" s="38">
        <v>0</v>
      </c>
      <c r="AB2390" s="38">
        <v>58346</v>
      </c>
      <c r="AC2390" s="38" t="s">
        <v>6123</v>
      </c>
      <c r="AD2390" s="59">
        <v>1</v>
      </c>
      <c r="AE2390" s="59">
        <v>0.16415193605653852</v>
      </c>
      <c r="AF2390" s="59">
        <v>0.22841461170768754</v>
      </c>
    </row>
    <row r="2391" spans="1:32" x14ac:dyDescent="0.2">
      <c r="A2391" s="60" t="s">
        <v>6110</v>
      </c>
      <c r="B2391" s="44" t="s">
        <v>6115</v>
      </c>
      <c r="C2391" s="44"/>
      <c r="D2391" s="39">
        <v>2376</v>
      </c>
      <c r="E2391" s="44" t="s">
        <v>1724</v>
      </c>
      <c r="F2391" s="44" t="s">
        <v>1725</v>
      </c>
      <c r="G2391" s="39" t="s">
        <v>6115</v>
      </c>
      <c r="H2391" s="64">
        <v>40359</v>
      </c>
      <c r="I2391" s="44" t="s">
        <v>6131</v>
      </c>
      <c r="J2391" s="58">
        <v>40</v>
      </c>
      <c r="K2391" s="44" t="s">
        <v>6110</v>
      </c>
      <c r="L2391" s="39" t="s">
        <v>6116</v>
      </c>
      <c r="M2391" s="67">
        <v>0</v>
      </c>
      <c r="N2391" s="67">
        <v>0</v>
      </c>
      <c r="O2391" s="46">
        <v>485259</v>
      </c>
      <c r="P2391" s="45">
        <v>485259</v>
      </c>
      <c r="Q2391" s="45">
        <v>177566</v>
      </c>
      <c r="R2391" s="45">
        <v>14797.166666666666</v>
      </c>
      <c r="S2391" s="45">
        <v>100000</v>
      </c>
      <c r="T2391" s="45">
        <v>84600</v>
      </c>
      <c r="U2391" s="46">
        <v>385259</v>
      </c>
      <c r="V2391" s="38">
        <v>165050.35792433703</v>
      </c>
      <c r="W2391" s="46">
        <v>84600</v>
      </c>
      <c r="X2391" s="38"/>
      <c r="Y2391" s="38">
        <f t="shared" si="37"/>
        <v>191394.36763056624</v>
      </c>
      <c r="Z2391" s="38">
        <v>84600</v>
      </c>
      <c r="AA2391" s="38">
        <v>0</v>
      </c>
      <c r="AB2391" s="38">
        <v>84600</v>
      </c>
      <c r="AC2391" s="38" t="s">
        <v>6123</v>
      </c>
      <c r="AD2391" s="59">
        <v>1</v>
      </c>
      <c r="AE2391" s="59">
        <v>0.17433988859557473</v>
      </c>
      <c r="AF2391" s="59">
        <v>0.21959253385384897</v>
      </c>
    </row>
    <row r="2392" spans="1:32" x14ac:dyDescent="0.2">
      <c r="A2392" s="60" t="s">
        <v>6110</v>
      </c>
      <c r="B2392" s="44" t="s">
        <v>6115</v>
      </c>
      <c r="C2392" s="44"/>
      <c r="D2392" s="39">
        <v>2377</v>
      </c>
      <c r="E2392" s="44" t="s">
        <v>1769</v>
      </c>
      <c r="F2392" s="44" t="s">
        <v>1770</v>
      </c>
      <c r="G2392" s="39" t="s">
        <v>6115</v>
      </c>
      <c r="H2392" s="64">
        <v>40633</v>
      </c>
      <c r="I2392" s="44" t="s">
        <v>6131</v>
      </c>
      <c r="J2392" s="58">
        <v>40</v>
      </c>
      <c r="K2392" s="44" t="s">
        <v>6110</v>
      </c>
      <c r="L2392" s="39" t="s">
        <v>6116</v>
      </c>
      <c r="M2392" s="67">
        <v>0</v>
      </c>
      <c r="N2392" s="67">
        <v>0</v>
      </c>
      <c r="O2392" s="46">
        <v>172212</v>
      </c>
      <c r="P2392" s="45">
        <v>172212</v>
      </c>
      <c r="Q2392" s="45">
        <v>159515</v>
      </c>
      <c r="R2392" s="45">
        <v>13292.916666666666</v>
      </c>
      <c r="S2392" s="45">
        <v>100000</v>
      </c>
      <c r="T2392" s="45">
        <v>92041</v>
      </c>
      <c r="U2392" s="46">
        <v>72212</v>
      </c>
      <c r="V2392" s="38">
        <v>30936.633398394912</v>
      </c>
      <c r="W2392" s="46">
        <v>30936.633398394912</v>
      </c>
      <c r="X2392" s="38"/>
      <c r="Y2392" s="38">
        <f t="shared" si="37"/>
        <v>35874.489824607466</v>
      </c>
      <c r="Z2392" s="38">
        <v>35874.489824607466</v>
      </c>
      <c r="AA2392" s="38">
        <v>0</v>
      </c>
      <c r="AB2392" s="38">
        <v>35874.489824607466</v>
      </c>
      <c r="AC2392" s="38" t="s">
        <v>6123</v>
      </c>
      <c r="AD2392" s="59">
        <v>0.38976640654281752</v>
      </c>
      <c r="AE2392" s="59">
        <v>0.2083158538580788</v>
      </c>
      <c r="AF2392" s="59">
        <v>0.49679402072519063</v>
      </c>
    </row>
    <row r="2393" spans="1:32" x14ac:dyDescent="0.2">
      <c r="A2393" s="60" t="s">
        <v>6110</v>
      </c>
      <c r="B2393" s="44" t="s">
        <v>6115</v>
      </c>
      <c r="C2393" s="44"/>
      <c r="D2393" s="39">
        <v>2378</v>
      </c>
      <c r="E2393" s="44" t="s">
        <v>1779</v>
      </c>
      <c r="F2393" s="44" t="s">
        <v>1780</v>
      </c>
      <c r="G2393" s="39" t="s">
        <v>6115</v>
      </c>
      <c r="H2393" s="64">
        <v>40543</v>
      </c>
      <c r="I2393" s="44" t="s">
        <v>6131</v>
      </c>
      <c r="J2393" s="58">
        <v>40</v>
      </c>
      <c r="K2393" s="44" t="s">
        <v>6110</v>
      </c>
      <c r="L2393" s="39" t="s">
        <v>6116</v>
      </c>
      <c r="M2393" s="67">
        <v>0</v>
      </c>
      <c r="N2393" s="67">
        <v>0</v>
      </c>
      <c r="O2393" s="46">
        <v>75628</v>
      </c>
      <c r="P2393" s="45">
        <v>75628</v>
      </c>
      <c r="Q2393" s="45">
        <v>153927</v>
      </c>
      <c r="R2393" s="45">
        <v>12827.25</v>
      </c>
      <c r="S2393" s="45">
        <v>100000</v>
      </c>
      <c r="T2393" s="45">
        <v>27495</v>
      </c>
      <c r="U2393" s="46">
        <v>0</v>
      </c>
      <c r="V2393" s="38">
        <v>0</v>
      </c>
      <c r="W2393" s="46">
        <v>0</v>
      </c>
      <c r="X2393" s="38"/>
      <c r="Y2393" s="38">
        <f t="shared" si="37"/>
        <v>0</v>
      </c>
      <c r="Z2393" s="38">
        <v>0</v>
      </c>
      <c r="AA2393" s="38">
        <v>0</v>
      </c>
      <c r="AB2393" s="38">
        <v>0</v>
      </c>
      <c r="AC2393" s="38" t="s">
        <v>6116</v>
      </c>
      <c r="AD2393" s="59">
        <v>0</v>
      </c>
      <c r="AE2393" s="59">
        <v>0</v>
      </c>
      <c r="AF2393" s="59" t="s">
        <v>6138</v>
      </c>
    </row>
    <row r="2394" spans="1:32" x14ac:dyDescent="0.2">
      <c r="A2394" s="60" t="s">
        <v>6110</v>
      </c>
      <c r="B2394" s="44" t="s">
        <v>6115</v>
      </c>
      <c r="C2394" s="44"/>
      <c r="D2394" s="39">
        <v>2379</v>
      </c>
      <c r="E2394" s="44" t="s">
        <v>1787</v>
      </c>
      <c r="F2394" s="44" t="s">
        <v>1788</v>
      </c>
      <c r="G2394" s="39" t="s">
        <v>6115</v>
      </c>
      <c r="H2394" s="64">
        <v>40451</v>
      </c>
      <c r="I2394" s="44" t="s">
        <v>6131</v>
      </c>
      <c r="J2394" s="58">
        <v>40</v>
      </c>
      <c r="K2394" s="44" t="s">
        <v>6110</v>
      </c>
      <c r="L2394" s="39" t="s">
        <v>6116</v>
      </c>
      <c r="M2394" s="67">
        <v>0</v>
      </c>
      <c r="N2394" s="67">
        <v>0</v>
      </c>
      <c r="O2394" s="46">
        <v>181079</v>
      </c>
      <c r="P2394" s="45">
        <v>181079</v>
      </c>
      <c r="Q2394" s="45">
        <v>167653</v>
      </c>
      <c r="R2394" s="45">
        <v>13971.083333333334</v>
      </c>
      <c r="S2394" s="45">
        <v>100000</v>
      </c>
      <c r="T2394" s="45">
        <v>85762</v>
      </c>
      <c r="U2394" s="46">
        <v>81079</v>
      </c>
      <c r="V2394" s="38">
        <v>34735.380536593104</v>
      </c>
      <c r="W2394" s="46">
        <v>34735.380536593104</v>
      </c>
      <c r="X2394" s="38"/>
      <c r="Y2394" s="38">
        <f t="shared" si="37"/>
        <v>40279.562406377736</v>
      </c>
      <c r="Z2394" s="38">
        <v>40279.562406377736</v>
      </c>
      <c r="AA2394" s="38">
        <v>0</v>
      </c>
      <c r="AB2394" s="38">
        <v>40279.562406377736</v>
      </c>
      <c r="AC2394" s="38" t="s">
        <v>6123</v>
      </c>
      <c r="AD2394" s="59">
        <v>0.4696667802334103</v>
      </c>
      <c r="AE2394" s="59">
        <v>0.22244193090517253</v>
      </c>
      <c r="AF2394" s="59">
        <v>0.49679402072519069</v>
      </c>
    </row>
    <row r="2395" spans="1:32" x14ac:dyDescent="0.2">
      <c r="A2395" s="60" t="s">
        <v>6110</v>
      </c>
      <c r="B2395" s="44" t="s">
        <v>6115</v>
      </c>
      <c r="C2395" s="44"/>
      <c r="D2395" s="39">
        <v>2380</v>
      </c>
      <c r="E2395" s="44" t="s">
        <v>1789</v>
      </c>
      <c r="F2395" s="44" t="s">
        <v>1790</v>
      </c>
      <c r="G2395" s="39" t="s">
        <v>6115</v>
      </c>
      <c r="H2395" s="64">
        <v>40451</v>
      </c>
      <c r="I2395" s="44" t="s">
        <v>6131</v>
      </c>
      <c r="J2395" s="58">
        <v>40</v>
      </c>
      <c r="K2395" s="44" t="s">
        <v>6110</v>
      </c>
      <c r="L2395" s="39" t="s">
        <v>6116</v>
      </c>
      <c r="M2395" s="67">
        <v>0</v>
      </c>
      <c r="N2395" s="67">
        <v>0</v>
      </c>
      <c r="O2395" s="46">
        <v>435328</v>
      </c>
      <c r="P2395" s="45">
        <v>435328</v>
      </c>
      <c r="Q2395" s="45">
        <v>165855</v>
      </c>
      <c r="R2395" s="45">
        <v>13821.25</v>
      </c>
      <c r="S2395" s="45">
        <v>100000</v>
      </c>
      <c r="T2395" s="45">
        <v>78770</v>
      </c>
      <c r="U2395" s="46">
        <v>335328</v>
      </c>
      <c r="V2395" s="38">
        <v>143659.21736300018</v>
      </c>
      <c r="W2395" s="46">
        <v>78770</v>
      </c>
      <c r="X2395" s="38"/>
      <c r="Y2395" s="38">
        <f t="shared" si="37"/>
        <v>166588.94538173673</v>
      </c>
      <c r="Z2395" s="38">
        <v>78770</v>
      </c>
      <c r="AA2395" s="38">
        <v>0</v>
      </c>
      <c r="AB2395" s="38">
        <v>78770</v>
      </c>
      <c r="AC2395" s="38" t="s">
        <v>6123</v>
      </c>
      <c r="AD2395" s="59">
        <v>1</v>
      </c>
      <c r="AE2395" s="59">
        <v>0.18094402381652455</v>
      </c>
      <c r="AF2395" s="59">
        <v>0.23490433247447276</v>
      </c>
    </row>
    <row r="2396" spans="1:32" x14ac:dyDescent="0.2">
      <c r="A2396" s="60" t="s">
        <v>6110</v>
      </c>
      <c r="B2396" s="44" t="s">
        <v>6115</v>
      </c>
      <c r="C2396" s="44"/>
      <c r="D2396" s="39">
        <v>2381</v>
      </c>
      <c r="E2396" s="44" t="s">
        <v>1842</v>
      </c>
      <c r="F2396" s="44" t="s">
        <v>1843</v>
      </c>
      <c r="G2396" s="39" t="s">
        <v>6115</v>
      </c>
      <c r="H2396" s="64">
        <v>40359</v>
      </c>
      <c r="I2396" s="44" t="s">
        <v>6131</v>
      </c>
      <c r="J2396" s="58">
        <v>40</v>
      </c>
      <c r="K2396" s="44" t="s">
        <v>6110</v>
      </c>
      <c r="L2396" s="39" t="s">
        <v>6116</v>
      </c>
      <c r="M2396" s="67">
        <v>0</v>
      </c>
      <c r="N2396" s="67">
        <v>0</v>
      </c>
      <c r="O2396" s="46">
        <v>112062</v>
      </c>
      <c r="P2396" s="45">
        <v>112062</v>
      </c>
      <c r="Q2396" s="45">
        <v>154972</v>
      </c>
      <c r="R2396" s="45">
        <v>12914.333333333334</v>
      </c>
      <c r="S2396" s="45">
        <v>100000</v>
      </c>
      <c r="T2396" s="45">
        <v>86073</v>
      </c>
      <c r="U2396" s="46">
        <v>12062</v>
      </c>
      <c r="V2396" s="38">
        <v>5167.5299403345625</v>
      </c>
      <c r="W2396" s="46">
        <v>5167.5299403345625</v>
      </c>
      <c r="X2396" s="38"/>
      <c r="Y2396" s="38">
        <f t="shared" si="37"/>
        <v>5992.3294779872494</v>
      </c>
      <c r="Z2396" s="38">
        <v>5992.3294779872494</v>
      </c>
      <c r="AA2396" s="38">
        <v>0</v>
      </c>
      <c r="AB2396" s="38">
        <v>5992.3294779872494</v>
      </c>
      <c r="AC2396" s="38" t="s">
        <v>6123</v>
      </c>
      <c r="AD2396" s="59">
        <v>6.9619154415289916E-2</v>
      </c>
      <c r="AE2396" s="59">
        <v>5.347334045427754E-2</v>
      </c>
      <c r="AF2396" s="59">
        <v>0.49679402072519063</v>
      </c>
    </row>
    <row r="2397" spans="1:32" x14ac:dyDescent="0.2">
      <c r="A2397" s="60" t="s">
        <v>6110</v>
      </c>
      <c r="B2397" s="44" t="s">
        <v>6115</v>
      </c>
      <c r="C2397" s="44"/>
      <c r="D2397" s="39">
        <v>2382</v>
      </c>
      <c r="E2397" s="44" t="s">
        <v>1980</v>
      </c>
      <c r="F2397" s="44" t="s">
        <v>1981</v>
      </c>
      <c r="G2397" s="39" t="s">
        <v>6115</v>
      </c>
      <c r="H2397" s="64">
        <v>40451</v>
      </c>
      <c r="I2397" s="44" t="s">
        <v>6131</v>
      </c>
      <c r="J2397" s="58">
        <v>40</v>
      </c>
      <c r="K2397" s="44" t="s">
        <v>6110</v>
      </c>
      <c r="L2397" s="39" t="s">
        <v>6116</v>
      </c>
      <c r="M2397" s="67">
        <v>0</v>
      </c>
      <c r="N2397" s="67">
        <v>0</v>
      </c>
      <c r="O2397" s="46">
        <v>104781</v>
      </c>
      <c r="P2397" s="45">
        <v>104781</v>
      </c>
      <c r="Q2397" s="45">
        <v>197877</v>
      </c>
      <c r="R2397" s="45">
        <v>16489.75</v>
      </c>
      <c r="S2397" s="45">
        <v>100000</v>
      </c>
      <c r="T2397" s="45">
        <v>95834</v>
      </c>
      <c r="U2397" s="46">
        <v>4781</v>
      </c>
      <c r="V2397" s="38">
        <v>2048.2474419449131</v>
      </c>
      <c r="W2397" s="46">
        <v>2048.2474419449131</v>
      </c>
      <c r="X2397" s="38"/>
      <c r="Y2397" s="38">
        <f t="shared" si="37"/>
        <v>2375.1722130871362</v>
      </c>
      <c r="Z2397" s="38">
        <v>2375.1722130871362</v>
      </c>
      <c r="AA2397" s="38">
        <v>0</v>
      </c>
      <c r="AB2397" s="38">
        <v>2375.1722130871362</v>
      </c>
      <c r="AC2397" s="38" t="s">
        <v>6123</v>
      </c>
      <c r="AD2397" s="59">
        <v>2.4784233289721146E-2</v>
      </c>
      <c r="AE2397" s="59">
        <v>2.2667966645547724E-2</v>
      </c>
      <c r="AF2397" s="59">
        <v>0.49679402072519058</v>
      </c>
    </row>
    <row r="2398" spans="1:32" x14ac:dyDescent="0.2">
      <c r="A2398" s="60" t="s">
        <v>6110</v>
      </c>
      <c r="B2398" s="44" t="s">
        <v>6115</v>
      </c>
      <c r="C2398" s="44"/>
      <c r="D2398" s="39">
        <v>2383</v>
      </c>
      <c r="E2398" s="44" t="s">
        <v>2016</v>
      </c>
      <c r="F2398" s="44" t="s">
        <v>2017</v>
      </c>
      <c r="G2398" s="39" t="s">
        <v>6115</v>
      </c>
      <c r="H2398" s="64">
        <v>40633</v>
      </c>
      <c r="I2398" s="44" t="s">
        <v>6132</v>
      </c>
      <c r="J2398" s="58">
        <v>40</v>
      </c>
      <c r="K2398" s="44" t="s">
        <v>6110</v>
      </c>
      <c r="L2398" s="39" t="s">
        <v>6116</v>
      </c>
      <c r="M2398" s="67">
        <v>0</v>
      </c>
      <c r="N2398" s="67">
        <v>0</v>
      </c>
      <c r="O2398" s="46">
        <v>453196</v>
      </c>
      <c r="P2398" s="45">
        <v>453196</v>
      </c>
      <c r="Q2398" s="45">
        <v>189035</v>
      </c>
      <c r="R2398" s="45">
        <v>15752.916666666666</v>
      </c>
      <c r="S2398" s="45">
        <v>100000</v>
      </c>
      <c r="T2398" s="45">
        <v>95931</v>
      </c>
      <c r="U2398" s="46">
        <v>353196</v>
      </c>
      <c r="V2398" s="38">
        <v>151314.11911842198</v>
      </c>
      <c r="W2398" s="46">
        <v>95931</v>
      </c>
      <c r="X2398" s="38"/>
      <c r="Y2398" s="38">
        <f t="shared" si="37"/>
        <v>175465.66094405443</v>
      </c>
      <c r="Z2398" s="38">
        <v>95931</v>
      </c>
      <c r="AA2398" s="38">
        <v>0</v>
      </c>
      <c r="AB2398" s="38">
        <v>95931</v>
      </c>
      <c r="AC2398" s="38" t="s">
        <v>6123</v>
      </c>
      <c r="AD2398" s="59">
        <v>1</v>
      </c>
      <c r="AE2398" s="59">
        <v>0.21167662556598027</v>
      </c>
      <c r="AF2398" s="59">
        <v>0.27160839873611253</v>
      </c>
    </row>
    <row r="2399" spans="1:32" x14ac:dyDescent="0.2">
      <c r="A2399" s="60" t="s">
        <v>6110</v>
      </c>
      <c r="B2399" s="44" t="s">
        <v>6115</v>
      </c>
      <c r="C2399" s="44"/>
      <c r="D2399" s="39">
        <v>2384</v>
      </c>
      <c r="E2399" s="44" t="s">
        <v>2028</v>
      </c>
      <c r="F2399" s="44" t="s">
        <v>2029</v>
      </c>
      <c r="G2399" s="39" t="s">
        <v>6115</v>
      </c>
      <c r="H2399" s="64">
        <v>40543</v>
      </c>
      <c r="I2399" s="44" t="s">
        <v>6131</v>
      </c>
      <c r="J2399" s="58">
        <v>40</v>
      </c>
      <c r="K2399" s="44" t="s">
        <v>6110</v>
      </c>
      <c r="L2399" s="39" t="s">
        <v>6116</v>
      </c>
      <c r="M2399" s="67">
        <v>0</v>
      </c>
      <c r="N2399" s="67">
        <v>0</v>
      </c>
      <c r="O2399" s="46">
        <v>49558</v>
      </c>
      <c r="P2399" s="45">
        <v>49558</v>
      </c>
      <c r="Q2399" s="45">
        <v>212124</v>
      </c>
      <c r="R2399" s="45">
        <v>17677</v>
      </c>
      <c r="S2399" s="45">
        <v>106062</v>
      </c>
      <c r="T2399" s="45">
        <v>103270</v>
      </c>
      <c r="U2399" s="46">
        <v>0</v>
      </c>
      <c r="V2399" s="38">
        <v>0</v>
      </c>
      <c r="W2399" s="46">
        <v>0</v>
      </c>
      <c r="X2399" s="38"/>
      <c r="Y2399" s="38">
        <f t="shared" si="37"/>
        <v>0</v>
      </c>
      <c r="Z2399" s="38">
        <v>0</v>
      </c>
      <c r="AA2399" s="38">
        <v>0</v>
      </c>
      <c r="AB2399" s="38">
        <v>0</v>
      </c>
      <c r="AC2399" s="38" t="s">
        <v>6116</v>
      </c>
      <c r="AD2399" s="59">
        <v>0</v>
      </c>
      <c r="AE2399" s="59">
        <v>0</v>
      </c>
      <c r="AF2399" s="59" t="s">
        <v>6138</v>
      </c>
    </row>
    <row r="2400" spans="1:32" x14ac:dyDescent="0.2">
      <c r="A2400" s="60" t="s">
        <v>6110</v>
      </c>
      <c r="B2400" s="44" t="s">
        <v>6115</v>
      </c>
      <c r="C2400" s="44"/>
      <c r="D2400" s="39">
        <v>2385</v>
      </c>
      <c r="E2400" s="44" t="s">
        <v>2137</v>
      </c>
      <c r="F2400" s="44" t="s">
        <v>2138</v>
      </c>
      <c r="G2400" s="39" t="s">
        <v>6115</v>
      </c>
      <c r="H2400" s="64">
        <v>40451</v>
      </c>
      <c r="I2400" s="44" t="s">
        <v>6131</v>
      </c>
      <c r="J2400" s="58">
        <v>40</v>
      </c>
      <c r="K2400" s="44" t="s">
        <v>6110</v>
      </c>
      <c r="L2400" s="39" t="s">
        <v>6116</v>
      </c>
      <c r="M2400" s="67">
        <v>0</v>
      </c>
      <c r="N2400" s="67">
        <v>0</v>
      </c>
      <c r="O2400" s="46">
        <v>138518</v>
      </c>
      <c r="P2400" s="45">
        <v>138518</v>
      </c>
      <c r="Q2400" s="45">
        <v>182673</v>
      </c>
      <c r="R2400" s="45">
        <v>15222.75</v>
      </c>
      <c r="S2400" s="45">
        <v>100000</v>
      </c>
      <c r="T2400" s="45">
        <v>95086</v>
      </c>
      <c r="U2400" s="46">
        <v>38518</v>
      </c>
      <c r="V2400" s="38">
        <v>16501.651321655336</v>
      </c>
      <c r="W2400" s="46">
        <v>16501.651321655336</v>
      </c>
      <c r="X2400" s="38"/>
      <c r="Y2400" s="38">
        <f t="shared" si="37"/>
        <v>19135.512090292894</v>
      </c>
      <c r="Z2400" s="38">
        <v>19135.512090292894</v>
      </c>
      <c r="AA2400" s="38">
        <v>0</v>
      </c>
      <c r="AB2400" s="38">
        <v>19135.512090292894</v>
      </c>
      <c r="AC2400" s="38" t="s">
        <v>6123</v>
      </c>
      <c r="AD2400" s="59">
        <v>0.20124426403774368</v>
      </c>
      <c r="AE2400" s="59">
        <v>0.13814458835886234</v>
      </c>
      <c r="AF2400" s="59">
        <v>0.49679402072519063</v>
      </c>
    </row>
    <row r="2401" spans="1:32" x14ac:dyDescent="0.2">
      <c r="A2401" s="60" t="s">
        <v>6110</v>
      </c>
      <c r="B2401" s="44" t="s">
        <v>6115</v>
      </c>
      <c r="C2401" s="44"/>
      <c r="D2401" s="39">
        <v>2386</v>
      </c>
      <c r="E2401" s="44" t="s">
        <v>2270</v>
      </c>
      <c r="F2401" s="44" t="s">
        <v>2271</v>
      </c>
      <c r="G2401" s="39" t="s">
        <v>6115</v>
      </c>
      <c r="H2401" s="64">
        <v>40359</v>
      </c>
      <c r="I2401" s="44" t="s">
        <v>6141</v>
      </c>
      <c r="J2401" s="58">
        <v>40</v>
      </c>
      <c r="K2401" s="44" t="s">
        <v>6110</v>
      </c>
      <c r="L2401" s="39" t="s">
        <v>6116</v>
      </c>
      <c r="M2401" s="67">
        <v>0</v>
      </c>
      <c r="N2401" s="67">
        <v>0</v>
      </c>
      <c r="O2401" s="46">
        <v>103565</v>
      </c>
      <c r="P2401" s="45">
        <v>103565</v>
      </c>
      <c r="Q2401" s="45">
        <v>181901</v>
      </c>
      <c r="R2401" s="45">
        <v>15158.416666666666</v>
      </c>
      <c r="S2401" s="45">
        <v>100000</v>
      </c>
      <c r="T2401" s="45">
        <v>92415</v>
      </c>
      <c r="U2401" s="46">
        <v>3565</v>
      </c>
      <c r="V2401" s="38">
        <v>1527.2959904901936</v>
      </c>
      <c r="W2401" s="46">
        <v>1527.2959904901936</v>
      </c>
      <c r="X2401" s="38"/>
      <c r="Y2401" s="38">
        <f t="shared" si="37"/>
        <v>1771.0706838853048</v>
      </c>
      <c r="Z2401" s="38">
        <v>1771.0706838853048</v>
      </c>
      <c r="AA2401" s="38">
        <v>0</v>
      </c>
      <c r="AB2401" s="38">
        <v>1771.0706838853048</v>
      </c>
      <c r="AC2401" s="38" t="s">
        <v>6123</v>
      </c>
      <c r="AD2401" s="59">
        <v>1.9164320552781527E-2</v>
      </c>
      <c r="AE2401" s="59">
        <v>1.7101054254673922E-2</v>
      </c>
      <c r="AF2401" s="59">
        <v>0.49679402072519069</v>
      </c>
    </row>
    <row r="2402" spans="1:32" x14ac:dyDescent="0.2">
      <c r="A2402" s="60" t="s">
        <v>6110</v>
      </c>
      <c r="B2402" s="44" t="s">
        <v>6115</v>
      </c>
      <c r="C2402" s="44"/>
      <c r="D2402" s="39">
        <v>2387</v>
      </c>
      <c r="E2402" s="44" t="s">
        <v>2357</v>
      </c>
      <c r="F2402" s="44" t="s">
        <v>2358</v>
      </c>
      <c r="G2402" s="39" t="s">
        <v>6115</v>
      </c>
      <c r="H2402" s="64">
        <v>40359</v>
      </c>
      <c r="I2402" s="44" t="s">
        <v>6129</v>
      </c>
      <c r="J2402" s="58">
        <v>40</v>
      </c>
      <c r="K2402" s="44" t="s">
        <v>6110</v>
      </c>
      <c r="L2402" s="39" t="s">
        <v>6116</v>
      </c>
      <c r="M2402" s="67">
        <v>0</v>
      </c>
      <c r="N2402" s="67">
        <v>0</v>
      </c>
      <c r="O2402" s="46">
        <v>543192</v>
      </c>
      <c r="P2402" s="45">
        <v>543192</v>
      </c>
      <c r="Q2402" s="45">
        <v>297862</v>
      </c>
      <c r="R2402" s="45">
        <v>24821.833333333332</v>
      </c>
      <c r="S2402" s="45">
        <v>148931</v>
      </c>
      <c r="T2402" s="45">
        <v>131465</v>
      </c>
      <c r="U2402" s="46">
        <v>394261</v>
      </c>
      <c r="V2402" s="38">
        <v>168906.94095558324</v>
      </c>
      <c r="W2402" s="46">
        <v>131465</v>
      </c>
      <c r="X2402" s="38"/>
      <c r="Y2402" s="38">
        <f t="shared" si="37"/>
        <v>195866.50740513441</v>
      </c>
      <c r="Z2402" s="38">
        <v>131465</v>
      </c>
      <c r="AA2402" s="38">
        <v>0</v>
      </c>
      <c r="AB2402" s="38">
        <v>131465</v>
      </c>
      <c r="AC2402" s="38" t="s">
        <v>6123</v>
      </c>
      <c r="AD2402" s="59">
        <v>1</v>
      </c>
      <c r="AE2402" s="59">
        <v>0.24202307839585266</v>
      </c>
      <c r="AF2402" s="59">
        <v>0.33344662545876969</v>
      </c>
    </row>
    <row r="2403" spans="1:32" x14ac:dyDescent="0.2">
      <c r="A2403" s="60" t="s">
        <v>6110</v>
      </c>
      <c r="B2403" s="44" t="s">
        <v>6115</v>
      </c>
      <c r="C2403" s="44"/>
      <c r="D2403" s="39">
        <v>2388</v>
      </c>
      <c r="E2403" s="44" t="s">
        <v>2381</v>
      </c>
      <c r="F2403" s="44" t="s">
        <v>2382</v>
      </c>
      <c r="G2403" s="39" t="s">
        <v>6115</v>
      </c>
      <c r="H2403" s="64">
        <v>40359</v>
      </c>
      <c r="I2403" s="44" t="s">
        <v>6129</v>
      </c>
      <c r="J2403" s="58">
        <v>40</v>
      </c>
      <c r="K2403" s="44" t="s">
        <v>6110</v>
      </c>
      <c r="L2403" s="39" t="s">
        <v>6116</v>
      </c>
      <c r="M2403" s="67">
        <v>0</v>
      </c>
      <c r="N2403" s="67">
        <v>0</v>
      </c>
      <c r="O2403" s="46">
        <v>103323</v>
      </c>
      <c r="P2403" s="45">
        <v>103323</v>
      </c>
      <c r="Q2403" s="45">
        <v>257860</v>
      </c>
      <c r="R2403" s="45">
        <v>21488.333333333332</v>
      </c>
      <c r="S2403" s="45">
        <v>128930</v>
      </c>
      <c r="T2403" s="45">
        <v>113855</v>
      </c>
      <c r="U2403" s="46">
        <v>0</v>
      </c>
      <c r="V2403" s="38">
        <v>0</v>
      </c>
      <c r="W2403" s="46">
        <v>0</v>
      </c>
      <c r="X2403" s="38"/>
      <c r="Y2403" s="38">
        <f t="shared" si="37"/>
        <v>0</v>
      </c>
      <c r="Z2403" s="38">
        <v>0</v>
      </c>
      <c r="AA2403" s="38">
        <v>0</v>
      </c>
      <c r="AB2403" s="38">
        <v>0</v>
      </c>
      <c r="AC2403" s="38" t="s">
        <v>6116</v>
      </c>
      <c r="AD2403" s="59">
        <v>0</v>
      </c>
      <c r="AE2403" s="59">
        <v>0</v>
      </c>
      <c r="AF2403" s="59" t="s">
        <v>6138</v>
      </c>
    </row>
    <row r="2404" spans="1:32" x14ac:dyDescent="0.2">
      <c r="A2404" s="60" t="s">
        <v>6110</v>
      </c>
      <c r="B2404" s="44" t="s">
        <v>6115</v>
      </c>
      <c r="C2404" s="44"/>
      <c r="D2404" s="39">
        <v>2389</v>
      </c>
      <c r="E2404" s="44" t="s">
        <v>2389</v>
      </c>
      <c r="F2404" s="44" t="s">
        <v>2390</v>
      </c>
      <c r="G2404" s="39" t="s">
        <v>6115</v>
      </c>
      <c r="H2404" s="64">
        <v>40543</v>
      </c>
      <c r="I2404" s="44" t="s">
        <v>6129</v>
      </c>
      <c r="J2404" s="58">
        <v>40</v>
      </c>
      <c r="K2404" s="44" t="s">
        <v>6110</v>
      </c>
      <c r="L2404" s="39" t="s">
        <v>6116</v>
      </c>
      <c r="M2404" s="67">
        <v>0</v>
      </c>
      <c r="N2404" s="67">
        <v>0</v>
      </c>
      <c r="O2404" s="46">
        <v>132164</v>
      </c>
      <c r="P2404" s="45">
        <v>132164</v>
      </c>
      <c r="Q2404" s="45">
        <v>271368</v>
      </c>
      <c r="R2404" s="45">
        <v>22614</v>
      </c>
      <c r="S2404" s="45">
        <v>135684</v>
      </c>
      <c r="T2404" s="45">
        <v>91070</v>
      </c>
      <c r="U2404" s="46">
        <v>0</v>
      </c>
      <c r="V2404" s="38">
        <v>0</v>
      </c>
      <c r="W2404" s="46">
        <v>0</v>
      </c>
      <c r="X2404" s="38"/>
      <c r="Y2404" s="38">
        <f t="shared" si="37"/>
        <v>0</v>
      </c>
      <c r="Z2404" s="38">
        <v>0</v>
      </c>
      <c r="AA2404" s="38">
        <v>0</v>
      </c>
      <c r="AB2404" s="38">
        <v>0</v>
      </c>
      <c r="AC2404" s="38" t="s">
        <v>6116</v>
      </c>
      <c r="AD2404" s="59">
        <v>0</v>
      </c>
      <c r="AE2404" s="59">
        <v>0</v>
      </c>
      <c r="AF2404" s="59" t="s">
        <v>6138</v>
      </c>
    </row>
    <row r="2405" spans="1:32" x14ac:dyDescent="0.2">
      <c r="A2405" s="60" t="s">
        <v>6110</v>
      </c>
      <c r="B2405" s="44" t="s">
        <v>6115</v>
      </c>
      <c r="C2405" s="44"/>
      <c r="D2405" s="39">
        <v>2390</v>
      </c>
      <c r="E2405" s="44" t="s">
        <v>2717</v>
      </c>
      <c r="F2405" s="44" t="s">
        <v>2718</v>
      </c>
      <c r="G2405" s="39" t="s">
        <v>6115</v>
      </c>
      <c r="H2405" s="64">
        <v>40543</v>
      </c>
      <c r="I2405" s="44" t="s">
        <v>6129</v>
      </c>
      <c r="J2405" s="58">
        <v>40</v>
      </c>
      <c r="K2405" s="44" t="s">
        <v>6110</v>
      </c>
      <c r="L2405" s="39" t="s">
        <v>6116</v>
      </c>
      <c r="M2405" s="67">
        <v>0</v>
      </c>
      <c r="N2405" s="67">
        <v>0</v>
      </c>
      <c r="O2405" s="46">
        <v>88199</v>
      </c>
      <c r="P2405" s="45">
        <v>88199</v>
      </c>
      <c r="Q2405" s="45">
        <v>171021</v>
      </c>
      <c r="R2405" s="45">
        <v>14251.75</v>
      </c>
      <c r="S2405" s="45">
        <v>100000</v>
      </c>
      <c r="T2405" s="45">
        <v>88048</v>
      </c>
      <c r="U2405" s="46">
        <v>0</v>
      </c>
      <c r="V2405" s="38">
        <v>0</v>
      </c>
      <c r="W2405" s="46">
        <v>0</v>
      </c>
      <c r="X2405" s="38"/>
      <c r="Y2405" s="38">
        <f t="shared" ref="Y2405:Y2468" si="38">V2405*(1+$X$14)</f>
        <v>0</v>
      </c>
      <c r="Z2405" s="38">
        <v>0</v>
      </c>
      <c r="AA2405" s="38">
        <v>0</v>
      </c>
      <c r="AB2405" s="38">
        <v>0</v>
      </c>
      <c r="AC2405" s="38" t="s">
        <v>6116</v>
      </c>
      <c r="AD2405" s="59">
        <v>0</v>
      </c>
      <c r="AE2405" s="59">
        <v>0</v>
      </c>
      <c r="AF2405" s="59" t="s">
        <v>6138</v>
      </c>
    </row>
    <row r="2406" spans="1:32" x14ac:dyDescent="0.2">
      <c r="A2406" s="60" t="s">
        <v>6110</v>
      </c>
      <c r="B2406" s="44" t="s">
        <v>6115</v>
      </c>
      <c r="C2406" s="44"/>
      <c r="D2406" s="39">
        <v>2391</v>
      </c>
      <c r="E2406" s="44" t="s">
        <v>2721</v>
      </c>
      <c r="F2406" s="44" t="s">
        <v>2722</v>
      </c>
      <c r="G2406" s="39" t="s">
        <v>6115</v>
      </c>
      <c r="H2406" s="64">
        <v>40359</v>
      </c>
      <c r="I2406" s="44" t="s">
        <v>6131</v>
      </c>
      <c r="J2406" s="58">
        <v>40</v>
      </c>
      <c r="K2406" s="44" t="s">
        <v>6110</v>
      </c>
      <c r="L2406" s="39" t="s">
        <v>6116</v>
      </c>
      <c r="M2406" s="67">
        <v>0</v>
      </c>
      <c r="N2406" s="67">
        <v>0</v>
      </c>
      <c r="O2406" s="46">
        <v>205939</v>
      </c>
      <c r="P2406" s="45">
        <v>205939</v>
      </c>
      <c r="Q2406" s="45">
        <v>182380</v>
      </c>
      <c r="R2406" s="45">
        <v>15198.333333333334</v>
      </c>
      <c r="S2406" s="45">
        <v>100000</v>
      </c>
      <c r="T2406" s="45">
        <v>91017</v>
      </c>
      <c r="U2406" s="46">
        <v>105939</v>
      </c>
      <c r="V2406" s="38">
        <v>45385.753137879554</v>
      </c>
      <c r="W2406" s="46">
        <v>45385.753137879554</v>
      </c>
      <c r="X2406" s="38"/>
      <c r="Y2406" s="38">
        <f t="shared" si="38"/>
        <v>52629.861761605971</v>
      </c>
      <c r="Z2406" s="38">
        <v>52629.861761605971</v>
      </c>
      <c r="AA2406" s="38">
        <v>0</v>
      </c>
      <c r="AB2406" s="38">
        <v>52629.861761605971</v>
      </c>
      <c r="AC2406" s="38" t="s">
        <v>6123</v>
      </c>
      <c r="AD2406" s="59">
        <v>0.5782421059978462</v>
      </c>
      <c r="AE2406" s="59">
        <v>0.25556044149775403</v>
      </c>
      <c r="AF2406" s="59">
        <v>0.49679402072519063</v>
      </c>
    </row>
    <row r="2407" spans="1:32" x14ac:dyDescent="0.2">
      <c r="A2407" s="60" t="s">
        <v>6110</v>
      </c>
      <c r="B2407" s="44" t="s">
        <v>6115</v>
      </c>
      <c r="C2407" s="44"/>
      <c r="D2407" s="39">
        <v>2392</v>
      </c>
      <c r="E2407" s="44" t="s">
        <v>2772</v>
      </c>
      <c r="F2407" s="44" t="s">
        <v>2773</v>
      </c>
      <c r="G2407" s="39" t="s">
        <v>6115</v>
      </c>
      <c r="H2407" s="64">
        <v>40451</v>
      </c>
      <c r="I2407" s="44" t="s">
        <v>6131</v>
      </c>
      <c r="J2407" s="58">
        <v>40</v>
      </c>
      <c r="K2407" s="44" t="s">
        <v>6110</v>
      </c>
      <c r="L2407" s="39" t="s">
        <v>6116</v>
      </c>
      <c r="M2407" s="67">
        <v>0</v>
      </c>
      <c r="N2407" s="67">
        <v>0</v>
      </c>
      <c r="O2407" s="46">
        <v>99991</v>
      </c>
      <c r="P2407" s="45">
        <v>99991</v>
      </c>
      <c r="Q2407" s="45">
        <v>192080</v>
      </c>
      <c r="R2407" s="45">
        <v>16006.666666666666</v>
      </c>
      <c r="S2407" s="45">
        <v>100000</v>
      </c>
      <c r="T2407" s="45">
        <v>72642</v>
      </c>
      <c r="U2407" s="46">
        <v>0</v>
      </c>
      <c r="V2407" s="38">
        <v>0</v>
      </c>
      <c r="W2407" s="46">
        <v>0</v>
      </c>
      <c r="X2407" s="38"/>
      <c r="Y2407" s="38">
        <f t="shared" si="38"/>
        <v>0</v>
      </c>
      <c r="Z2407" s="38">
        <v>0</v>
      </c>
      <c r="AA2407" s="38">
        <v>0</v>
      </c>
      <c r="AB2407" s="38">
        <v>0</v>
      </c>
      <c r="AC2407" s="38" t="s">
        <v>6116</v>
      </c>
      <c r="AD2407" s="59">
        <v>0</v>
      </c>
      <c r="AE2407" s="59">
        <v>0</v>
      </c>
      <c r="AF2407" s="59" t="s">
        <v>6138</v>
      </c>
    </row>
    <row r="2408" spans="1:32" x14ac:dyDescent="0.2">
      <c r="A2408" s="60" t="s">
        <v>6110</v>
      </c>
      <c r="B2408" s="44" t="s">
        <v>6115</v>
      </c>
      <c r="C2408" s="44"/>
      <c r="D2408" s="39">
        <v>2393</v>
      </c>
      <c r="E2408" s="44" t="s">
        <v>2804</v>
      </c>
      <c r="F2408" s="44" t="s">
        <v>2805</v>
      </c>
      <c r="G2408" s="39" t="s">
        <v>6115</v>
      </c>
      <c r="H2408" s="64">
        <v>40451</v>
      </c>
      <c r="I2408" s="44" t="s">
        <v>6131</v>
      </c>
      <c r="J2408" s="58">
        <v>40</v>
      </c>
      <c r="K2408" s="44" t="s">
        <v>6110</v>
      </c>
      <c r="L2408" s="39" t="s">
        <v>6116</v>
      </c>
      <c r="M2408" s="67">
        <v>0</v>
      </c>
      <c r="N2408" s="67">
        <v>0</v>
      </c>
      <c r="O2408" s="46">
        <v>280145</v>
      </c>
      <c r="P2408" s="45">
        <v>280145</v>
      </c>
      <c r="Q2408" s="45">
        <v>204644</v>
      </c>
      <c r="R2408" s="45">
        <v>17053.666666666668</v>
      </c>
      <c r="S2408" s="45">
        <v>102322</v>
      </c>
      <c r="T2408" s="45">
        <v>43762</v>
      </c>
      <c r="U2408" s="46">
        <v>177823</v>
      </c>
      <c r="V2408" s="38">
        <v>76181.86673686892</v>
      </c>
      <c r="W2408" s="46">
        <v>43762</v>
      </c>
      <c r="X2408" s="38"/>
      <c r="Y2408" s="38">
        <f t="shared" si="38"/>
        <v>88341.403147415578</v>
      </c>
      <c r="Z2408" s="38">
        <v>43762</v>
      </c>
      <c r="AA2408" s="38">
        <v>0</v>
      </c>
      <c r="AB2408" s="38">
        <v>43762</v>
      </c>
      <c r="AC2408" s="38" t="s">
        <v>6123</v>
      </c>
      <c r="AD2408" s="59">
        <v>1</v>
      </c>
      <c r="AE2408" s="59">
        <v>0.15621196166271037</v>
      </c>
      <c r="AF2408" s="59">
        <v>0.24609864865624806</v>
      </c>
    </row>
    <row r="2409" spans="1:32" x14ac:dyDescent="0.2">
      <c r="A2409" s="60" t="s">
        <v>6110</v>
      </c>
      <c r="B2409" s="44" t="s">
        <v>6115</v>
      </c>
      <c r="C2409" s="44"/>
      <c r="D2409" s="39">
        <v>2394</v>
      </c>
      <c r="E2409" s="44" t="s">
        <v>2840</v>
      </c>
      <c r="F2409" s="44" t="s">
        <v>2841</v>
      </c>
      <c r="G2409" s="39" t="s">
        <v>6115</v>
      </c>
      <c r="H2409" s="64">
        <v>40359</v>
      </c>
      <c r="I2409" s="44" t="s">
        <v>6131</v>
      </c>
      <c r="J2409" s="58">
        <v>40</v>
      </c>
      <c r="K2409" s="44" t="s">
        <v>6110</v>
      </c>
      <c r="L2409" s="39" t="s">
        <v>6116</v>
      </c>
      <c r="M2409" s="67">
        <v>0</v>
      </c>
      <c r="N2409" s="67">
        <v>0</v>
      </c>
      <c r="O2409" s="46">
        <v>327705</v>
      </c>
      <c r="P2409" s="45">
        <v>327705</v>
      </c>
      <c r="Q2409" s="45">
        <v>193586</v>
      </c>
      <c r="R2409" s="45">
        <v>16132.166666666666</v>
      </c>
      <c r="S2409" s="45">
        <v>100000</v>
      </c>
      <c r="T2409" s="45">
        <v>62935</v>
      </c>
      <c r="U2409" s="46">
        <v>227705</v>
      </c>
      <c r="V2409" s="38">
        <v>97552.015011099444</v>
      </c>
      <c r="W2409" s="46">
        <v>62935</v>
      </c>
      <c r="X2409" s="38"/>
      <c r="Y2409" s="38">
        <f t="shared" si="38"/>
        <v>113122.48248922953</v>
      </c>
      <c r="Z2409" s="38">
        <v>62935</v>
      </c>
      <c r="AA2409" s="38">
        <v>0</v>
      </c>
      <c r="AB2409" s="38">
        <v>62935</v>
      </c>
      <c r="AC2409" s="38" t="s">
        <v>6123</v>
      </c>
      <c r="AD2409" s="59">
        <v>1</v>
      </c>
      <c r="AE2409" s="59">
        <v>0.19204772585099403</v>
      </c>
      <c r="AF2409" s="59">
        <v>0.27638830943545378</v>
      </c>
    </row>
    <row r="2410" spans="1:32" x14ac:dyDescent="0.2">
      <c r="A2410" s="60" t="s">
        <v>6110</v>
      </c>
      <c r="B2410" s="44" t="s">
        <v>6115</v>
      </c>
      <c r="C2410" s="44"/>
      <c r="D2410" s="39">
        <v>2395</v>
      </c>
      <c r="E2410" s="44" t="s">
        <v>2880</v>
      </c>
      <c r="F2410" s="44" t="s">
        <v>2881</v>
      </c>
      <c r="G2410" s="39" t="s">
        <v>6115</v>
      </c>
      <c r="H2410" s="64">
        <v>40633</v>
      </c>
      <c r="I2410" s="44" t="s">
        <v>6132</v>
      </c>
      <c r="J2410" s="58">
        <v>40</v>
      </c>
      <c r="K2410" s="44" t="s">
        <v>6110</v>
      </c>
      <c r="L2410" s="39" t="s">
        <v>6116</v>
      </c>
      <c r="M2410" s="67">
        <v>0</v>
      </c>
      <c r="N2410" s="67">
        <v>0</v>
      </c>
      <c r="O2410" s="46">
        <v>264404</v>
      </c>
      <c r="P2410" s="45">
        <v>264404</v>
      </c>
      <c r="Q2410" s="45">
        <v>183681</v>
      </c>
      <c r="R2410" s="45">
        <v>15306.75</v>
      </c>
      <c r="S2410" s="45">
        <v>100000</v>
      </c>
      <c r="T2410" s="45">
        <v>48119</v>
      </c>
      <c r="U2410" s="46">
        <v>164404</v>
      </c>
      <c r="V2410" s="38">
        <v>70432.978967896153</v>
      </c>
      <c r="W2410" s="46">
        <v>48119</v>
      </c>
      <c r="X2410" s="38"/>
      <c r="Y2410" s="38">
        <f t="shared" si="38"/>
        <v>81674.924183304247</v>
      </c>
      <c r="Z2410" s="38">
        <v>48119</v>
      </c>
      <c r="AA2410" s="38">
        <v>0</v>
      </c>
      <c r="AB2410" s="38">
        <v>48119</v>
      </c>
      <c r="AC2410" s="38" t="s">
        <v>6123</v>
      </c>
      <c r="AD2410" s="59">
        <v>1</v>
      </c>
      <c r="AE2410" s="59">
        <v>0.18199043887384458</v>
      </c>
      <c r="AF2410" s="59">
        <v>0.29268752585095253</v>
      </c>
    </row>
    <row r="2411" spans="1:32" x14ac:dyDescent="0.2">
      <c r="A2411" s="60" t="s">
        <v>6110</v>
      </c>
      <c r="B2411" s="44" t="s">
        <v>6115</v>
      </c>
      <c r="C2411" s="44"/>
      <c r="D2411" s="39">
        <v>2396</v>
      </c>
      <c r="E2411" s="44" t="s">
        <v>2886</v>
      </c>
      <c r="F2411" s="44" t="s">
        <v>2887</v>
      </c>
      <c r="G2411" s="39" t="s">
        <v>6115</v>
      </c>
      <c r="H2411" s="64">
        <v>40543</v>
      </c>
      <c r="I2411" s="44" t="s">
        <v>6131</v>
      </c>
      <c r="J2411" s="58">
        <v>40</v>
      </c>
      <c r="K2411" s="44" t="s">
        <v>6110</v>
      </c>
      <c r="L2411" s="39" t="s">
        <v>6116</v>
      </c>
      <c r="M2411" s="67">
        <v>0</v>
      </c>
      <c r="N2411" s="67">
        <v>0</v>
      </c>
      <c r="O2411" s="46">
        <v>49057</v>
      </c>
      <c r="P2411" s="45">
        <v>49057</v>
      </c>
      <c r="Q2411" s="45">
        <v>192240</v>
      </c>
      <c r="R2411" s="45">
        <v>16020</v>
      </c>
      <c r="S2411" s="45">
        <v>100000</v>
      </c>
      <c r="T2411" s="45">
        <v>61944</v>
      </c>
      <c r="U2411" s="46">
        <v>0</v>
      </c>
      <c r="V2411" s="38">
        <v>0</v>
      </c>
      <c r="W2411" s="46">
        <v>0</v>
      </c>
      <c r="X2411" s="38"/>
      <c r="Y2411" s="38">
        <f t="shared" si="38"/>
        <v>0</v>
      </c>
      <c r="Z2411" s="38">
        <v>0</v>
      </c>
      <c r="AA2411" s="38">
        <v>0</v>
      </c>
      <c r="AB2411" s="38">
        <v>0</v>
      </c>
      <c r="AC2411" s="38" t="s">
        <v>6116</v>
      </c>
      <c r="AD2411" s="59">
        <v>0</v>
      </c>
      <c r="AE2411" s="59">
        <v>0</v>
      </c>
      <c r="AF2411" s="59" t="s">
        <v>6138</v>
      </c>
    </row>
    <row r="2412" spans="1:32" x14ac:dyDescent="0.2">
      <c r="A2412" s="60" t="s">
        <v>6110</v>
      </c>
      <c r="B2412" s="44" t="s">
        <v>6115</v>
      </c>
      <c r="C2412" s="44"/>
      <c r="D2412" s="39">
        <v>2397</v>
      </c>
      <c r="E2412" s="44" t="s">
        <v>2888</v>
      </c>
      <c r="F2412" s="44" t="s">
        <v>2889</v>
      </c>
      <c r="G2412" s="39" t="s">
        <v>6115</v>
      </c>
      <c r="H2412" s="64">
        <v>40543</v>
      </c>
      <c r="I2412" s="44" t="s">
        <v>6131</v>
      </c>
      <c r="J2412" s="58">
        <v>40</v>
      </c>
      <c r="K2412" s="44" t="s">
        <v>6110</v>
      </c>
      <c r="L2412" s="39" t="s">
        <v>6116</v>
      </c>
      <c r="M2412" s="67">
        <v>0</v>
      </c>
      <c r="N2412" s="67">
        <v>0</v>
      </c>
      <c r="O2412" s="46">
        <v>12712</v>
      </c>
      <c r="P2412" s="45">
        <v>12712</v>
      </c>
      <c r="Q2412" s="45">
        <v>224969</v>
      </c>
      <c r="R2412" s="45">
        <v>18747.416666666668</v>
      </c>
      <c r="S2412" s="45">
        <v>112484.5</v>
      </c>
      <c r="T2412" s="45">
        <v>107441</v>
      </c>
      <c r="U2412" s="46">
        <v>0</v>
      </c>
      <c r="V2412" s="38">
        <v>0</v>
      </c>
      <c r="W2412" s="46">
        <v>0</v>
      </c>
      <c r="X2412" s="38"/>
      <c r="Y2412" s="38">
        <f t="shared" si="38"/>
        <v>0</v>
      </c>
      <c r="Z2412" s="38">
        <v>0</v>
      </c>
      <c r="AA2412" s="38">
        <v>0</v>
      </c>
      <c r="AB2412" s="38">
        <v>0</v>
      </c>
      <c r="AC2412" s="38" t="s">
        <v>6116</v>
      </c>
      <c r="AD2412" s="59">
        <v>0</v>
      </c>
      <c r="AE2412" s="59">
        <v>0</v>
      </c>
      <c r="AF2412" s="59" t="s">
        <v>6138</v>
      </c>
    </row>
    <row r="2413" spans="1:32" x14ac:dyDescent="0.2">
      <c r="A2413" s="60" t="s">
        <v>6110</v>
      </c>
      <c r="B2413" s="44" t="s">
        <v>6115</v>
      </c>
      <c r="C2413" s="44"/>
      <c r="D2413" s="39">
        <v>2398</v>
      </c>
      <c r="E2413" s="44" t="s">
        <v>2896</v>
      </c>
      <c r="F2413" s="44" t="s">
        <v>2897</v>
      </c>
      <c r="G2413" s="39" t="s">
        <v>6115</v>
      </c>
      <c r="H2413" s="64">
        <v>40633</v>
      </c>
      <c r="I2413" s="44" t="s">
        <v>6141</v>
      </c>
      <c r="J2413" s="58">
        <v>40</v>
      </c>
      <c r="K2413" s="44" t="s">
        <v>6110</v>
      </c>
      <c r="L2413" s="39" t="s">
        <v>6116</v>
      </c>
      <c r="M2413" s="67">
        <v>0</v>
      </c>
      <c r="N2413" s="67">
        <v>0</v>
      </c>
      <c r="O2413" s="46">
        <v>145264</v>
      </c>
      <c r="P2413" s="45">
        <v>145264</v>
      </c>
      <c r="Q2413" s="45">
        <v>204542</v>
      </c>
      <c r="R2413" s="45">
        <v>17045.166666666668</v>
      </c>
      <c r="S2413" s="45">
        <v>102271</v>
      </c>
      <c r="T2413" s="45">
        <v>77606</v>
      </c>
      <c r="U2413" s="46">
        <v>42993</v>
      </c>
      <c r="V2413" s="38">
        <v>18418.804072691415</v>
      </c>
      <c r="W2413" s="46">
        <v>18418.804072691415</v>
      </c>
      <c r="X2413" s="38"/>
      <c r="Y2413" s="38">
        <f t="shared" si="38"/>
        <v>21358.665333038123</v>
      </c>
      <c r="Z2413" s="38">
        <v>21358.665333038123</v>
      </c>
      <c r="AA2413" s="38">
        <v>0</v>
      </c>
      <c r="AB2413" s="38">
        <v>21358.665333038123</v>
      </c>
      <c r="AC2413" s="38" t="s">
        <v>6123</v>
      </c>
      <c r="AD2413" s="59">
        <v>0.2752192528031096</v>
      </c>
      <c r="AE2413" s="59">
        <v>0.14703343796837567</v>
      </c>
      <c r="AF2413" s="59">
        <v>0.49679402072519069</v>
      </c>
    </row>
    <row r="2414" spans="1:32" x14ac:dyDescent="0.2">
      <c r="A2414" s="60" t="s">
        <v>6110</v>
      </c>
      <c r="B2414" s="44" t="s">
        <v>6115</v>
      </c>
      <c r="C2414" s="44"/>
      <c r="D2414" s="39">
        <v>2399</v>
      </c>
      <c r="E2414" s="44" t="s">
        <v>2926</v>
      </c>
      <c r="F2414" s="44" t="s">
        <v>2927</v>
      </c>
      <c r="G2414" s="39" t="s">
        <v>6115</v>
      </c>
      <c r="H2414" s="64">
        <v>40359</v>
      </c>
      <c r="I2414" s="44" t="s">
        <v>6129</v>
      </c>
      <c r="J2414" s="58">
        <v>40</v>
      </c>
      <c r="K2414" s="44" t="s">
        <v>6110</v>
      </c>
      <c r="L2414" s="39" t="s">
        <v>6116</v>
      </c>
      <c r="M2414" s="67">
        <v>0</v>
      </c>
      <c r="N2414" s="67">
        <v>0</v>
      </c>
      <c r="O2414" s="46">
        <v>122431</v>
      </c>
      <c r="P2414" s="45">
        <v>122431</v>
      </c>
      <c r="Q2414" s="45">
        <v>180162</v>
      </c>
      <c r="R2414" s="45">
        <v>15013.5</v>
      </c>
      <c r="S2414" s="45">
        <v>100000</v>
      </c>
      <c r="T2414" s="45">
        <v>53432</v>
      </c>
      <c r="U2414" s="46">
        <v>22431</v>
      </c>
      <c r="V2414" s="38">
        <v>9609.7549404447491</v>
      </c>
      <c r="W2414" s="46">
        <v>9609.7549404447491</v>
      </c>
      <c r="X2414" s="38"/>
      <c r="Y2414" s="38">
        <f t="shared" si="38"/>
        <v>11143.586678886752</v>
      </c>
      <c r="Z2414" s="38">
        <v>11143.586678886752</v>
      </c>
      <c r="AA2414" s="38">
        <v>0</v>
      </c>
      <c r="AB2414" s="38">
        <v>11143.586678886752</v>
      </c>
      <c r="AC2414" s="38" t="s">
        <v>6123</v>
      </c>
      <c r="AD2414" s="59">
        <v>0.20855642085055306</v>
      </c>
      <c r="AE2414" s="59">
        <v>9.1019322548102619E-2</v>
      </c>
      <c r="AF2414" s="59">
        <v>0.49679402072519063</v>
      </c>
    </row>
    <row r="2415" spans="1:32" x14ac:dyDescent="0.2">
      <c r="A2415" s="60" t="s">
        <v>6110</v>
      </c>
      <c r="B2415" s="44" t="s">
        <v>6115</v>
      </c>
      <c r="C2415" s="44"/>
      <c r="D2415" s="39">
        <v>2400</v>
      </c>
      <c r="E2415" s="44" t="s">
        <v>3052</v>
      </c>
      <c r="F2415" s="44" t="s">
        <v>3053</v>
      </c>
      <c r="G2415" s="39" t="s">
        <v>6115</v>
      </c>
      <c r="H2415" s="64">
        <v>40359</v>
      </c>
      <c r="I2415" s="44" t="s">
        <v>6131</v>
      </c>
      <c r="J2415" s="58">
        <v>40</v>
      </c>
      <c r="K2415" s="44" t="s">
        <v>6110</v>
      </c>
      <c r="L2415" s="39" t="s">
        <v>6116</v>
      </c>
      <c r="M2415" s="67">
        <v>0</v>
      </c>
      <c r="N2415" s="67">
        <v>0</v>
      </c>
      <c r="O2415" s="46">
        <v>9481</v>
      </c>
      <c r="P2415" s="45">
        <v>9481</v>
      </c>
      <c r="Q2415" s="45">
        <v>161127</v>
      </c>
      <c r="R2415" s="45">
        <v>13427.25</v>
      </c>
      <c r="S2415" s="45">
        <v>100000</v>
      </c>
      <c r="T2415" s="45">
        <v>63466</v>
      </c>
      <c r="U2415" s="46">
        <v>0</v>
      </c>
      <c r="V2415" s="38">
        <v>0</v>
      </c>
      <c r="W2415" s="46">
        <v>0</v>
      </c>
      <c r="X2415" s="38"/>
      <c r="Y2415" s="38">
        <f t="shared" si="38"/>
        <v>0</v>
      </c>
      <c r="Z2415" s="38">
        <v>0</v>
      </c>
      <c r="AA2415" s="38">
        <v>0</v>
      </c>
      <c r="AB2415" s="38">
        <v>0</v>
      </c>
      <c r="AC2415" s="38" t="s">
        <v>6116</v>
      </c>
      <c r="AD2415" s="59">
        <v>0</v>
      </c>
      <c r="AE2415" s="59">
        <v>0</v>
      </c>
      <c r="AF2415" s="59" t="s">
        <v>6138</v>
      </c>
    </row>
    <row r="2416" spans="1:32" x14ac:dyDescent="0.2">
      <c r="A2416" s="60" t="s">
        <v>6110</v>
      </c>
      <c r="B2416" s="44" t="s">
        <v>6115</v>
      </c>
      <c r="C2416" s="44"/>
      <c r="D2416" s="39">
        <v>2401</v>
      </c>
      <c r="E2416" s="44" t="s">
        <v>3100</v>
      </c>
      <c r="F2416" s="44" t="s">
        <v>3101</v>
      </c>
      <c r="G2416" s="39" t="s">
        <v>6115</v>
      </c>
      <c r="H2416" s="64">
        <v>40633</v>
      </c>
      <c r="I2416" s="44" t="s">
        <v>6131</v>
      </c>
      <c r="J2416" s="58">
        <v>40</v>
      </c>
      <c r="K2416" s="44" t="s">
        <v>6110</v>
      </c>
      <c r="L2416" s="39" t="s">
        <v>6116</v>
      </c>
      <c r="M2416" s="67">
        <v>0</v>
      </c>
      <c r="N2416" s="67">
        <v>0</v>
      </c>
      <c r="O2416" s="46">
        <v>89203</v>
      </c>
      <c r="P2416" s="45">
        <v>89203</v>
      </c>
      <c r="Q2416" s="45">
        <v>173695</v>
      </c>
      <c r="R2416" s="45">
        <v>14474.583333333334</v>
      </c>
      <c r="S2416" s="45">
        <v>100000</v>
      </c>
      <c r="T2416" s="45">
        <v>54271</v>
      </c>
      <c r="U2416" s="46">
        <v>0</v>
      </c>
      <c r="V2416" s="38">
        <v>0</v>
      </c>
      <c r="W2416" s="46">
        <v>0</v>
      </c>
      <c r="X2416" s="38"/>
      <c r="Y2416" s="38">
        <f t="shared" si="38"/>
        <v>0</v>
      </c>
      <c r="Z2416" s="38">
        <v>0</v>
      </c>
      <c r="AA2416" s="38">
        <v>0</v>
      </c>
      <c r="AB2416" s="38">
        <v>0</v>
      </c>
      <c r="AC2416" s="38" t="s">
        <v>6116</v>
      </c>
      <c r="AD2416" s="59">
        <v>0</v>
      </c>
      <c r="AE2416" s="59">
        <v>0</v>
      </c>
      <c r="AF2416" s="59" t="s">
        <v>6138</v>
      </c>
    </row>
    <row r="2417" spans="1:32" x14ac:dyDescent="0.2">
      <c r="A2417" s="60" t="s">
        <v>6110</v>
      </c>
      <c r="B2417" s="44" t="s">
        <v>6115</v>
      </c>
      <c r="C2417" s="44"/>
      <c r="D2417" s="39">
        <v>2402</v>
      </c>
      <c r="E2417" s="44" t="s">
        <v>3474</v>
      </c>
      <c r="F2417" s="44" t="s">
        <v>1436</v>
      </c>
      <c r="G2417" s="39" t="s">
        <v>6115</v>
      </c>
      <c r="H2417" s="64">
        <v>40359</v>
      </c>
      <c r="I2417" s="44" t="s">
        <v>6129</v>
      </c>
      <c r="J2417" s="58">
        <v>40</v>
      </c>
      <c r="K2417" s="44" t="s">
        <v>6110</v>
      </c>
      <c r="L2417" s="39" t="s">
        <v>6116</v>
      </c>
      <c r="M2417" s="67">
        <v>0</v>
      </c>
      <c r="N2417" s="67">
        <v>0</v>
      </c>
      <c r="O2417" s="46">
        <v>125329</v>
      </c>
      <c r="P2417" s="45">
        <v>125329</v>
      </c>
      <c r="Q2417" s="45">
        <v>249501</v>
      </c>
      <c r="R2417" s="45">
        <v>20791.75</v>
      </c>
      <c r="S2417" s="45">
        <v>124750.5</v>
      </c>
      <c r="T2417" s="45">
        <v>158911</v>
      </c>
      <c r="U2417" s="46">
        <v>578.5</v>
      </c>
      <c r="V2417" s="38">
        <v>247.83751206131191</v>
      </c>
      <c r="W2417" s="46">
        <v>247.83751206131191</v>
      </c>
      <c r="X2417" s="38"/>
      <c r="Y2417" s="38">
        <f t="shared" si="38"/>
        <v>287.39534098952277</v>
      </c>
      <c r="Z2417" s="38">
        <v>287.39534098952277</v>
      </c>
      <c r="AA2417" s="38">
        <v>0</v>
      </c>
      <c r="AB2417" s="38">
        <v>287.39534098952277</v>
      </c>
      <c r="AC2417" s="38" t="s">
        <v>6123</v>
      </c>
      <c r="AD2417" s="59">
        <v>1.808530189788767E-3</v>
      </c>
      <c r="AE2417" s="59">
        <v>2.2931272170808254E-3</v>
      </c>
      <c r="AF2417" s="59">
        <v>0.49679402072519063</v>
      </c>
    </row>
    <row r="2418" spans="1:32" x14ac:dyDescent="0.2">
      <c r="A2418" s="60" t="s">
        <v>6110</v>
      </c>
      <c r="B2418" s="44" t="s">
        <v>6115</v>
      </c>
      <c r="C2418" s="44"/>
      <c r="D2418" s="39">
        <v>2403</v>
      </c>
      <c r="E2418" s="44" t="s">
        <v>3487</v>
      </c>
      <c r="F2418" s="44" t="s">
        <v>1607</v>
      </c>
      <c r="G2418" s="39" t="s">
        <v>6115</v>
      </c>
      <c r="H2418" s="64">
        <v>40543</v>
      </c>
      <c r="I2418" s="44" t="s">
        <v>6141</v>
      </c>
      <c r="J2418" s="58">
        <v>40</v>
      </c>
      <c r="K2418" s="44" t="s">
        <v>6110</v>
      </c>
      <c r="L2418" s="39" t="s">
        <v>6116</v>
      </c>
      <c r="M2418" s="67">
        <v>0</v>
      </c>
      <c r="N2418" s="67">
        <v>0</v>
      </c>
      <c r="O2418" s="46">
        <v>292565</v>
      </c>
      <c r="P2418" s="45">
        <v>292565</v>
      </c>
      <c r="Q2418" s="45">
        <v>201131</v>
      </c>
      <c r="R2418" s="45">
        <v>16760.916666666668</v>
      </c>
      <c r="S2418" s="45">
        <v>100565.5</v>
      </c>
      <c r="T2418" s="45">
        <v>77723</v>
      </c>
      <c r="U2418" s="46">
        <v>191999.5</v>
      </c>
      <c r="V2418" s="38">
        <v>82255.278127944432</v>
      </c>
      <c r="W2418" s="46">
        <v>77723</v>
      </c>
      <c r="X2418" s="38"/>
      <c r="Y2418" s="38">
        <f t="shared" si="38"/>
        <v>95384.203582226241</v>
      </c>
      <c r="Z2418" s="38">
        <v>77723</v>
      </c>
      <c r="AA2418" s="38">
        <v>0</v>
      </c>
      <c r="AB2418" s="38">
        <v>77723</v>
      </c>
      <c r="AC2418" s="38" t="s">
        <v>6123</v>
      </c>
      <c r="AD2418" s="59">
        <v>1</v>
      </c>
      <c r="AE2418" s="59">
        <v>0.2656606224257857</v>
      </c>
      <c r="AF2418" s="59">
        <v>0.40480834585506731</v>
      </c>
    </row>
    <row r="2419" spans="1:32" x14ac:dyDescent="0.2">
      <c r="A2419" s="60" t="s">
        <v>6110</v>
      </c>
      <c r="B2419" s="44" t="s">
        <v>6115</v>
      </c>
      <c r="C2419" s="44"/>
      <c r="D2419" s="39">
        <v>2404</v>
      </c>
      <c r="E2419" s="44" t="s">
        <v>3525</v>
      </c>
      <c r="F2419" s="44" t="s">
        <v>3526</v>
      </c>
      <c r="G2419" s="39" t="s">
        <v>6115</v>
      </c>
      <c r="H2419" s="64">
        <v>40633</v>
      </c>
      <c r="I2419" s="44" t="s">
        <v>6132</v>
      </c>
      <c r="J2419" s="58">
        <v>40</v>
      </c>
      <c r="K2419" s="44" t="s">
        <v>6110</v>
      </c>
      <c r="L2419" s="39" t="s">
        <v>6116</v>
      </c>
      <c r="M2419" s="67">
        <v>0</v>
      </c>
      <c r="N2419" s="67">
        <v>0</v>
      </c>
      <c r="O2419" s="46">
        <v>191006</v>
      </c>
      <c r="P2419" s="45">
        <v>191006</v>
      </c>
      <c r="Q2419" s="45">
        <v>185999</v>
      </c>
      <c r="R2419" s="45">
        <v>15499.916666666666</v>
      </c>
      <c r="S2419" s="45">
        <v>100000</v>
      </c>
      <c r="T2419" s="45">
        <v>78001</v>
      </c>
      <c r="U2419" s="46">
        <v>91006</v>
      </c>
      <c r="V2419" s="38">
        <v>38988.246538723855</v>
      </c>
      <c r="W2419" s="46">
        <v>38988.246538723855</v>
      </c>
      <c r="X2419" s="38"/>
      <c r="Y2419" s="38">
        <f t="shared" si="38"/>
        <v>45211.236650116698</v>
      </c>
      <c r="Z2419" s="38">
        <v>45211.236650116698</v>
      </c>
      <c r="AA2419" s="38">
        <v>0</v>
      </c>
      <c r="AB2419" s="38">
        <v>45211.236650116698</v>
      </c>
      <c r="AC2419" s="38" t="s">
        <v>6123</v>
      </c>
      <c r="AD2419" s="59">
        <v>0.57962380802959834</v>
      </c>
      <c r="AE2419" s="59">
        <v>0.23670060966732301</v>
      </c>
      <c r="AF2419" s="59">
        <v>0.49679402072519063</v>
      </c>
    </row>
    <row r="2420" spans="1:32" x14ac:dyDescent="0.2">
      <c r="A2420" s="60" t="s">
        <v>6110</v>
      </c>
      <c r="B2420" s="44" t="s">
        <v>6115</v>
      </c>
      <c r="C2420" s="44"/>
      <c r="D2420" s="39">
        <v>2405</v>
      </c>
      <c r="E2420" s="44" t="s">
        <v>3572</v>
      </c>
      <c r="F2420" s="44" t="s">
        <v>3573</v>
      </c>
      <c r="G2420" s="39" t="s">
        <v>6115</v>
      </c>
      <c r="H2420" s="64">
        <v>40451</v>
      </c>
      <c r="I2420" s="44" t="s">
        <v>6131</v>
      </c>
      <c r="J2420" s="58">
        <v>40</v>
      </c>
      <c r="K2420" s="44" t="s">
        <v>6110</v>
      </c>
      <c r="L2420" s="39" t="s">
        <v>6116</v>
      </c>
      <c r="M2420" s="67">
        <v>0</v>
      </c>
      <c r="N2420" s="67">
        <v>0</v>
      </c>
      <c r="O2420" s="46">
        <v>513033</v>
      </c>
      <c r="P2420" s="45">
        <v>513033</v>
      </c>
      <c r="Q2420" s="45">
        <v>177478</v>
      </c>
      <c r="R2420" s="45">
        <v>14789.833333333334</v>
      </c>
      <c r="S2420" s="45">
        <v>100000</v>
      </c>
      <c r="T2420" s="45">
        <v>68412</v>
      </c>
      <c r="U2420" s="46">
        <v>413033</v>
      </c>
      <c r="V2420" s="38">
        <v>176949.12898741546</v>
      </c>
      <c r="W2420" s="46">
        <v>68412</v>
      </c>
      <c r="X2420" s="38"/>
      <c r="Y2420" s="38">
        <f t="shared" si="38"/>
        <v>205192.32476218767</v>
      </c>
      <c r="Z2420" s="38">
        <v>68412</v>
      </c>
      <c r="AA2420" s="38">
        <v>0</v>
      </c>
      <c r="AB2420" s="38">
        <v>68412</v>
      </c>
      <c r="AC2420" s="38" t="s">
        <v>6123</v>
      </c>
      <c r="AD2420" s="59">
        <v>1</v>
      </c>
      <c r="AE2420" s="59">
        <v>0.13334814719520965</v>
      </c>
      <c r="AF2420" s="59">
        <v>0.16563325448571906</v>
      </c>
    </row>
    <row r="2421" spans="1:32" x14ac:dyDescent="0.2">
      <c r="A2421" s="60" t="s">
        <v>6110</v>
      </c>
      <c r="B2421" s="44" t="s">
        <v>6115</v>
      </c>
      <c r="C2421" s="44"/>
      <c r="D2421" s="39">
        <v>2406</v>
      </c>
      <c r="E2421" s="44" t="s">
        <v>3574</v>
      </c>
      <c r="F2421" s="44" t="s">
        <v>3575</v>
      </c>
      <c r="G2421" s="39" t="s">
        <v>6115</v>
      </c>
      <c r="H2421" s="64">
        <v>40451</v>
      </c>
      <c r="I2421" s="44" t="s">
        <v>6131</v>
      </c>
      <c r="J2421" s="58">
        <v>40</v>
      </c>
      <c r="K2421" s="44" t="s">
        <v>6110</v>
      </c>
      <c r="L2421" s="39" t="s">
        <v>6116</v>
      </c>
      <c r="M2421" s="67">
        <v>0</v>
      </c>
      <c r="N2421" s="67">
        <v>0</v>
      </c>
      <c r="O2421" s="46">
        <v>189352</v>
      </c>
      <c r="P2421" s="45">
        <v>189352</v>
      </c>
      <c r="Q2421" s="45">
        <v>180052</v>
      </c>
      <c r="R2421" s="45">
        <v>15004.333333333334</v>
      </c>
      <c r="S2421" s="45">
        <v>100000</v>
      </c>
      <c r="T2421" s="45">
        <v>53433</v>
      </c>
      <c r="U2421" s="46">
        <v>89352</v>
      </c>
      <c r="V2421" s="38">
        <v>38279.649745380018</v>
      </c>
      <c r="W2421" s="46">
        <v>38279.649745380018</v>
      </c>
      <c r="X2421" s="38"/>
      <c r="Y2421" s="38">
        <f t="shared" si="38"/>
        <v>44389.539339837233</v>
      </c>
      <c r="Z2421" s="38">
        <v>44389.539339837233</v>
      </c>
      <c r="AA2421" s="38">
        <v>0</v>
      </c>
      <c r="AB2421" s="38">
        <v>44389.539339837233</v>
      </c>
      <c r="AC2421" s="38" t="s">
        <v>6123</v>
      </c>
      <c r="AD2421" s="59">
        <v>0.83075139595076508</v>
      </c>
      <c r="AE2421" s="59">
        <v>0.23442867960115146</v>
      </c>
      <c r="AF2421" s="59">
        <v>0.49679402072519063</v>
      </c>
    </row>
    <row r="2422" spans="1:32" x14ac:dyDescent="0.2">
      <c r="A2422" s="60" t="s">
        <v>6110</v>
      </c>
      <c r="B2422" s="44" t="s">
        <v>6115</v>
      </c>
      <c r="C2422" s="44"/>
      <c r="D2422" s="39">
        <v>2407</v>
      </c>
      <c r="E2422" s="44" t="s">
        <v>3586</v>
      </c>
      <c r="F2422" s="44" t="s">
        <v>3587</v>
      </c>
      <c r="G2422" s="39" t="s">
        <v>6115</v>
      </c>
      <c r="H2422" s="64">
        <v>40359</v>
      </c>
      <c r="I2422" s="44" t="s">
        <v>6131</v>
      </c>
      <c r="J2422" s="58">
        <v>40</v>
      </c>
      <c r="K2422" s="44" t="s">
        <v>6110</v>
      </c>
      <c r="L2422" s="39" t="s">
        <v>6116</v>
      </c>
      <c r="M2422" s="67">
        <v>0</v>
      </c>
      <c r="N2422" s="67">
        <v>0</v>
      </c>
      <c r="O2422" s="46">
        <v>180621</v>
      </c>
      <c r="P2422" s="45">
        <v>180621</v>
      </c>
      <c r="Q2422" s="45">
        <v>168316</v>
      </c>
      <c r="R2422" s="45">
        <v>14026.333333333334</v>
      </c>
      <c r="S2422" s="45">
        <v>100000</v>
      </c>
      <c r="T2422" s="45">
        <v>63163</v>
      </c>
      <c r="U2422" s="46">
        <v>80621</v>
      </c>
      <c r="V2422" s="38">
        <v>34539.166914252426</v>
      </c>
      <c r="W2422" s="46">
        <v>34539.166914252426</v>
      </c>
      <c r="X2422" s="38"/>
      <c r="Y2422" s="38">
        <f t="shared" si="38"/>
        <v>40052.030744885597</v>
      </c>
      <c r="Z2422" s="38">
        <v>40052.030744885597</v>
      </c>
      <c r="AA2422" s="38">
        <v>0</v>
      </c>
      <c r="AB2422" s="38">
        <v>40052.030744885597</v>
      </c>
      <c r="AC2422" s="38" t="s">
        <v>6123</v>
      </c>
      <c r="AD2422" s="59">
        <v>0.6341058965673827</v>
      </c>
      <c r="AE2422" s="59">
        <v>0.22174625732824862</v>
      </c>
      <c r="AF2422" s="59">
        <v>0.49679402072519069</v>
      </c>
    </row>
    <row r="2423" spans="1:32" x14ac:dyDescent="0.2">
      <c r="A2423" s="60" t="s">
        <v>6110</v>
      </c>
      <c r="B2423" s="44" t="s">
        <v>6115</v>
      </c>
      <c r="C2423" s="44"/>
      <c r="D2423" s="39">
        <v>2408</v>
      </c>
      <c r="E2423" s="44" t="s">
        <v>3624</v>
      </c>
      <c r="F2423" s="44" t="s">
        <v>3625</v>
      </c>
      <c r="G2423" s="39" t="s">
        <v>6115</v>
      </c>
      <c r="H2423" s="64">
        <v>40633</v>
      </c>
      <c r="I2423" s="44" t="s">
        <v>6130</v>
      </c>
      <c r="J2423" s="58">
        <v>40</v>
      </c>
      <c r="K2423" s="44" t="s">
        <v>6110</v>
      </c>
      <c r="L2423" s="39" t="s">
        <v>6116</v>
      </c>
      <c r="M2423" s="67">
        <v>0</v>
      </c>
      <c r="N2423" s="67">
        <v>0</v>
      </c>
      <c r="O2423" s="46">
        <v>164808</v>
      </c>
      <c r="P2423" s="45">
        <v>164808</v>
      </c>
      <c r="Q2423" s="45">
        <v>191524</v>
      </c>
      <c r="R2423" s="45">
        <v>15960.333333333334</v>
      </c>
      <c r="S2423" s="45">
        <v>100000</v>
      </c>
      <c r="T2423" s="45">
        <v>79410</v>
      </c>
      <c r="U2423" s="46">
        <v>64808</v>
      </c>
      <c r="V2423" s="38">
        <v>27764.655975228179</v>
      </c>
      <c r="W2423" s="46">
        <v>27764.655975228179</v>
      </c>
      <c r="X2423" s="38"/>
      <c r="Y2423" s="38">
        <f t="shared" si="38"/>
        <v>32196.226895158154</v>
      </c>
      <c r="Z2423" s="38">
        <v>32196.226895158154</v>
      </c>
      <c r="AA2423" s="38">
        <v>0</v>
      </c>
      <c r="AB2423" s="38">
        <v>32196.226895158154</v>
      </c>
      <c r="AC2423" s="38" t="s">
        <v>6123</v>
      </c>
      <c r="AD2423" s="59">
        <v>0.40544297815335795</v>
      </c>
      <c r="AE2423" s="59">
        <v>0.19535597116134018</v>
      </c>
      <c r="AF2423" s="59">
        <v>0.49679402072519063</v>
      </c>
    </row>
    <row r="2424" spans="1:32" x14ac:dyDescent="0.2">
      <c r="A2424" s="60" t="s">
        <v>6110</v>
      </c>
      <c r="B2424" s="44" t="s">
        <v>6115</v>
      </c>
      <c r="C2424" s="44"/>
      <c r="D2424" s="39">
        <v>2409</v>
      </c>
      <c r="E2424" s="44" t="s">
        <v>3664</v>
      </c>
      <c r="F2424" s="44" t="s">
        <v>3665</v>
      </c>
      <c r="G2424" s="39" t="s">
        <v>6115</v>
      </c>
      <c r="H2424" s="64">
        <v>40633</v>
      </c>
      <c r="I2424" s="44" t="s">
        <v>6131</v>
      </c>
      <c r="J2424" s="58">
        <v>40</v>
      </c>
      <c r="K2424" s="44" t="s">
        <v>6110</v>
      </c>
      <c r="L2424" s="39" t="s">
        <v>6116</v>
      </c>
      <c r="M2424" s="67">
        <v>0</v>
      </c>
      <c r="N2424" s="67">
        <v>0</v>
      </c>
      <c r="O2424" s="46">
        <v>465081</v>
      </c>
      <c r="P2424" s="45">
        <v>465081</v>
      </c>
      <c r="Q2424" s="45">
        <v>192588</v>
      </c>
      <c r="R2424" s="45">
        <v>16049</v>
      </c>
      <c r="S2424" s="45">
        <v>100000</v>
      </c>
      <c r="T2424" s="45">
        <v>59066</v>
      </c>
      <c r="U2424" s="46">
        <v>365081</v>
      </c>
      <c r="V2424" s="38">
        <v>156405.81977676027</v>
      </c>
      <c r="W2424" s="46">
        <v>59066</v>
      </c>
      <c r="X2424" s="38"/>
      <c r="Y2424" s="38">
        <f t="shared" si="38"/>
        <v>181370.05788037332</v>
      </c>
      <c r="Z2424" s="38">
        <v>59066</v>
      </c>
      <c r="AA2424" s="38">
        <v>0</v>
      </c>
      <c r="AB2424" s="38">
        <v>59066</v>
      </c>
      <c r="AC2424" s="38" t="s">
        <v>6123</v>
      </c>
      <c r="AD2424" s="59">
        <v>1</v>
      </c>
      <c r="AE2424" s="59">
        <v>0.12700153306628309</v>
      </c>
      <c r="AF2424" s="59">
        <v>0.16178875372862461</v>
      </c>
    </row>
    <row r="2425" spans="1:32" x14ac:dyDescent="0.2">
      <c r="A2425" s="60" t="s">
        <v>6110</v>
      </c>
      <c r="B2425" s="44" t="s">
        <v>6115</v>
      </c>
      <c r="C2425" s="44"/>
      <c r="D2425" s="39">
        <v>2410</v>
      </c>
      <c r="E2425" s="44" t="s">
        <v>3777</v>
      </c>
      <c r="F2425" s="44" t="s">
        <v>3778</v>
      </c>
      <c r="G2425" s="39" t="s">
        <v>6115</v>
      </c>
      <c r="H2425" s="64">
        <v>40451</v>
      </c>
      <c r="I2425" s="44" t="s">
        <v>6129</v>
      </c>
      <c r="J2425" s="58">
        <v>40</v>
      </c>
      <c r="K2425" s="44" t="s">
        <v>6110</v>
      </c>
      <c r="L2425" s="39" t="s">
        <v>6116</v>
      </c>
      <c r="M2425" s="67">
        <v>0</v>
      </c>
      <c r="N2425" s="67">
        <v>0</v>
      </c>
      <c r="O2425" s="46">
        <v>300949</v>
      </c>
      <c r="P2425" s="45">
        <v>300949</v>
      </c>
      <c r="Q2425" s="45">
        <v>396664</v>
      </c>
      <c r="R2425" s="45">
        <v>33055.333333333336</v>
      </c>
      <c r="S2425" s="45">
        <v>198332</v>
      </c>
      <c r="T2425" s="45">
        <v>396664</v>
      </c>
      <c r="U2425" s="46">
        <v>102617</v>
      </c>
      <c r="V2425" s="38">
        <v>43962.561754875787</v>
      </c>
      <c r="W2425" s="46">
        <v>43962.561754875787</v>
      </c>
      <c r="X2425" s="38"/>
      <c r="Y2425" s="38">
        <f t="shared" si="38"/>
        <v>50979.512024756885</v>
      </c>
      <c r="Z2425" s="38">
        <v>50979.512024756885</v>
      </c>
      <c r="AA2425" s="38">
        <v>0</v>
      </c>
      <c r="AB2425" s="38">
        <v>50979.512024756885</v>
      </c>
      <c r="AC2425" s="38" t="s">
        <v>6123</v>
      </c>
      <c r="AD2425" s="59">
        <v>0.12852064221799026</v>
      </c>
      <c r="AE2425" s="59">
        <v>0.1693958512065396</v>
      </c>
      <c r="AF2425" s="59">
        <v>0.49679402072519063</v>
      </c>
    </row>
    <row r="2426" spans="1:32" x14ac:dyDescent="0.2">
      <c r="A2426" s="60" t="s">
        <v>6110</v>
      </c>
      <c r="B2426" s="44" t="s">
        <v>6115</v>
      </c>
      <c r="C2426" s="44"/>
      <c r="D2426" s="39">
        <v>2411</v>
      </c>
      <c r="E2426" s="44" t="s">
        <v>3832</v>
      </c>
      <c r="F2426" s="44" t="s">
        <v>3833</v>
      </c>
      <c r="G2426" s="39" t="s">
        <v>6115</v>
      </c>
      <c r="H2426" s="64">
        <v>40543</v>
      </c>
      <c r="I2426" s="44" t="s">
        <v>6130</v>
      </c>
      <c r="J2426" s="58">
        <v>40</v>
      </c>
      <c r="K2426" s="44" t="s">
        <v>6110</v>
      </c>
      <c r="L2426" s="39" t="s">
        <v>6116</v>
      </c>
      <c r="M2426" s="67">
        <v>0</v>
      </c>
      <c r="N2426" s="67">
        <v>0</v>
      </c>
      <c r="O2426" s="46">
        <v>99314</v>
      </c>
      <c r="P2426" s="45">
        <v>99314</v>
      </c>
      <c r="Q2426" s="45">
        <v>303401</v>
      </c>
      <c r="R2426" s="45">
        <v>25283.416666666668</v>
      </c>
      <c r="S2426" s="45">
        <v>151700.5</v>
      </c>
      <c r="T2426" s="45">
        <v>177813</v>
      </c>
      <c r="U2426" s="46">
        <v>0</v>
      </c>
      <c r="V2426" s="38">
        <v>0</v>
      </c>
      <c r="W2426" s="46">
        <v>0</v>
      </c>
      <c r="X2426" s="38"/>
      <c r="Y2426" s="38">
        <f t="shared" si="38"/>
        <v>0</v>
      </c>
      <c r="Z2426" s="38">
        <v>0</v>
      </c>
      <c r="AA2426" s="38">
        <v>0</v>
      </c>
      <c r="AB2426" s="38">
        <v>0</v>
      </c>
      <c r="AC2426" s="38" t="s">
        <v>6116</v>
      </c>
      <c r="AD2426" s="59">
        <v>0</v>
      </c>
      <c r="AE2426" s="59">
        <v>0</v>
      </c>
      <c r="AF2426" s="59" t="s">
        <v>6138</v>
      </c>
    </row>
    <row r="2427" spans="1:32" x14ac:dyDescent="0.2">
      <c r="A2427" s="60" t="s">
        <v>6110</v>
      </c>
      <c r="B2427" s="44" t="s">
        <v>6115</v>
      </c>
      <c r="C2427" s="44"/>
      <c r="D2427" s="39">
        <v>2412</v>
      </c>
      <c r="E2427" s="44" t="s">
        <v>3927</v>
      </c>
      <c r="F2427" s="44" t="s">
        <v>3928</v>
      </c>
      <c r="G2427" s="39" t="s">
        <v>6115</v>
      </c>
      <c r="H2427" s="64">
        <v>40359</v>
      </c>
      <c r="I2427" s="44" t="s">
        <v>6131</v>
      </c>
      <c r="J2427" s="58">
        <v>40</v>
      </c>
      <c r="K2427" s="44" t="s">
        <v>6110</v>
      </c>
      <c r="L2427" s="39" t="s">
        <v>6116</v>
      </c>
      <c r="M2427" s="67">
        <v>0</v>
      </c>
      <c r="N2427" s="67">
        <v>0</v>
      </c>
      <c r="O2427" s="46">
        <v>448151</v>
      </c>
      <c r="P2427" s="45">
        <v>448151</v>
      </c>
      <c r="Q2427" s="45">
        <v>213845</v>
      </c>
      <c r="R2427" s="45">
        <v>17820.416666666668</v>
      </c>
      <c r="S2427" s="45">
        <v>106922.5</v>
      </c>
      <c r="T2427" s="45">
        <v>108370</v>
      </c>
      <c r="U2427" s="46">
        <v>341228.5</v>
      </c>
      <c r="V2427" s="38">
        <v>146187.07430322104</v>
      </c>
      <c r="W2427" s="46">
        <v>108370</v>
      </c>
      <c r="X2427" s="38"/>
      <c r="Y2427" s="38">
        <f t="shared" si="38"/>
        <v>169520.27850102572</v>
      </c>
      <c r="Z2427" s="38">
        <v>108370</v>
      </c>
      <c r="AA2427" s="38">
        <v>0</v>
      </c>
      <c r="AB2427" s="38">
        <v>108370</v>
      </c>
      <c r="AC2427" s="38" t="s">
        <v>6123</v>
      </c>
      <c r="AD2427" s="59">
        <v>1</v>
      </c>
      <c r="AE2427" s="59">
        <v>0.24181581654397735</v>
      </c>
      <c r="AF2427" s="59">
        <v>0.31758777476090067</v>
      </c>
    </row>
    <row r="2428" spans="1:32" x14ac:dyDescent="0.2">
      <c r="A2428" s="60" t="s">
        <v>6110</v>
      </c>
      <c r="B2428" s="44" t="s">
        <v>6115</v>
      </c>
      <c r="C2428" s="44"/>
      <c r="D2428" s="39">
        <v>2413</v>
      </c>
      <c r="E2428" s="44" t="s">
        <v>4032</v>
      </c>
      <c r="F2428" s="44" t="s">
        <v>4033</v>
      </c>
      <c r="G2428" s="39" t="s">
        <v>6115</v>
      </c>
      <c r="H2428" s="64">
        <v>40451</v>
      </c>
      <c r="I2428" s="44" t="s">
        <v>6131</v>
      </c>
      <c r="J2428" s="58">
        <v>40</v>
      </c>
      <c r="K2428" s="44" t="s">
        <v>6110</v>
      </c>
      <c r="L2428" s="39" t="s">
        <v>6116</v>
      </c>
      <c r="M2428" s="67">
        <v>0</v>
      </c>
      <c r="N2428" s="67">
        <v>0</v>
      </c>
      <c r="O2428" s="46">
        <v>80271</v>
      </c>
      <c r="P2428" s="45">
        <v>80271</v>
      </c>
      <c r="Q2428" s="45">
        <v>363508</v>
      </c>
      <c r="R2428" s="45">
        <v>30292.333333333332</v>
      </c>
      <c r="S2428" s="45">
        <v>181754</v>
      </c>
      <c r="T2428" s="45">
        <v>212606</v>
      </c>
      <c r="U2428" s="46">
        <v>0</v>
      </c>
      <c r="V2428" s="38">
        <v>0</v>
      </c>
      <c r="W2428" s="46">
        <v>0</v>
      </c>
      <c r="X2428" s="38"/>
      <c r="Y2428" s="38">
        <f t="shared" si="38"/>
        <v>0</v>
      </c>
      <c r="Z2428" s="38">
        <v>0</v>
      </c>
      <c r="AA2428" s="38">
        <v>0</v>
      </c>
      <c r="AB2428" s="38">
        <v>0</v>
      </c>
      <c r="AC2428" s="38" t="s">
        <v>6116</v>
      </c>
      <c r="AD2428" s="59">
        <v>0</v>
      </c>
      <c r="AE2428" s="59">
        <v>0</v>
      </c>
      <c r="AF2428" s="59" t="s">
        <v>6138</v>
      </c>
    </row>
    <row r="2429" spans="1:32" x14ac:dyDescent="0.2">
      <c r="A2429" s="60" t="s">
        <v>6110</v>
      </c>
      <c r="B2429" s="44" t="s">
        <v>6115</v>
      </c>
      <c r="C2429" s="44"/>
      <c r="D2429" s="39">
        <v>2414</v>
      </c>
      <c r="E2429" s="44" t="s">
        <v>4206</v>
      </c>
      <c r="F2429" s="44" t="s">
        <v>4207</v>
      </c>
      <c r="G2429" s="39" t="s">
        <v>6115</v>
      </c>
      <c r="H2429" s="64">
        <v>40359</v>
      </c>
      <c r="I2429" s="44" t="s">
        <v>6132</v>
      </c>
      <c r="J2429" s="58">
        <v>40</v>
      </c>
      <c r="K2429" s="44" t="s">
        <v>6110</v>
      </c>
      <c r="L2429" s="39" t="s">
        <v>6116</v>
      </c>
      <c r="M2429" s="67">
        <v>0</v>
      </c>
      <c r="N2429" s="67">
        <v>0</v>
      </c>
      <c r="O2429" s="46">
        <v>248018</v>
      </c>
      <c r="P2429" s="45">
        <v>248018</v>
      </c>
      <c r="Q2429" s="45">
        <v>145365</v>
      </c>
      <c r="R2429" s="45">
        <v>12113.75</v>
      </c>
      <c r="S2429" s="45">
        <v>100000</v>
      </c>
      <c r="T2429" s="45">
        <v>88015</v>
      </c>
      <c r="U2429" s="46">
        <v>148018</v>
      </c>
      <c r="V2429" s="38">
        <v>63412.986793934775</v>
      </c>
      <c r="W2429" s="46">
        <v>63412.986793934775</v>
      </c>
      <c r="X2429" s="38"/>
      <c r="Y2429" s="38">
        <f t="shared" si="38"/>
        <v>73534.457359701264</v>
      </c>
      <c r="Z2429" s="38">
        <v>73534.457359701264</v>
      </c>
      <c r="AA2429" s="38">
        <v>0</v>
      </c>
      <c r="AB2429" s="38">
        <v>73534.457359701264</v>
      </c>
      <c r="AC2429" s="38" t="s">
        <v>6123</v>
      </c>
      <c r="AD2429" s="59">
        <v>0.83547642287906909</v>
      </c>
      <c r="AE2429" s="59">
        <v>0.29648838938988809</v>
      </c>
      <c r="AF2429" s="59">
        <v>0.49679402072519063</v>
      </c>
    </row>
    <row r="2430" spans="1:32" x14ac:dyDescent="0.2">
      <c r="A2430" s="60" t="s">
        <v>6110</v>
      </c>
      <c r="B2430" s="44" t="s">
        <v>6115</v>
      </c>
      <c r="C2430" s="44"/>
      <c r="D2430" s="39">
        <v>2415</v>
      </c>
      <c r="E2430" s="44" t="s">
        <v>4222</v>
      </c>
      <c r="F2430" s="44" t="s">
        <v>4223</v>
      </c>
      <c r="G2430" s="39" t="s">
        <v>6115</v>
      </c>
      <c r="H2430" s="64">
        <v>40359</v>
      </c>
      <c r="I2430" s="44" t="s">
        <v>6141</v>
      </c>
      <c r="J2430" s="58">
        <v>40</v>
      </c>
      <c r="K2430" s="44" t="s">
        <v>6110</v>
      </c>
      <c r="L2430" s="39" t="s">
        <v>6116</v>
      </c>
      <c r="M2430" s="67">
        <v>0</v>
      </c>
      <c r="N2430" s="67">
        <v>0</v>
      </c>
      <c r="O2430" s="46">
        <v>142250</v>
      </c>
      <c r="P2430" s="45">
        <v>142250</v>
      </c>
      <c r="Q2430" s="45">
        <v>152835</v>
      </c>
      <c r="R2430" s="45">
        <v>12736.25</v>
      </c>
      <c r="S2430" s="45">
        <v>100000</v>
      </c>
      <c r="T2430" s="45">
        <v>95739</v>
      </c>
      <c r="U2430" s="46">
        <v>42250</v>
      </c>
      <c r="V2430" s="38">
        <v>18100.492453916038</v>
      </c>
      <c r="W2430" s="46">
        <v>18100.492453916038</v>
      </c>
      <c r="X2430" s="38"/>
      <c r="Y2430" s="38">
        <f t="shared" si="38"/>
        <v>20989.547375639304</v>
      </c>
      <c r="Z2430" s="38">
        <v>20989.547375639304</v>
      </c>
      <c r="AA2430" s="38">
        <v>0</v>
      </c>
      <c r="AB2430" s="38">
        <v>20989.547375639304</v>
      </c>
      <c r="AC2430" s="38" t="s">
        <v>6123</v>
      </c>
      <c r="AD2430" s="59">
        <v>0.21923716955095943</v>
      </c>
      <c r="AE2430" s="59">
        <v>0.14755393585686682</v>
      </c>
      <c r="AF2430" s="59">
        <v>0.49679402072519063</v>
      </c>
    </row>
    <row r="2431" spans="1:32" x14ac:dyDescent="0.2">
      <c r="A2431" s="60" t="s">
        <v>6110</v>
      </c>
      <c r="B2431" s="44" t="s">
        <v>6115</v>
      </c>
      <c r="C2431" s="44"/>
      <c r="D2431" s="39">
        <v>2416</v>
      </c>
      <c r="E2431" s="44" t="s">
        <v>4367</v>
      </c>
      <c r="F2431" s="44" t="s">
        <v>4368</v>
      </c>
      <c r="G2431" s="39" t="s">
        <v>6115</v>
      </c>
      <c r="H2431" s="64">
        <v>40633</v>
      </c>
      <c r="I2431" s="44" t="s">
        <v>6141</v>
      </c>
      <c r="J2431" s="58">
        <v>40</v>
      </c>
      <c r="K2431" s="44" t="s">
        <v>6110</v>
      </c>
      <c r="L2431" s="39" t="s">
        <v>6116</v>
      </c>
      <c r="M2431" s="67">
        <v>0</v>
      </c>
      <c r="N2431" s="67">
        <v>0</v>
      </c>
      <c r="O2431" s="46">
        <v>175667</v>
      </c>
      <c r="P2431" s="45">
        <v>175667</v>
      </c>
      <c r="Q2431" s="45">
        <v>150238</v>
      </c>
      <c r="R2431" s="45">
        <v>12519.833333333334</v>
      </c>
      <c r="S2431" s="45">
        <v>100000</v>
      </c>
      <c r="T2431" s="45">
        <v>57776</v>
      </c>
      <c r="U2431" s="46">
        <v>75667</v>
      </c>
      <c r="V2431" s="38">
        <v>32416.803846401537</v>
      </c>
      <c r="W2431" s="46">
        <v>32416.803846401537</v>
      </c>
      <c r="X2431" s="38"/>
      <c r="Y2431" s="38">
        <f t="shared" si="38"/>
        <v>37590.913166213002</v>
      </c>
      <c r="Z2431" s="38">
        <v>37590.913166213002</v>
      </c>
      <c r="AA2431" s="38">
        <v>0</v>
      </c>
      <c r="AB2431" s="38">
        <v>37590.913166213002</v>
      </c>
      <c r="AC2431" s="38" t="s">
        <v>6123</v>
      </c>
      <c r="AD2431" s="59">
        <v>0.65063197809147399</v>
      </c>
      <c r="AE2431" s="59">
        <v>0.21398961197158831</v>
      </c>
      <c r="AF2431" s="59">
        <v>0.49679402072519069</v>
      </c>
    </row>
    <row r="2432" spans="1:32" x14ac:dyDescent="0.2">
      <c r="A2432" s="60" t="s">
        <v>6110</v>
      </c>
      <c r="B2432" s="44" t="s">
        <v>6115</v>
      </c>
      <c r="C2432" s="44"/>
      <c r="D2432" s="39">
        <v>2417</v>
      </c>
      <c r="E2432" s="44" t="s">
        <v>4389</v>
      </c>
      <c r="F2432" s="44" t="s">
        <v>4390</v>
      </c>
      <c r="G2432" s="39" t="s">
        <v>6115</v>
      </c>
      <c r="H2432" s="64">
        <v>40633</v>
      </c>
      <c r="I2432" s="44" t="s">
        <v>6141</v>
      </c>
      <c r="J2432" s="58">
        <v>40</v>
      </c>
      <c r="K2432" s="44" t="s">
        <v>6110</v>
      </c>
      <c r="L2432" s="39" t="s">
        <v>6116</v>
      </c>
      <c r="M2432" s="67">
        <v>0</v>
      </c>
      <c r="N2432" s="67">
        <v>0</v>
      </c>
      <c r="O2432" s="46">
        <v>121039</v>
      </c>
      <c r="P2432" s="45">
        <v>121039</v>
      </c>
      <c r="Q2432" s="45">
        <v>161987</v>
      </c>
      <c r="R2432" s="45">
        <v>13498.916666666666</v>
      </c>
      <c r="S2432" s="45">
        <v>100000</v>
      </c>
      <c r="T2432" s="45">
        <v>108376</v>
      </c>
      <c r="U2432" s="46">
        <v>21039</v>
      </c>
      <c r="V2432" s="38">
        <v>9013.4026210163211</v>
      </c>
      <c r="W2432" s="46">
        <v>9013.4026210163211</v>
      </c>
      <c r="X2432" s="38"/>
      <c r="Y2432" s="38">
        <f t="shared" si="38"/>
        <v>10452.049402037286</v>
      </c>
      <c r="Z2432" s="38">
        <v>10452.049402037286</v>
      </c>
      <c r="AA2432" s="38">
        <v>0</v>
      </c>
      <c r="AB2432" s="38">
        <v>10452.049402037286</v>
      </c>
      <c r="AC2432" s="38" t="s">
        <v>6123</v>
      </c>
      <c r="AD2432" s="59">
        <v>9.6442472521935538E-2</v>
      </c>
      <c r="AE2432" s="59">
        <v>8.6352740868953698E-2</v>
      </c>
      <c r="AF2432" s="59">
        <v>0.49679402072519063</v>
      </c>
    </row>
    <row r="2433" spans="1:32" x14ac:dyDescent="0.2">
      <c r="A2433" s="60" t="s">
        <v>6110</v>
      </c>
      <c r="B2433" s="44" t="s">
        <v>6115</v>
      </c>
      <c r="C2433" s="44"/>
      <c r="D2433" s="39">
        <v>2418</v>
      </c>
      <c r="E2433" s="44" t="s">
        <v>4417</v>
      </c>
      <c r="F2433" s="44" t="s">
        <v>4418</v>
      </c>
      <c r="G2433" s="39" t="s">
        <v>6115</v>
      </c>
      <c r="H2433" s="64">
        <v>40451</v>
      </c>
      <c r="I2433" s="44" t="s">
        <v>6129</v>
      </c>
      <c r="J2433" s="58">
        <v>40</v>
      </c>
      <c r="K2433" s="44" t="s">
        <v>6110</v>
      </c>
      <c r="L2433" s="39" t="s">
        <v>6116</v>
      </c>
      <c r="M2433" s="67">
        <v>0</v>
      </c>
      <c r="N2433" s="67">
        <v>0</v>
      </c>
      <c r="O2433" s="46">
        <v>195849</v>
      </c>
      <c r="P2433" s="45">
        <v>195849</v>
      </c>
      <c r="Q2433" s="45">
        <v>267305</v>
      </c>
      <c r="R2433" s="45">
        <v>22275.416666666668</v>
      </c>
      <c r="S2433" s="45">
        <v>133652.5</v>
      </c>
      <c r="T2433" s="45">
        <v>193063</v>
      </c>
      <c r="U2433" s="46">
        <v>62196.5</v>
      </c>
      <c r="V2433" s="38">
        <v>26645.852755266009</v>
      </c>
      <c r="W2433" s="46">
        <v>26645.852755266009</v>
      </c>
      <c r="X2433" s="38"/>
      <c r="Y2433" s="38">
        <f t="shared" si="38"/>
        <v>30898.849310034318</v>
      </c>
      <c r="Z2433" s="38">
        <v>30898.849310034318</v>
      </c>
      <c r="AA2433" s="38">
        <v>0</v>
      </c>
      <c r="AB2433" s="38">
        <v>30898.849310034318</v>
      </c>
      <c r="AC2433" s="38" t="s">
        <v>6123</v>
      </c>
      <c r="AD2433" s="59">
        <v>0.16004542201268146</v>
      </c>
      <c r="AE2433" s="59">
        <v>0.15776873667996424</v>
      </c>
      <c r="AF2433" s="59">
        <v>0.49679402072519063</v>
      </c>
    </row>
    <row r="2434" spans="1:32" x14ac:dyDescent="0.2">
      <c r="A2434" s="60" t="s">
        <v>6110</v>
      </c>
      <c r="B2434" s="44" t="s">
        <v>6115</v>
      </c>
      <c r="C2434" s="44"/>
      <c r="D2434" s="39">
        <v>2419</v>
      </c>
      <c r="E2434" s="44" t="s">
        <v>4554</v>
      </c>
      <c r="F2434" s="44" t="s">
        <v>6068</v>
      </c>
      <c r="G2434" s="39" t="s">
        <v>6115</v>
      </c>
      <c r="H2434" s="64">
        <v>40359</v>
      </c>
      <c r="I2434" s="44" t="s">
        <v>6129</v>
      </c>
      <c r="J2434" s="58">
        <v>40</v>
      </c>
      <c r="K2434" s="44" t="s">
        <v>6110</v>
      </c>
      <c r="L2434" s="39" t="s">
        <v>6116</v>
      </c>
      <c r="M2434" s="67">
        <v>0</v>
      </c>
      <c r="N2434" s="67">
        <v>0</v>
      </c>
      <c r="O2434" s="46">
        <v>126883</v>
      </c>
      <c r="P2434" s="45">
        <v>126883</v>
      </c>
      <c r="Q2434" s="45">
        <v>212209</v>
      </c>
      <c r="R2434" s="45">
        <v>17684.083333333332</v>
      </c>
      <c r="S2434" s="45">
        <v>106104.5</v>
      </c>
      <c r="T2434" s="45">
        <v>121460</v>
      </c>
      <c r="U2434" s="46">
        <v>20778.5</v>
      </c>
      <c r="V2434" s="38">
        <v>8901.800768134779</v>
      </c>
      <c r="W2434" s="46">
        <v>8901.800768134779</v>
      </c>
      <c r="X2434" s="38"/>
      <c r="Y2434" s="38">
        <f t="shared" si="38"/>
        <v>10322.634559638374</v>
      </c>
      <c r="Z2434" s="38">
        <v>10322.634559638374</v>
      </c>
      <c r="AA2434" s="38">
        <v>0</v>
      </c>
      <c r="AB2434" s="38">
        <v>10322.634559638374</v>
      </c>
      <c r="AC2434" s="38" t="s">
        <v>6123</v>
      </c>
      <c r="AD2434" s="59">
        <v>8.4987934790370284E-2</v>
      </c>
      <c r="AE2434" s="59">
        <v>8.1355536672669898E-2</v>
      </c>
      <c r="AF2434" s="59">
        <v>0.49679402072519069</v>
      </c>
    </row>
    <row r="2435" spans="1:32" x14ac:dyDescent="0.2">
      <c r="A2435" s="60" t="s">
        <v>6110</v>
      </c>
      <c r="B2435" s="44" t="s">
        <v>6115</v>
      </c>
      <c r="C2435" s="44"/>
      <c r="D2435" s="39">
        <v>2420</v>
      </c>
      <c r="E2435" s="44" t="s">
        <v>4559</v>
      </c>
      <c r="F2435" s="44" t="s">
        <v>4560</v>
      </c>
      <c r="G2435" s="39" t="s">
        <v>6115</v>
      </c>
      <c r="H2435" s="64">
        <v>40359</v>
      </c>
      <c r="I2435" s="44" t="s">
        <v>6129</v>
      </c>
      <c r="J2435" s="58">
        <v>40</v>
      </c>
      <c r="K2435" s="44" t="s">
        <v>6110</v>
      </c>
      <c r="L2435" s="39" t="s">
        <v>6116</v>
      </c>
      <c r="M2435" s="67">
        <v>0</v>
      </c>
      <c r="N2435" s="67">
        <v>0</v>
      </c>
      <c r="O2435" s="46">
        <v>473705</v>
      </c>
      <c r="P2435" s="45">
        <v>473705</v>
      </c>
      <c r="Q2435" s="45">
        <v>218696</v>
      </c>
      <c r="R2435" s="45">
        <v>18224.666666666668</v>
      </c>
      <c r="S2435" s="45">
        <v>109348</v>
      </c>
      <c r="T2435" s="45">
        <v>131830</v>
      </c>
      <c r="U2435" s="46">
        <v>364357</v>
      </c>
      <c r="V2435" s="38">
        <v>156095.64802441388</v>
      </c>
      <c r="W2435" s="46">
        <v>131830</v>
      </c>
      <c r="X2435" s="38"/>
      <c r="Y2435" s="38">
        <f t="shared" si="38"/>
        <v>181010.37900936831</v>
      </c>
      <c r="Z2435" s="38">
        <v>131830</v>
      </c>
      <c r="AA2435" s="38">
        <v>0</v>
      </c>
      <c r="AB2435" s="38">
        <v>131830</v>
      </c>
      <c r="AC2435" s="38" t="s">
        <v>6123</v>
      </c>
      <c r="AD2435" s="59">
        <v>1</v>
      </c>
      <c r="AE2435" s="59">
        <v>0.27829556369470448</v>
      </c>
      <c r="AF2435" s="59">
        <v>0.36181547218799143</v>
      </c>
    </row>
    <row r="2436" spans="1:32" x14ac:dyDescent="0.2">
      <c r="A2436" s="60" t="s">
        <v>6110</v>
      </c>
      <c r="B2436" s="44" t="s">
        <v>6115</v>
      </c>
      <c r="C2436" s="44"/>
      <c r="D2436" s="39">
        <v>2421</v>
      </c>
      <c r="E2436" s="44" t="s">
        <v>4585</v>
      </c>
      <c r="F2436" s="44" t="s">
        <v>3692</v>
      </c>
      <c r="G2436" s="39" t="s">
        <v>6115</v>
      </c>
      <c r="H2436" s="64">
        <v>40543</v>
      </c>
      <c r="I2436" s="44" t="s">
        <v>6129</v>
      </c>
      <c r="J2436" s="58">
        <v>40</v>
      </c>
      <c r="K2436" s="44" t="s">
        <v>6110</v>
      </c>
      <c r="L2436" s="39" t="s">
        <v>6116</v>
      </c>
      <c r="M2436" s="67">
        <v>0</v>
      </c>
      <c r="N2436" s="67">
        <v>0</v>
      </c>
      <c r="O2436" s="46">
        <v>102687</v>
      </c>
      <c r="P2436" s="45">
        <v>102687</v>
      </c>
      <c r="Q2436" s="45">
        <v>241251</v>
      </c>
      <c r="R2436" s="45">
        <v>20104.25</v>
      </c>
      <c r="S2436" s="45">
        <v>120625.5</v>
      </c>
      <c r="T2436" s="45">
        <v>57382</v>
      </c>
      <c r="U2436" s="46">
        <v>0</v>
      </c>
      <c r="V2436" s="38">
        <v>0</v>
      </c>
      <c r="W2436" s="46">
        <v>0</v>
      </c>
      <c r="X2436" s="38"/>
      <c r="Y2436" s="38">
        <f t="shared" si="38"/>
        <v>0</v>
      </c>
      <c r="Z2436" s="38">
        <v>0</v>
      </c>
      <c r="AA2436" s="38">
        <v>0</v>
      </c>
      <c r="AB2436" s="38">
        <v>0</v>
      </c>
      <c r="AC2436" s="38" t="s">
        <v>6116</v>
      </c>
      <c r="AD2436" s="59">
        <v>0</v>
      </c>
      <c r="AE2436" s="59">
        <v>0</v>
      </c>
      <c r="AF2436" s="59" t="s">
        <v>6138</v>
      </c>
    </row>
    <row r="2437" spans="1:32" x14ac:dyDescent="0.2">
      <c r="A2437" s="60" t="s">
        <v>6110</v>
      </c>
      <c r="B2437" s="44" t="s">
        <v>6115</v>
      </c>
      <c r="C2437" s="44"/>
      <c r="D2437" s="39">
        <v>2422</v>
      </c>
      <c r="E2437" s="44" t="s">
        <v>4681</v>
      </c>
      <c r="F2437" s="44" t="s">
        <v>4682</v>
      </c>
      <c r="G2437" s="39" t="s">
        <v>6115</v>
      </c>
      <c r="H2437" s="64">
        <v>40359</v>
      </c>
      <c r="I2437" s="44" t="s">
        <v>6131</v>
      </c>
      <c r="J2437" s="58">
        <v>40</v>
      </c>
      <c r="K2437" s="44" t="s">
        <v>6110</v>
      </c>
      <c r="L2437" s="39" t="s">
        <v>6116</v>
      </c>
      <c r="M2437" s="67">
        <v>0</v>
      </c>
      <c r="N2437" s="67">
        <v>0</v>
      </c>
      <c r="O2437" s="46">
        <v>221866</v>
      </c>
      <c r="P2437" s="45">
        <v>221866</v>
      </c>
      <c r="Q2437" s="45">
        <v>195703</v>
      </c>
      <c r="R2437" s="45">
        <v>16308.583333333334</v>
      </c>
      <c r="S2437" s="45">
        <v>100000</v>
      </c>
      <c r="T2437" s="45">
        <v>116335</v>
      </c>
      <c r="U2437" s="46">
        <v>121866</v>
      </c>
      <c r="V2437" s="38">
        <v>52209.103275477682</v>
      </c>
      <c r="W2437" s="46">
        <v>52209.103275477682</v>
      </c>
      <c r="X2437" s="38"/>
      <c r="Y2437" s="38">
        <f t="shared" si="38"/>
        <v>60542.300129696087</v>
      </c>
      <c r="Z2437" s="38">
        <v>60542.300129696087</v>
      </c>
      <c r="AA2437" s="38">
        <v>0</v>
      </c>
      <c r="AB2437" s="38">
        <v>60542.300129696087</v>
      </c>
      <c r="AC2437" s="38" t="s">
        <v>6123</v>
      </c>
      <c r="AD2437" s="59">
        <v>0.52041346224004892</v>
      </c>
      <c r="AE2437" s="59">
        <v>0.27287777365480104</v>
      </c>
      <c r="AF2437" s="59">
        <v>0.49679402072519069</v>
      </c>
    </row>
    <row r="2438" spans="1:32" x14ac:dyDescent="0.2">
      <c r="A2438" s="35" t="s">
        <v>6110</v>
      </c>
      <c r="B2438" s="26" t="s">
        <v>6173</v>
      </c>
      <c r="C2438" s="26" t="s">
        <v>6174</v>
      </c>
      <c r="D2438" s="25">
        <v>2423</v>
      </c>
      <c r="E2438" s="26" t="s">
        <v>5085</v>
      </c>
      <c r="F2438" s="26" t="s">
        <v>6085</v>
      </c>
      <c r="G2438" s="25" t="s">
        <v>6115</v>
      </c>
      <c r="H2438" s="63">
        <v>40268</v>
      </c>
      <c r="I2438" s="26" t="s">
        <v>6141</v>
      </c>
      <c r="J2438" s="57">
        <v>40</v>
      </c>
      <c r="K2438" s="26" t="s">
        <v>6110</v>
      </c>
      <c r="L2438" s="25" t="s">
        <v>6123</v>
      </c>
      <c r="M2438" s="110">
        <v>0</v>
      </c>
      <c r="N2438" s="110">
        <v>0</v>
      </c>
      <c r="O2438" s="40">
        <v>57415</v>
      </c>
      <c r="P2438" s="27">
        <v>57415</v>
      </c>
      <c r="Q2438" s="27">
        <v>0</v>
      </c>
      <c r="R2438" s="27">
        <v>0</v>
      </c>
      <c r="S2438" s="27">
        <v>0</v>
      </c>
      <c r="T2438" s="27">
        <v>96163</v>
      </c>
      <c r="U2438" s="27">
        <v>0</v>
      </c>
      <c r="V2438" s="40">
        <v>34774.554575587979</v>
      </c>
      <c r="W2438" s="40">
        <v>34774.554575587979</v>
      </c>
      <c r="X2438" s="28"/>
      <c r="Y2438" s="38">
        <v>0</v>
      </c>
      <c r="Z2438" s="28">
        <v>34774.554575587979</v>
      </c>
      <c r="AA2438" s="28">
        <v>34774.554575587979</v>
      </c>
      <c r="AB2438" s="28">
        <v>0</v>
      </c>
      <c r="AC2438" s="28" t="s">
        <v>6123</v>
      </c>
      <c r="AD2438" s="37">
        <v>0</v>
      </c>
      <c r="AE2438" s="37">
        <v>0</v>
      </c>
      <c r="AF2438" s="37" t="s">
        <v>6138</v>
      </c>
    </row>
    <row r="2439" spans="1:32" x14ac:dyDescent="0.2">
      <c r="A2439" s="60" t="s">
        <v>6110</v>
      </c>
      <c r="B2439" s="44" t="s">
        <v>6115</v>
      </c>
      <c r="C2439" s="44"/>
      <c r="D2439" s="39">
        <v>2424</v>
      </c>
      <c r="E2439" s="44" t="s">
        <v>5094</v>
      </c>
      <c r="F2439" s="44" t="s">
        <v>5095</v>
      </c>
      <c r="G2439" s="39" t="s">
        <v>6115</v>
      </c>
      <c r="H2439" s="64">
        <v>40359</v>
      </c>
      <c r="I2439" s="44" t="s">
        <v>6141</v>
      </c>
      <c r="J2439" s="58">
        <v>40</v>
      </c>
      <c r="K2439" s="44" t="s">
        <v>6110</v>
      </c>
      <c r="L2439" s="39" t="s">
        <v>6116</v>
      </c>
      <c r="M2439" s="67">
        <v>0</v>
      </c>
      <c r="N2439" s="67">
        <v>0</v>
      </c>
      <c r="O2439" s="46">
        <v>249512</v>
      </c>
      <c r="P2439" s="45">
        <v>249512</v>
      </c>
      <c r="Q2439" s="45">
        <v>193773</v>
      </c>
      <c r="R2439" s="45">
        <v>16147.75</v>
      </c>
      <c r="S2439" s="45">
        <v>100000</v>
      </c>
      <c r="T2439" s="45">
        <v>86968</v>
      </c>
      <c r="U2439" s="46">
        <v>149512</v>
      </c>
      <c r="V2439" s="38">
        <v>64053.037343666147</v>
      </c>
      <c r="W2439" s="46">
        <v>64053.037343666147</v>
      </c>
      <c r="X2439" s="38"/>
      <c r="Y2439" s="38">
        <f t="shared" si="38"/>
        <v>74276.667626664697</v>
      </c>
      <c r="Z2439" s="38">
        <v>74276.667626664697</v>
      </c>
      <c r="AA2439" s="38">
        <v>0</v>
      </c>
      <c r="AB2439" s="38">
        <v>74276.667626664697</v>
      </c>
      <c r="AC2439" s="38" t="s">
        <v>6123</v>
      </c>
      <c r="AD2439" s="59">
        <v>0.85406894060648397</v>
      </c>
      <c r="AE2439" s="59">
        <v>0.29768775700833905</v>
      </c>
      <c r="AF2439" s="59">
        <v>0.49679402072519058</v>
      </c>
    </row>
    <row r="2440" spans="1:32" x14ac:dyDescent="0.2">
      <c r="A2440" s="60" t="s">
        <v>6110</v>
      </c>
      <c r="B2440" s="44" t="s">
        <v>6115</v>
      </c>
      <c r="C2440" s="44"/>
      <c r="D2440" s="39">
        <v>2425</v>
      </c>
      <c r="E2440" s="44" t="s">
        <v>5127</v>
      </c>
      <c r="F2440" s="44" t="s">
        <v>5128</v>
      </c>
      <c r="G2440" s="39" t="s">
        <v>6115</v>
      </c>
      <c r="H2440" s="64">
        <v>40543</v>
      </c>
      <c r="I2440" s="44" t="s">
        <v>6131</v>
      </c>
      <c r="J2440" s="58">
        <v>40</v>
      </c>
      <c r="K2440" s="44" t="s">
        <v>6110</v>
      </c>
      <c r="L2440" s="39" t="s">
        <v>6116</v>
      </c>
      <c r="M2440" s="67">
        <v>0</v>
      </c>
      <c r="N2440" s="67">
        <v>0</v>
      </c>
      <c r="O2440" s="46">
        <v>158867</v>
      </c>
      <c r="P2440" s="45">
        <v>158867</v>
      </c>
      <c r="Q2440" s="45">
        <v>192680</v>
      </c>
      <c r="R2440" s="45">
        <v>16056.666666666666</v>
      </c>
      <c r="S2440" s="45">
        <v>100000</v>
      </c>
      <c r="T2440" s="45">
        <v>108526</v>
      </c>
      <c r="U2440" s="46">
        <v>58867</v>
      </c>
      <c r="V2440" s="38">
        <v>25219.44826709291</v>
      </c>
      <c r="W2440" s="46">
        <v>25219.44826709291</v>
      </c>
      <c r="X2440" s="38"/>
      <c r="Y2440" s="38">
        <f t="shared" si="38"/>
        <v>29244.773618029798</v>
      </c>
      <c r="Z2440" s="38">
        <v>29244.773618029798</v>
      </c>
      <c r="AA2440" s="38">
        <v>0</v>
      </c>
      <c r="AB2440" s="38">
        <v>29244.773618029798</v>
      </c>
      <c r="AC2440" s="38" t="s">
        <v>6123</v>
      </c>
      <c r="AD2440" s="59">
        <v>0.26947250997945005</v>
      </c>
      <c r="AE2440" s="59">
        <v>0.18408337551555576</v>
      </c>
      <c r="AF2440" s="59">
        <v>0.49679402072519063</v>
      </c>
    </row>
    <row r="2441" spans="1:32" x14ac:dyDescent="0.2">
      <c r="A2441" s="60" t="s">
        <v>6110</v>
      </c>
      <c r="B2441" s="44" t="s">
        <v>6115</v>
      </c>
      <c r="C2441" s="44"/>
      <c r="D2441" s="39">
        <v>2426</v>
      </c>
      <c r="E2441" s="44" t="s">
        <v>5201</v>
      </c>
      <c r="F2441" s="44" t="s">
        <v>5202</v>
      </c>
      <c r="G2441" s="39" t="s">
        <v>6115</v>
      </c>
      <c r="H2441" s="64">
        <v>40543</v>
      </c>
      <c r="I2441" s="44" t="s">
        <v>6141</v>
      </c>
      <c r="J2441" s="58">
        <v>40</v>
      </c>
      <c r="K2441" s="44" t="s">
        <v>6110</v>
      </c>
      <c r="L2441" s="39" t="s">
        <v>6116</v>
      </c>
      <c r="M2441" s="67">
        <v>0</v>
      </c>
      <c r="N2441" s="67">
        <v>0</v>
      </c>
      <c r="O2441" s="46">
        <v>303515</v>
      </c>
      <c r="P2441" s="45">
        <v>303515</v>
      </c>
      <c r="Q2441" s="45">
        <v>227986</v>
      </c>
      <c r="R2441" s="45">
        <v>18998.833333333332</v>
      </c>
      <c r="S2441" s="45">
        <v>113993</v>
      </c>
      <c r="T2441" s="45">
        <v>143021</v>
      </c>
      <c r="U2441" s="46">
        <v>189522</v>
      </c>
      <c r="V2441" s="38">
        <v>81193.882387007703</v>
      </c>
      <c r="W2441" s="46">
        <v>81193.882387007703</v>
      </c>
      <c r="X2441" s="38"/>
      <c r="Y2441" s="38">
        <f t="shared" si="38"/>
        <v>94153.396395879579</v>
      </c>
      <c r="Z2441" s="38">
        <v>94153.396395879579</v>
      </c>
      <c r="AA2441" s="38">
        <v>0</v>
      </c>
      <c r="AB2441" s="38">
        <v>94153.396395879579</v>
      </c>
      <c r="AC2441" s="38" t="s">
        <v>6123</v>
      </c>
      <c r="AD2441" s="59">
        <v>0.65831868324147913</v>
      </c>
      <c r="AE2441" s="59">
        <v>0.31021002716794749</v>
      </c>
      <c r="AF2441" s="59">
        <v>0.49679402072519063</v>
      </c>
    </row>
    <row r="2442" spans="1:32" x14ac:dyDescent="0.2">
      <c r="A2442" s="60" t="s">
        <v>6110</v>
      </c>
      <c r="B2442" s="44" t="s">
        <v>6115</v>
      </c>
      <c r="C2442" s="44"/>
      <c r="D2442" s="39">
        <v>2427</v>
      </c>
      <c r="E2442" s="44" t="s">
        <v>5332</v>
      </c>
      <c r="F2442" s="44" t="s">
        <v>5333</v>
      </c>
      <c r="G2442" s="39" t="s">
        <v>6115</v>
      </c>
      <c r="H2442" s="64">
        <v>40451</v>
      </c>
      <c r="I2442" s="44" t="s">
        <v>6132</v>
      </c>
      <c r="J2442" s="58">
        <v>40</v>
      </c>
      <c r="K2442" s="44" t="s">
        <v>6110</v>
      </c>
      <c r="L2442" s="39" t="s">
        <v>6116</v>
      </c>
      <c r="M2442" s="67">
        <v>0</v>
      </c>
      <c r="N2442" s="67">
        <v>0</v>
      </c>
      <c r="O2442" s="46">
        <v>237023</v>
      </c>
      <c r="P2442" s="45">
        <v>237023</v>
      </c>
      <c r="Q2442" s="45">
        <v>213935</v>
      </c>
      <c r="R2442" s="45">
        <v>17827.916666666668</v>
      </c>
      <c r="S2442" s="45">
        <v>106967.5</v>
      </c>
      <c r="T2442" s="45">
        <v>121713</v>
      </c>
      <c r="U2442" s="46">
        <v>130055.5</v>
      </c>
      <c r="V2442" s="38">
        <v>55717.599913379345</v>
      </c>
      <c r="W2442" s="46">
        <v>55717.599913379345</v>
      </c>
      <c r="X2442" s="38"/>
      <c r="Y2442" s="38">
        <f t="shared" si="38"/>
        <v>64610.79476242503</v>
      </c>
      <c r="Z2442" s="38">
        <v>64610.79476242503</v>
      </c>
      <c r="AA2442" s="38">
        <v>0</v>
      </c>
      <c r="AB2442" s="38">
        <v>64610.79476242503</v>
      </c>
      <c r="AC2442" s="38" t="s">
        <v>6123</v>
      </c>
      <c r="AD2442" s="59">
        <v>0.53084547059414389</v>
      </c>
      <c r="AE2442" s="59">
        <v>0.27259293301673265</v>
      </c>
      <c r="AF2442" s="59">
        <v>0.49679402072519063</v>
      </c>
    </row>
    <row r="2443" spans="1:32" x14ac:dyDescent="0.2">
      <c r="A2443" s="60" t="s">
        <v>6110</v>
      </c>
      <c r="B2443" s="44" t="s">
        <v>6115</v>
      </c>
      <c r="C2443" s="44"/>
      <c r="D2443" s="39">
        <v>2428</v>
      </c>
      <c r="E2443" s="44" t="s">
        <v>5351</v>
      </c>
      <c r="F2443" s="44" t="s">
        <v>5352</v>
      </c>
      <c r="G2443" s="39" t="s">
        <v>6115</v>
      </c>
      <c r="H2443" s="64">
        <v>40451</v>
      </c>
      <c r="I2443" s="44" t="s">
        <v>6141</v>
      </c>
      <c r="J2443" s="58">
        <v>40</v>
      </c>
      <c r="K2443" s="44" t="s">
        <v>6110</v>
      </c>
      <c r="L2443" s="39" t="s">
        <v>6116</v>
      </c>
      <c r="M2443" s="67">
        <v>0</v>
      </c>
      <c r="N2443" s="67">
        <v>0</v>
      </c>
      <c r="O2443" s="46">
        <v>215010</v>
      </c>
      <c r="P2443" s="45">
        <v>215010</v>
      </c>
      <c r="Q2443" s="45">
        <v>178581</v>
      </c>
      <c r="R2443" s="45">
        <v>14881.75</v>
      </c>
      <c r="S2443" s="45">
        <v>100000</v>
      </c>
      <c r="T2443" s="45">
        <v>80421</v>
      </c>
      <c r="U2443" s="46">
        <v>115010</v>
      </c>
      <c r="V2443" s="38">
        <v>49271.896736683637</v>
      </c>
      <c r="W2443" s="46">
        <v>49271.896736683637</v>
      </c>
      <c r="X2443" s="38"/>
      <c r="Y2443" s="38">
        <f t="shared" si="38"/>
        <v>57136.28032360418</v>
      </c>
      <c r="Z2443" s="38">
        <v>57136.28032360418</v>
      </c>
      <c r="AA2443" s="38">
        <v>0</v>
      </c>
      <c r="AB2443" s="38">
        <v>57136.28032360418</v>
      </c>
      <c r="AC2443" s="38" t="s">
        <v>6123</v>
      </c>
      <c r="AD2443" s="59">
        <v>0.71046468364735804</v>
      </c>
      <c r="AE2443" s="59">
        <v>0.26573778114322211</v>
      </c>
      <c r="AF2443" s="59">
        <v>0.49679402072519069</v>
      </c>
    </row>
    <row r="2444" spans="1:32" x14ac:dyDescent="0.2">
      <c r="A2444" s="60" t="s">
        <v>6110</v>
      </c>
      <c r="B2444" s="44" t="s">
        <v>6115</v>
      </c>
      <c r="C2444" s="44"/>
      <c r="D2444" s="39">
        <v>2429</v>
      </c>
      <c r="E2444" s="44" t="s">
        <v>5357</v>
      </c>
      <c r="F2444" s="44" t="s">
        <v>5358</v>
      </c>
      <c r="G2444" s="39" t="s">
        <v>6115</v>
      </c>
      <c r="H2444" s="64">
        <v>40451</v>
      </c>
      <c r="I2444" s="44" t="s">
        <v>6141</v>
      </c>
      <c r="J2444" s="58">
        <v>40</v>
      </c>
      <c r="K2444" s="44" t="s">
        <v>6110</v>
      </c>
      <c r="L2444" s="39" t="s">
        <v>6116</v>
      </c>
      <c r="M2444" s="67">
        <v>0</v>
      </c>
      <c r="N2444" s="67">
        <v>0</v>
      </c>
      <c r="O2444" s="46">
        <v>134655</v>
      </c>
      <c r="P2444" s="45">
        <v>134655</v>
      </c>
      <c r="Q2444" s="45">
        <v>172808</v>
      </c>
      <c r="R2444" s="45">
        <v>14400.666666666666</v>
      </c>
      <c r="S2444" s="45">
        <v>100000</v>
      </c>
      <c r="T2444" s="45">
        <v>71374</v>
      </c>
      <c r="U2444" s="46">
        <v>34655</v>
      </c>
      <c r="V2444" s="38">
        <v>14846.687952436931</v>
      </c>
      <c r="W2444" s="46">
        <v>14846.687952436931</v>
      </c>
      <c r="X2444" s="38"/>
      <c r="Y2444" s="38">
        <f t="shared" si="38"/>
        <v>17216.396788231483</v>
      </c>
      <c r="Z2444" s="38">
        <v>17216.396788231483</v>
      </c>
      <c r="AA2444" s="38">
        <v>0</v>
      </c>
      <c r="AB2444" s="38">
        <v>17216.396788231483</v>
      </c>
      <c r="AC2444" s="38" t="s">
        <v>6123</v>
      </c>
      <c r="AD2444" s="59">
        <v>0.24121384241084265</v>
      </c>
      <c r="AE2444" s="59">
        <v>0.12785560720531344</v>
      </c>
      <c r="AF2444" s="59">
        <v>0.49679402072519069</v>
      </c>
    </row>
    <row r="2445" spans="1:32" x14ac:dyDescent="0.2">
      <c r="A2445" s="35" t="s">
        <v>6110</v>
      </c>
      <c r="B2445" s="26" t="s">
        <v>6173</v>
      </c>
      <c r="C2445" s="26" t="s">
        <v>6174</v>
      </c>
      <c r="D2445" s="25">
        <v>2430</v>
      </c>
      <c r="E2445" s="26" t="s">
        <v>5403</v>
      </c>
      <c r="F2445" s="26" t="s">
        <v>5404</v>
      </c>
      <c r="G2445" s="25" t="s">
        <v>6115</v>
      </c>
      <c r="H2445" s="63">
        <v>40086</v>
      </c>
      <c r="I2445" s="26" t="s">
        <v>6141</v>
      </c>
      <c r="J2445" s="57">
        <v>40</v>
      </c>
      <c r="K2445" s="26" t="s">
        <v>6110</v>
      </c>
      <c r="L2445" s="25" t="s">
        <v>6116</v>
      </c>
      <c r="M2445" s="110">
        <v>0</v>
      </c>
      <c r="N2445" s="110">
        <v>0</v>
      </c>
      <c r="O2445" s="40">
        <v>77292</v>
      </c>
      <c r="P2445" s="27">
        <v>77292</v>
      </c>
      <c r="Q2445" s="27">
        <v>0</v>
      </c>
      <c r="R2445" s="27">
        <v>0</v>
      </c>
      <c r="S2445" s="27">
        <v>0</v>
      </c>
      <c r="T2445" s="27">
        <v>70037</v>
      </c>
      <c r="U2445" s="27">
        <v>0</v>
      </c>
      <c r="V2445" s="40">
        <v>25326.84586390249</v>
      </c>
      <c r="W2445" s="40">
        <v>25326.84586390249</v>
      </c>
      <c r="X2445" s="28"/>
      <c r="Y2445" s="38">
        <v>0</v>
      </c>
      <c r="Z2445" s="28">
        <v>25326.84586390249</v>
      </c>
      <c r="AA2445" s="28">
        <v>25326.84586390249</v>
      </c>
      <c r="AB2445" s="28">
        <v>0</v>
      </c>
      <c r="AC2445" s="28" t="s">
        <v>6123</v>
      </c>
      <c r="AD2445" s="37">
        <v>0</v>
      </c>
      <c r="AE2445" s="37">
        <v>0</v>
      </c>
      <c r="AF2445" s="37" t="s">
        <v>6138</v>
      </c>
    </row>
    <row r="2446" spans="1:32" x14ac:dyDescent="0.2">
      <c r="A2446" s="60" t="s">
        <v>6110</v>
      </c>
      <c r="B2446" s="44" t="s">
        <v>6115</v>
      </c>
      <c r="C2446" s="44"/>
      <c r="D2446" s="39">
        <v>2431</v>
      </c>
      <c r="E2446" s="44" t="s">
        <v>5454</v>
      </c>
      <c r="F2446" s="44" t="s">
        <v>5455</v>
      </c>
      <c r="G2446" s="39" t="s">
        <v>6115</v>
      </c>
      <c r="H2446" s="64">
        <v>40359</v>
      </c>
      <c r="I2446" s="44" t="s">
        <v>6131</v>
      </c>
      <c r="J2446" s="58">
        <v>40</v>
      </c>
      <c r="K2446" s="44" t="s">
        <v>6110</v>
      </c>
      <c r="L2446" s="39" t="s">
        <v>6116</v>
      </c>
      <c r="M2446" s="67">
        <v>0</v>
      </c>
      <c r="N2446" s="67">
        <v>0</v>
      </c>
      <c r="O2446" s="46">
        <v>134923</v>
      </c>
      <c r="P2446" s="45">
        <v>134923</v>
      </c>
      <c r="Q2446" s="45">
        <v>176859</v>
      </c>
      <c r="R2446" s="45">
        <v>14738.25</v>
      </c>
      <c r="S2446" s="45">
        <v>100000</v>
      </c>
      <c r="T2446" s="45">
        <v>89979</v>
      </c>
      <c r="U2446" s="46">
        <v>34923</v>
      </c>
      <c r="V2446" s="38">
        <v>14961.502910487807</v>
      </c>
      <c r="W2446" s="46">
        <v>14961.502910487807</v>
      </c>
      <c r="X2446" s="38"/>
      <c r="Y2446" s="38">
        <f t="shared" si="38"/>
        <v>17349.537585785834</v>
      </c>
      <c r="Z2446" s="38">
        <v>17349.537585785834</v>
      </c>
      <c r="AA2446" s="38">
        <v>0</v>
      </c>
      <c r="AB2446" s="38">
        <v>17349.537585785834</v>
      </c>
      <c r="AC2446" s="38" t="s">
        <v>6123</v>
      </c>
      <c r="AD2446" s="59">
        <v>0.19281763062254342</v>
      </c>
      <c r="AE2446" s="59">
        <v>0.12858843626205935</v>
      </c>
      <c r="AF2446" s="59">
        <v>0.49679402072519069</v>
      </c>
    </row>
    <row r="2447" spans="1:32" x14ac:dyDescent="0.2">
      <c r="A2447" s="60" t="s">
        <v>6110</v>
      </c>
      <c r="B2447" s="44" t="s">
        <v>6115</v>
      </c>
      <c r="C2447" s="44"/>
      <c r="D2447" s="39">
        <v>2432</v>
      </c>
      <c r="E2447" s="44" t="s">
        <v>5484</v>
      </c>
      <c r="F2447" s="44" t="s">
        <v>5485</v>
      </c>
      <c r="G2447" s="39" t="s">
        <v>6115</v>
      </c>
      <c r="H2447" s="64">
        <v>40543</v>
      </c>
      <c r="I2447" s="44" t="s">
        <v>6129</v>
      </c>
      <c r="J2447" s="58">
        <v>40</v>
      </c>
      <c r="K2447" s="44" t="s">
        <v>6110</v>
      </c>
      <c r="L2447" s="39" t="s">
        <v>6116</v>
      </c>
      <c r="M2447" s="67">
        <v>0</v>
      </c>
      <c r="N2447" s="67">
        <v>0</v>
      </c>
      <c r="O2447" s="46">
        <v>150699</v>
      </c>
      <c r="P2447" s="45">
        <v>150699</v>
      </c>
      <c r="Q2447" s="45">
        <v>191573</v>
      </c>
      <c r="R2447" s="45">
        <v>15964.416666666666</v>
      </c>
      <c r="S2447" s="45">
        <v>100000</v>
      </c>
      <c r="T2447" s="45">
        <v>101419</v>
      </c>
      <c r="U2447" s="46">
        <v>50699</v>
      </c>
      <c r="V2447" s="38">
        <v>21720.162530676669</v>
      </c>
      <c r="W2447" s="46">
        <v>21720.162530676669</v>
      </c>
      <c r="X2447" s="38"/>
      <c r="Y2447" s="38">
        <f t="shared" si="38"/>
        <v>25186.96005674644</v>
      </c>
      <c r="Z2447" s="38">
        <v>25186.96005674644</v>
      </c>
      <c r="AA2447" s="38">
        <v>0</v>
      </c>
      <c r="AB2447" s="38">
        <v>25186.96005674644</v>
      </c>
      <c r="AC2447" s="38" t="s">
        <v>6123</v>
      </c>
      <c r="AD2447" s="59">
        <v>0.24834557683221528</v>
      </c>
      <c r="AE2447" s="59">
        <v>0.16713422157244867</v>
      </c>
      <c r="AF2447" s="59">
        <v>0.49679402072519063</v>
      </c>
    </row>
    <row r="2448" spans="1:32" x14ac:dyDescent="0.2">
      <c r="A2448" s="60" t="s">
        <v>6110</v>
      </c>
      <c r="B2448" s="44" t="s">
        <v>6115</v>
      </c>
      <c r="C2448" s="44"/>
      <c r="D2448" s="39">
        <v>2433</v>
      </c>
      <c r="E2448" s="44" t="s">
        <v>5727</v>
      </c>
      <c r="F2448" s="44" t="s">
        <v>5728</v>
      </c>
      <c r="G2448" s="39" t="s">
        <v>6115</v>
      </c>
      <c r="H2448" s="64">
        <v>40633</v>
      </c>
      <c r="I2448" s="44" t="s">
        <v>6132</v>
      </c>
      <c r="J2448" s="58">
        <v>40</v>
      </c>
      <c r="K2448" s="44" t="s">
        <v>6110</v>
      </c>
      <c r="L2448" s="39" t="s">
        <v>6116</v>
      </c>
      <c r="M2448" s="67">
        <v>0</v>
      </c>
      <c r="N2448" s="67">
        <v>0</v>
      </c>
      <c r="O2448" s="46">
        <v>121948</v>
      </c>
      <c r="P2448" s="45">
        <v>121948</v>
      </c>
      <c r="Q2448" s="45">
        <v>175216</v>
      </c>
      <c r="R2448" s="45">
        <v>14601.333333333334</v>
      </c>
      <c r="S2448" s="45">
        <v>100000</v>
      </c>
      <c r="T2448" s="45">
        <v>38958</v>
      </c>
      <c r="U2448" s="46">
        <v>21948</v>
      </c>
      <c r="V2448" s="38">
        <v>9402.8309675396267</v>
      </c>
      <c r="W2448" s="46">
        <v>9402.8309675396267</v>
      </c>
      <c r="X2448" s="38"/>
      <c r="Y2448" s="38">
        <f t="shared" si="38"/>
        <v>10903.635166876486</v>
      </c>
      <c r="Z2448" s="38">
        <v>10903.635166876486</v>
      </c>
      <c r="AA2448" s="38">
        <v>0</v>
      </c>
      <c r="AB2448" s="38">
        <v>10903.635166876486</v>
      </c>
      <c r="AC2448" s="38" t="s">
        <v>6123</v>
      </c>
      <c r="AD2448" s="59">
        <v>0.27988180006356811</v>
      </c>
      <c r="AE2448" s="59">
        <v>8.9412168849644813E-2</v>
      </c>
      <c r="AF2448" s="59">
        <v>0.49679402072519069</v>
      </c>
    </row>
    <row r="2449" spans="1:32" x14ac:dyDescent="0.2">
      <c r="A2449" s="60" t="s">
        <v>6110</v>
      </c>
      <c r="B2449" s="44" t="s">
        <v>6115</v>
      </c>
      <c r="C2449" s="44"/>
      <c r="D2449" s="39">
        <v>2434</v>
      </c>
      <c r="E2449" s="44" t="s">
        <v>5734</v>
      </c>
      <c r="F2449" s="44" t="s">
        <v>5735</v>
      </c>
      <c r="G2449" s="39" t="s">
        <v>6115</v>
      </c>
      <c r="H2449" s="64">
        <v>40543</v>
      </c>
      <c r="I2449" s="44" t="s">
        <v>6132</v>
      </c>
      <c r="J2449" s="58">
        <v>40</v>
      </c>
      <c r="K2449" s="44" t="s">
        <v>6110</v>
      </c>
      <c r="L2449" s="39" t="s">
        <v>6116</v>
      </c>
      <c r="M2449" s="67">
        <v>0</v>
      </c>
      <c r="N2449" s="67">
        <v>0</v>
      </c>
      <c r="O2449" s="46">
        <v>416607</v>
      </c>
      <c r="P2449" s="45">
        <v>416607</v>
      </c>
      <c r="Q2449" s="45">
        <v>199959</v>
      </c>
      <c r="R2449" s="45">
        <v>16663.25</v>
      </c>
      <c r="S2449" s="45">
        <v>100000</v>
      </c>
      <c r="T2449" s="45">
        <v>49450</v>
      </c>
      <c r="U2449" s="46">
        <v>316607</v>
      </c>
      <c r="V2449" s="38">
        <v>135638.8784463194</v>
      </c>
      <c r="W2449" s="46">
        <v>49450</v>
      </c>
      <c r="X2449" s="38"/>
      <c r="Y2449" s="38">
        <f t="shared" si="38"/>
        <v>157288.46451974043</v>
      </c>
      <c r="Z2449" s="38">
        <v>49450</v>
      </c>
      <c r="AA2449" s="38">
        <v>0</v>
      </c>
      <c r="AB2449" s="38">
        <v>49450</v>
      </c>
      <c r="AC2449" s="38" t="s">
        <v>6123</v>
      </c>
      <c r="AD2449" s="59">
        <v>1</v>
      </c>
      <c r="AE2449" s="59">
        <v>0.11869699741002912</v>
      </c>
      <c r="AF2449" s="59">
        <v>0.15618732371678454</v>
      </c>
    </row>
    <row r="2450" spans="1:32" x14ac:dyDescent="0.2">
      <c r="A2450" s="60" t="s">
        <v>6110</v>
      </c>
      <c r="B2450" s="44" t="s">
        <v>6115</v>
      </c>
      <c r="C2450" s="44"/>
      <c r="D2450" s="39">
        <v>2435</v>
      </c>
      <c r="E2450" s="44" t="s">
        <v>5829</v>
      </c>
      <c r="F2450" s="44" t="s">
        <v>5830</v>
      </c>
      <c r="G2450" s="39" t="s">
        <v>6115</v>
      </c>
      <c r="H2450" s="64">
        <v>40633</v>
      </c>
      <c r="I2450" s="44" t="s">
        <v>6132</v>
      </c>
      <c r="J2450" s="58">
        <v>40</v>
      </c>
      <c r="K2450" s="44" t="s">
        <v>6110</v>
      </c>
      <c r="L2450" s="39" t="s">
        <v>6116</v>
      </c>
      <c r="M2450" s="67">
        <v>0</v>
      </c>
      <c r="N2450" s="67">
        <v>0</v>
      </c>
      <c r="O2450" s="46">
        <v>435829</v>
      </c>
      <c r="P2450" s="45">
        <v>435829</v>
      </c>
      <c r="Q2450" s="45">
        <v>188677</v>
      </c>
      <c r="R2450" s="45">
        <v>15723.083333333334</v>
      </c>
      <c r="S2450" s="45">
        <v>100000</v>
      </c>
      <c r="T2450" s="45">
        <v>28256</v>
      </c>
      <c r="U2450" s="46">
        <v>335829</v>
      </c>
      <c r="V2450" s="38">
        <v>143873.85278831169</v>
      </c>
      <c r="W2450" s="46">
        <v>28256</v>
      </c>
      <c r="X2450" s="38"/>
      <c r="Y2450" s="38">
        <f t="shared" si="38"/>
        <v>166837.83918612005</v>
      </c>
      <c r="Z2450" s="38">
        <v>28256</v>
      </c>
      <c r="AA2450" s="38">
        <v>0</v>
      </c>
      <c r="AB2450" s="38">
        <v>28256</v>
      </c>
      <c r="AC2450" s="38" t="s">
        <v>6123</v>
      </c>
      <c r="AD2450" s="59">
        <v>1</v>
      </c>
      <c r="AE2450" s="59">
        <v>6.4832766979709938E-2</v>
      </c>
      <c r="AF2450" s="59">
        <v>8.4138058357080533E-2</v>
      </c>
    </row>
    <row r="2451" spans="1:32" x14ac:dyDescent="0.2">
      <c r="A2451" s="60" t="s">
        <v>6110</v>
      </c>
      <c r="B2451" s="44" t="s">
        <v>6115</v>
      </c>
      <c r="C2451" s="44"/>
      <c r="D2451" s="39">
        <v>2436</v>
      </c>
      <c r="E2451" s="44" t="s">
        <v>5834</v>
      </c>
      <c r="F2451" s="44" t="s">
        <v>5835</v>
      </c>
      <c r="G2451" s="39" t="s">
        <v>6115</v>
      </c>
      <c r="H2451" s="64">
        <v>40633</v>
      </c>
      <c r="I2451" s="44" t="s">
        <v>6132</v>
      </c>
      <c r="J2451" s="58">
        <v>40</v>
      </c>
      <c r="K2451" s="44" t="s">
        <v>6110</v>
      </c>
      <c r="L2451" s="39" t="s">
        <v>6116</v>
      </c>
      <c r="M2451" s="67">
        <v>0</v>
      </c>
      <c r="N2451" s="67">
        <v>0</v>
      </c>
      <c r="O2451" s="46">
        <v>255190</v>
      </c>
      <c r="P2451" s="45">
        <v>255190</v>
      </c>
      <c r="Q2451" s="45">
        <v>190065</v>
      </c>
      <c r="R2451" s="45">
        <v>15838.75</v>
      </c>
      <c r="S2451" s="45">
        <v>100000</v>
      </c>
      <c r="T2451" s="45">
        <v>75796</v>
      </c>
      <c r="U2451" s="46">
        <v>155190</v>
      </c>
      <c r="V2451" s="38">
        <v>66485.572163863428</v>
      </c>
      <c r="W2451" s="46">
        <v>66485.572163863428</v>
      </c>
      <c r="X2451" s="38"/>
      <c r="Y2451" s="38">
        <f t="shared" si="38"/>
        <v>77097.464076342338</v>
      </c>
      <c r="Z2451" s="38">
        <v>75796</v>
      </c>
      <c r="AA2451" s="38">
        <v>0</v>
      </c>
      <c r="AB2451" s="38">
        <v>75796</v>
      </c>
      <c r="AC2451" s="38" t="s">
        <v>6123</v>
      </c>
      <c r="AD2451" s="59">
        <v>1</v>
      </c>
      <c r="AE2451" s="59">
        <v>0.29701790822524393</v>
      </c>
      <c r="AF2451" s="59">
        <v>0.48840775823184485</v>
      </c>
    </row>
    <row r="2452" spans="1:32" x14ac:dyDescent="0.2">
      <c r="A2452" s="60" t="s">
        <v>6110</v>
      </c>
      <c r="B2452" s="44" t="s">
        <v>6115</v>
      </c>
      <c r="C2452" s="44"/>
      <c r="D2452" s="39">
        <v>2437</v>
      </c>
      <c r="E2452" s="44" t="s">
        <v>5843</v>
      </c>
      <c r="F2452" s="44" t="s">
        <v>5844</v>
      </c>
      <c r="G2452" s="39" t="s">
        <v>6115</v>
      </c>
      <c r="H2452" s="64">
        <v>40543</v>
      </c>
      <c r="I2452" s="44" t="s">
        <v>6131</v>
      </c>
      <c r="J2452" s="58">
        <v>40</v>
      </c>
      <c r="K2452" s="44" t="s">
        <v>6110</v>
      </c>
      <c r="L2452" s="39" t="s">
        <v>6116</v>
      </c>
      <c r="M2452" s="67">
        <v>0</v>
      </c>
      <c r="N2452" s="67">
        <v>0</v>
      </c>
      <c r="O2452" s="46">
        <v>350458</v>
      </c>
      <c r="P2452" s="45">
        <v>350458</v>
      </c>
      <c r="Q2452" s="45">
        <v>178063</v>
      </c>
      <c r="R2452" s="45">
        <v>14838.583333333334</v>
      </c>
      <c r="S2452" s="45">
        <v>100000</v>
      </c>
      <c r="T2452" s="45">
        <v>60597</v>
      </c>
      <c r="U2452" s="46">
        <v>250458</v>
      </c>
      <c r="V2452" s="38">
        <v>107299.71926681428</v>
      </c>
      <c r="W2452" s="46">
        <v>60597</v>
      </c>
      <c r="X2452" s="38"/>
      <c r="Y2452" s="38">
        <f t="shared" si="38"/>
        <v>124426.03684278981</v>
      </c>
      <c r="Z2452" s="38">
        <v>60597</v>
      </c>
      <c r="AA2452" s="38">
        <v>0</v>
      </c>
      <c r="AB2452" s="38">
        <v>60597</v>
      </c>
      <c r="AC2452" s="38" t="s">
        <v>6123</v>
      </c>
      <c r="AD2452" s="59">
        <v>1</v>
      </c>
      <c r="AE2452" s="59">
        <v>0.17290802321533535</v>
      </c>
      <c r="AF2452" s="59">
        <v>0.2419447572048008</v>
      </c>
    </row>
    <row r="2453" spans="1:32" x14ac:dyDescent="0.2">
      <c r="A2453" s="60" t="s">
        <v>6110</v>
      </c>
      <c r="B2453" s="44" t="s">
        <v>6115</v>
      </c>
      <c r="C2453" s="44"/>
      <c r="D2453" s="39">
        <v>2438</v>
      </c>
      <c r="E2453" s="44" t="s">
        <v>5859</v>
      </c>
      <c r="F2453" s="44" t="s">
        <v>5860</v>
      </c>
      <c r="G2453" s="39" t="s">
        <v>6115</v>
      </c>
      <c r="H2453" s="64">
        <v>40359</v>
      </c>
      <c r="I2453" s="44" t="s">
        <v>6129</v>
      </c>
      <c r="J2453" s="58">
        <v>40</v>
      </c>
      <c r="K2453" s="44" t="s">
        <v>6110</v>
      </c>
      <c r="L2453" s="39" t="s">
        <v>6116</v>
      </c>
      <c r="M2453" s="67">
        <v>0</v>
      </c>
      <c r="N2453" s="67">
        <v>0</v>
      </c>
      <c r="O2453" s="46">
        <v>346177</v>
      </c>
      <c r="P2453" s="45">
        <v>346177</v>
      </c>
      <c r="Q2453" s="45">
        <v>193744</v>
      </c>
      <c r="R2453" s="45">
        <v>16145.333333333334</v>
      </c>
      <c r="S2453" s="45">
        <v>100000</v>
      </c>
      <c r="T2453" s="45">
        <v>64638</v>
      </c>
      <c r="U2453" s="46">
        <v>246177</v>
      </c>
      <c r="V2453" s="38">
        <v>105465.67883615832</v>
      </c>
      <c r="W2453" s="46">
        <v>64638</v>
      </c>
      <c r="X2453" s="38"/>
      <c r="Y2453" s="38">
        <f t="shared" si="38"/>
        <v>122299.26164006526</v>
      </c>
      <c r="Z2453" s="38">
        <v>64638</v>
      </c>
      <c r="AA2453" s="38">
        <v>0</v>
      </c>
      <c r="AB2453" s="38">
        <v>64638</v>
      </c>
      <c r="AC2453" s="38" t="s">
        <v>6123</v>
      </c>
      <c r="AD2453" s="59">
        <v>1</v>
      </c>
      <c r="AE2453" s="59">
        <v>0.18671951053940614</v>
      </c>
      <c r="AF2453" s="59">
        <v>0.2625671772748876</v>
      </c>
    </row>
    <row r="2454" spans="1:32" x14ac:dyDescent="0.2">
      <c r="A2454" s="60" t="s">
        <v>6110</v>
      </c>
      <c r="B2454" s="44" t="s">
        <v>6115</v>
      </c>
      <c r="C2454" s="44"/>
      <c r="D2454" s="39">
        <v>2439</v>
      </c>
      <c r="E2454" s="44" t="s">
        <v>5870</v>
      </c>
      <c r="F2454" s="44" t="s">
        <v>5871</v>
      </c>
      <c r="G2454" s="39" t="s">
        <v>6115</v>
      </c>
      <c r="H2454" s="64">
        <v>40633</v>
      </c>
      <c r="I2454" s="44" t="s">
        <v>6130</v>
      </c>
      <c r="J2454" s="58">
        <v>40</v>
      </c>
      <c r="K2454" s="44" t="s">
        <v>6110</v>
      </c>
      <c r="L2454" s="39" t="s">
        <v>6116</v>
      </c>
      <c r="M2454" s="67">
        <v>0</v>
      </c>
      <c r="N2454" s="67">
        <v>0</v>
      </c>
      <c r="O2454" s="46">
        <v>210601</v>
      </c>
      <c r="P2454" s="45">
        <v>210601</v>
      </c>
      <c r="Q2454" s="45">
        <v>129848</v>
      </c>
      <c r="R2454" s="45">
        <v>10820.666666666666</v>
      </c>
      <c r="S2454" s="45">
        <v>100000</v>
      </c>
      <c r="T2454" s="45">
        <v>37467</v>
      </c>
      <c r="U2454" s="46">
        <v>110601</v>
      </c>
      <c r="V2454" s="38">
        <v>47383.019311137701</v>
      </c>
      <c r="W2454" s="46">
        <v>37467</v>
      </c>
      <c r="X2454" s="38"/>
      <c r="Y2454" s="38">
        <f t="shared" si="38"/>
        <v>54945.915486226811</v>
      </c>
      <c r="Z2454" s="38">
        <v>37467</v>
      </c>
      <c r="AA2454" s="38">
        <v>0</v>
      </c>
      <c r="AB2454" s="38">
        <v>37467</v>
      </c>
      <c r="AC2454" s="38" t="s">
        <v>6123</v>
      </c>
      <c r="AD2454" s="59">
        <v>1</v>
      </c>
      <c r="AE2454" s="59">
        <v>0.17790513815224049</v>
      </c>
      <c r="AF2454" s="59">
        <v>0.33875823907559605</v>
      </c>
    </row>
    <row r="2455" spans="1:32" x14ac:dyDescent="0.2">
      <c r="A2455" s="60" t="s">
        <v>6110</v>
      </c>
      <c r="B2455" s="44" t="s">
        <v>6115</v>
      </c>
      <c r="C2455" s="44"/>
      <c r="D2455" s="39">
        <v>2440</v>
      </c>
      <c r="E2455" s="44" t="s">
        <v>929</v>
      </c>
      <c r="F2455" s="44" t="s">
        <v>930</v>
      </c>
      <c r="G2455" s="39" t="s">
        <v>6115</v>
      </c>
      <c r="H2455" s="64">
        <v>40451</v>
      </c>
      <c r="I2455" s="44" t="s">
        <v>6129</v>
      </c>
      <c r="J2455" s="58">
        <v>39</v>
      </c>
      <c r="K2455" s="44" t="s">
        <v>6110</v>
      </c>
      <c r="L2455" s="39" t="s">
        <v>6123</v>
      </c>
      <c r="M2455" s="67">
        <v>150000</v>
      </c>
      <c r="N2455" s="67">
        <v>0</v>
      </c>
      <c r="O2455" s="46">
        <v>371758</v>
      </c>
      <c r="P2455" s="45">
        <v>371758</v>
      </c>
      <c r="Q2455" s="45">
        <v>258991</v>
      </c>
      <c r="R2455" s="45">
        <v>21582.583333333332</v>
      </c>
      <c r="S2455" s="45">
        <v>129495.5</v>
      </c>
      <c r="T2455" s="45">
        <v>161951</v>
      </c>
      <c r="U2455" s="46">
        <v>242262.5</v>
      </c>
      <c r="V2455" s="38">
        <v>103788.65214477714</v>
      </c>
      <c r="W2455" s="46">
        <v>103788.65214477714</v>
      </c>
      <c r="X2455" s="38"/>
      <c r="Y2455" s="38">
        <f t="shared" si="38"/>
        <v>120354.56144593649</v>
      </c>
      <c r="Z2455" s="38">
        <v>120354.56144593649</v>
      </c>
      <c r="AA2455" s="38">
        <v>0</v>
      </c>
      <c r="AB2455" s="38">
        <v>120354.56144593649</v>
      </c>
      <c r="AC2455" s="38" t="s">
        <v>6123</v>
      </c>
      <c r="AD2455" s="59">
        <v>0.7431541728420108</v>
      </c>
      <c r="AE2455" s="59">
        <v>0.32374437522780003</v>
      </c>
      <c r="AF2455" s="59">
        <v>0.49679402072519058</v>
      </c>
    </row>
    <row r="2456" spans="1:32" x14ac:dyDescent="0.2">
      <c r="A2456" s="60" t="s">
        <v>6110</v>
      </c>
      <c r="B2456" s="44" t="s">
        <v>6115</v>
      </c>
      <c r="C2456" s="44"/>
      <c r="D2456" s="39">
        <v>2441</v>
      </c>
      <c r="E2456" s="44" t="s">
        <v>1073</v>
      </c>
      <c r="F2456" s="44" t="s">
        <v>1074</v>
      </c>
      <c r="G2456" s="39" t="s">
        <v>6115</v>
      </c>
      <c r="H2456" s="64">
        <v>40543</v>
      </c>
      <c r="I2456" s="44" t="s">
        <v>6131</v>
      </c>
      <c r="J2456" s="58">
        <v>39</v>
      </c>
      <c r="K2456" s="44" t="s">
        <v>6110</v>
      </c>
      <c r="L2456" s="39" t="s">
        <v>6116</v>
      </c>
      <c r="M2456" s="67">
        <v>0</v>
      </c>
      <c r="N2456" s="67">
        <v>0</v>
      </c>
      <c r="O2456" s="46">
        <v>702930</v>
      </c>
      <c r="P2456" s="45">
        <v>702930</v>
      </c>
      <c r="Q2456" s="45">
        <v>213371</v>
      </c>
      <c r="R2456" s="45">
        <v>17780.916666666668</v>
      </c>
      <c r="S2456" s="45">
        <v>106685.5</v>
      </c>
      <c r="T2456" s="45">
        <v>147828</v>
      </c>
      <c r="U2456" s="46">
        <v>596244.5</v>
      </c>
      <c r="V2456" s="38">
        <v>255439.50468494536</v>
      </c>
      <c r="W2456" s="46">
        <v>147828</v>
      </c>
      <c r="X2456" s="38"/>
      <c r="Y2456" s="38">
        <f t="shared" si="38"/>
        <v>296210.70249028096</v>
      </c>
      <c r="Z2456" s="38">
        <v>147828</v>
      </c>
      <c r="AA2456" s="38">
        <v>0</v>
      </c>
      <c r="AB2456" s="38">
        <v>147828</v>
      </c>
      <c r="AC2456" s="38" t="s">
        <v>6123</v>
      </c>
      <c r="AD2456" s="59">
        <v>1</v>
      </c>
      <c r="AE2456" s="59">
        <v>0.21030259058512227</v>
      </c>
      <c r="AF2456" s="59">
        <v>0.24793184675078764</v>
      </c>
    </row>
    <row r="2457" spans="1:32" x14ac:dyDescent="0.2">
      <c r="A2457" s="60" t="s">
        <v>6110</v>
      </c>
      <c r="B2457" s="44" t="s">
        <v>6115</v>
      </c>
      <c r="C2457" s="44"/>
      <c r="D2457" s="39">
        <v>2442</v>
      </c>
      <c r="E2457" s="44" t="s">
        <v>2347</v>
      </c>
      <c r="F2457" s="44" t="s">
        <v>2348</v>
      </c>
      <c r="G2457" s="39" t="s">
        <v>6115</v>
      </c>
      <c r="H2457" s="64">
        <v>40451</v>
      </c>
      <c r="I2457" s="44" t="s">
        <v>6129</v>
      </c>
      <c r="J2457" s="58">
        <v>39</v>
      </c>
      <c r="K2457" s="44" t="s">
        <v>6110</v>
      </c>
      <c r="L2457" s="39" t="s">
        <v>6116</v>
      </c>
      <c r="M2457" s="67">
        <v>0</v>
      </c>
      <c r="N2457" s="67">
        <v>0</v>
      </c>
      <c r="O2457" s="46">
        <v>440834</v>
      </c>
      <c r="P2457" s="45">
        <v>440834</v>
      </c>
      <c r="Q2457" s="45">
        <v>268699</v>
      </c>
      <c r="R2457" s="45">
        <v>22391.583333333332</v>
      </c>
      <c r="S2457" s="45">
        <v>134349.5</v>
      </c>
      <c r="T2457" s="45">
        <v>138291</v>
      </c>
      <c r="U2457" s="46">
        <v>306484.5</v>
      </c>
      <c r="V2457" s="38">
        <v>131302.25750277468</v>
      </c>
      <c r="W2457" s="46">
        <v>131302.25750277468</v>
      </c>
      <c r="X2457" s="38"/>
      <c r="Y2457" s="38">
        <f t="shared" si="38"/>
        <v>152259.66704494969</v>
      </c>
      <c r="Z2457" s="38">
        <v>138291</v>
      </c>
      <c r="AA2457" s="38">
        <v>0</v>
      </c>
      <c r="AB2457" s="38">
        <v>138291</v>
      </c>
      <c r="AC2457" s="38" t="s">
        <v>6123</v>
      </c>
      <c r="AD2457" s="59">
        <v>1</v>
      </c>
      <c r="AE2457" s="59">
        <v>0.31370311727316857</v>
      </c>
      <c r="AF2457" s="59">
        <v>0.45121694571829896</v>
      </c>
    </row>
    <row r="2458" spans="1:32" x14ac:dyDescent="0.2">
      <c r="A2458" s="60" t="s">
        <v>6110</v>
      </c>
      <c r="B2458" s="44" t="s">
        <v>6115</v>
      </c>
      <c r="C2458" s="44"/>
      <c r="D2458" s="39">
        <v>2443</v>
      </c>
      <c r="E2458" s="44" t="s">
        <v>3554</v>
      </c>
      <c r="F2458" s="44" t="s">
        <v>3555</v>
      </c>
      <c r="G2458" s="39" t="s">
        <v>6115</v>
      </c>
      <c r="H2458" s="64">
        <v>40633</v>
      </c>
      <c r="I2458" s="44" t="s">
        <v>6132</v>
      </c>
      <c r="J2458" s="58">
        <v>39</v>
      </c>
      <c r="K2458" s="44" t="s">
        <v>6110</v>
      </c>
      <c r="L2458" s="39" t="s">
        <v>6116</v>
      </c>
      <c r="M2458" s="67">
        <v>0</v>
      </c>
      <c r="N2458" s="67">
        <v>0</v>
      </c>
      <c r="O2458" s="46">
        <v>439443</v>
      </c>
      <c r="P2458" s="45">
        <v>439443</v>
      </c>
      <c r="Q2458" s="45">
        <v>177806</v>
      </c>
      <c r="R2458" s="45">
        <v>14817.166666666666</v>
      </c>
      <c r="S2458" s="45">
        <v>100000</v>
      </c>
      <c r="T2458" s="45">
        <v>72625</v>
      </c>
      <c r="U2458" s="46">
        <v>339443</v>
      </c>
      <c r="V2458" s="38">
        <v>145422.14106590822</v>
      </c>
      <c r="W2458" s="46">
        <v>72625</v>
      </c>
      <c r="X2458" s="38"/>
      <c r="Y2458" s="38">
        <f t="shared" si="38"/>
        <v>168633.25277702088</v>
      </c>
      <c r="Z2458" s="38">
        <v>72625</v>
      </c>
      <c r="AA2458" s="38">
        <v>0</v>
      </c>
      <c r="AB2458" s="38">
        <v>72625</v>
      </c>
      <c r="AC2458" s="38" t="s">
        <v>6123</v>
      </c>
      <c r="AD2458" s="59">
        <v>1</v>
      </c>
      <c r="AE2458" s="59">
        <v>0.16526602995155232</v>
      </c>
      <c r="AF2458" s="59">
        <v>0.21395344726507837</v>
      </c>
    </row>
    <row r="2459" spans="1:32" x14ac:dyDescent="0.2">
      <c r="A2459" s="60" t="s">
        <v>6110</v>
      </c>
      <c r="B2459" s="44" t="s">
        <v>6115</v>
      </c>
      <c r="C2459" s="44"/>
      <c r="D2459" s="39">
        <v>2444</v>
      </c>
      <c r="E2459" s="44" t="s">
        <v>4257</v>
      </c>
      <c r="F2459" s="44" t="s">
        <v>4258</v>
      </c>
      <c r="G2459" s="39" t="s">
        <v>6115</v>
      </c>
      <c r="H2459" s="64">
        <v>40359</v>
      </c>
      <c r="I2459" s="44" t="s">
        <v>6141</v>
      </c>
      <c r="J2459" s="58">
        <v>39</v>
      </c>
      <c r="K2459" s="44" t="s">
        <v>6110</v>
      </c>
      <c r="L2459" s="39" t="s">
        <v>6116</v>
      </c>
      <c r="M2459" s="67">
        <v>0</v>
      </c>
      <c r="N2459" s="67">
        <v>0</v>
      </c>
      <c r="O2459" s="46">
        <v>120868</v>
      </c>
      <c r="P2459" s="45">
        <v>120868</v>
      </c>
      <c r="Q2459" s="45">
        <v>148461</v>
      </c>
      <c r="R2459" s="45">
        <v>12371.75</v>
      </c>
      <c r="S2459" s="45">
        <v>100000</v>
      </c>
      <c r="T2459" s="45">
        <v>75355</v>
      </c>
      <c r="U2459" s="46">
        <v>20868</v>
      </c>
      <c r="V2459" s="38">
        <v>8940.1438231555003</v>
      </c>
      <c r="W2459" s="46">
        <v>8940.1438231555003</v>
      </c>
      <c r="X2459" s="38"/>
      <c r="Y2459" s="38">
        <f t="shared" si="38"/>
        <v>10367.097624493279</v>
      </c>
      <c r="Z2459" s="38">
        <v>10367.097624493279</v>
      </c>
      <c r="AA2459" s="38">
        <v>0</v>
      </c>
      <c r="AB2459" s="38">
        <v>10367.097624493279</v>
      </c>
      <c r="AC2459" s="38" t="s">
        <v>6123</v>
      </c>
      <c r="AD2459" s="59">
        <v>0.13757677160763426</v>
      </c>
      <c r="AE2459" s="59">
        <v>8.5772062286902068E-2</v>
      </c>
      <c r="AF2459" s="59">
        <v>0.49679402072519069</v>
      </c>
    </row>
    <row r="2460" spans="1:32" x14ac:dyDescent="0.2">
      <c r="A2460" s="60" t="s">
        <v>6110</v>
      </c>
      <c r="B2460" s="44" t="s">
        <v>6115</v>
      </c>
      <c r="C2460" s="44"/>
      <c r="D2460" s="39">
        <v>2445</v>
      </c>
      <c r="E2460" s="44" t="s">
        <v>5173</v>
      </c>
      <c r="F2460" s="44" t="s">
        <v>5174</v>
      </c>
      <c r="G2460" s="39" t="s">
        <v>6115</v>
      </c>
      <c r="H2460" s="64">
        <v>40633</v>
      </c>
      <c r="I2460" s="44" t="s">
        <v>6141</v>
      </c>
      <c r="J2460" s="58">
        <v>39</v>
      </c>
      <c r="K2460" s="44" t="s">
        <v>6110</v>
      </c>
      <c r="L2460" s="39" t="s">
        <v>6116</v>
      </c>
      <c r="M2460" s="67">
        <v>0</v>
      </c>
      <c r="N2460" s="67">
        <v>0</v>
      </c>
      <c r="O2460" s="46">
        <v>131831</v>
      </c>
      <c r="P2460" s="45">
        <v>131831</v>
      </c>
      <c r="Q2460" s="45">
        <v>176209</v>
      </c>
      <c r="R2460" s="45">
        <v>14684.083333333334</v>
      </c>
      <c r="S2460" s="45">
        <v>100000</v>
      </c>
      <c r="T2460" s="45">
        <v>105335</v>
      </c>
      <c r="U2460" s="46">
        <v>31831</v>
      </c>
      <c r="V2460" s="38">
        <v>13636.846752676956</v>
      </c>
      <c r="W2460" s="46">
        <v>13636.846752676956</v>
      </c>
      <c r="X2460" s="38"/>
      <c r="Y2460" s="38">
        <f t="shared" si="38"/>
        <v>15813.450473703542</v>
      </c>
      <c r="Z2460" s="38">
        <v>15813.450473703542</v>
      </c>
      <c r="AA2460" s="38">
        <v>0</v>
      </c>
      <c r="AB2460" s="38">
        <v>15813.450473703542</v>
      </c>
      <c r="AC2460" s="38" t="s">
        <v>6123</v>
      </c>
      <c r="AD2460" s="59">
        <v>0.15012531896998663</v>
      </c>
      <c r="AE2460" s="59">
        <v>0.11995244270090906</v>
      </c>
      <c r="AF2460" s="59">
        <v>0.49679402072519063</v>
      </c>
    </row>
    <row r="2461" spans="1:32" x14ac:dyDescent="0.2">
      <c r="A2461" s="60" t="s">
        <v>6110</v>
      </c>
      <c r="B2461" s="44" t="s">
        <v>6115</v>
      </c>
      <c r="C2461" s="44"/>
      <c r="D2461" s="39">
        <v>2446</v>
      </c>
      <c r="E2461" s="44" t="s">
        <v>5756</v>
      </c>
      <c r="F2461" s="44" t="s">
        <v>5757</v>
      </c>
      <c r="G2461" s="39" t="s">
        <v>6115</v>
      </c>
      <c r="H2461" s="64">
        <v>40359</v>
      </c>
      <c r="I2461" s="44" t="s">
        <v>6131</v>
      </c>
      <c r="J2461" s="58">
        <v>39</v>
      </c>
      <c r="K2461" s="44" t="s">
        <v>6110</v>
      </c>
      <c r="L2461" s="39" t="s">
        <v>6116</v>
      </c>
      <c r="M2461" s="67">
        <v>0</v>
      </c>
      <c r="N2461" s="67">
        <v>0</v>
      </c>
      <c r="O2461" s="46">
        <v>479564</v>
      </c>
      <c r="P2461" s="45">
        <v>479564</v>
      </c>
      <c r="Q2461" s="45">
        <v>172565</v>
      </c>
      <c r="R2461" s="45">
        <v>14380.416666666666</v>
      </c>
      <c r="S2461" s="45">
        <v>100000</v>
      </c>
      <c r="T2461" s="45">
        <v>45784</v>
      </c>
      <c r="U2461" s="46">
        <v>379564</v>
      </c>
      <c r="V2461" s="38">
        <v>162610.54006575592</v>
      </c>
      <c r="W2461" s="46">
        <v>45784</v>
      </c>
      <c r="X2461" s="38"/>
      <c r="Y2461" s="38">
        <f t="shared" si="38"/>
        <v>188565.12568253628</v>
      </c>
      <c r="Z2461" s="38">
        <v>45784</v>
      </c>
      <c r="AA2461" s="38">
        <v>0</v>
      </c>
      <c r="AB2461" s="38">
        <v>45784</v>
      </c>
      <c r="AC2461" s="38" t="s">
        <v>6123</v>
      </c>
      <c r="AD2461" s="59">
        <v>1</v>
      </c>
      <c r="AE2461" s="59">
        <v>9.5470051963867181E-2</v>
      </c>
      <c r="AF2461" s="59">
        <v>0.1206226090988608</v>
      </c>
    </row>
    <row r="2462" spans="1:32" x14ac:dyDescent="0.2">
      <c r="A2462" s="60" t="s">
        <v>6110</v>
      </c>
      <c r="B2462" s="44" t="s">
        <v>6115</v>
      </c>
      <c r="C2462" s="44"/>
      <c r="D2462" s="39">
        <v>2447</v>
      </c>
      <c r="E2462" s="44" t="s">
        <v>5802</v>
      </c>
      <c r="F2462" s="44" t="s">
        <v>5803</v>
      </c>
      <c r="G2462" s="39" t="s">
        <v>6115</v>
      </c>
      <c r="H2462" s="64">
        <v>40543</v>
      </c>
      <c r="I2462" s="44" t="s">
        <v>6131</v>
      </c>
      <c r="J2462" s="58">
        <v>39</v>
      </c>
      <c r="K2462" s="44" t="s">
        <v>6110</v>
      </c>
      <c r="L2462" s="39" t="s">
        <v>6116</v>
      </c>
      <c r="M2462" s="67">
        <v>0</v>
      </c>
      <c r="N2462" s="67">
        <v>0</v>
      </c>
      <c r="O2462" s="46">
        <v>281171</v>
      </c>
      <c r="P2462" s="45">
        <v>281171</v>
      </c>
      <c r="Q2462" s="45">
        <v>170085</v>
      </c>
      <c r="R2462" s="45">
        <v>14173.75</v>
      </c>
      <c r="S2462" s="45">
        <v>100000</v>
      </c>
      <c r="T2462" s="45">
        <v>56527</v>
      </c>
      <c r="U2462" s="46">
        <v>181171</v>
      </c>
      <c r="V2462" s="38">
        <v>77616.196884459714</v>
      </c>
      <c r="W2462" s="46">
        <v>56527</v>
      </c>
      <c r="X2462" s="38"/>
      <c r="Y2462" s="38">
        <f t="shared" si="38"/>
        <v>90004.669528803526</v>
      </c>
      <c r="Z2462" s="38">
        <v>56527</v>
      </c>
      <c r="AA2462" s="38">
        <v>0</v>
      </c>
      <c r="AB2462" s="38">
        <v>56527</v>
      </c>
      <c r="AC2462" s="38" t="s">
        <v>6123</v>
      </c>
      <c r="AD2462" s="59">
        <v>1</v>
      </c>
      <c r="AE2462" s="59">
        <v>0.20104135917288768</v>
      </c>
      <c r="AF2462" s="59">
        <v>0.3120090963785595</v>
      </c>
    </row>
    <row r="2463" spans="1:32" x14ac:dyDescent="0.2">
      <c r="A2463" s="60" t="s">
        <v>6110</v>
      </c>
      <c r="B2463" s="44" t="s">
        <v>6115</v>
      </c>
      <c r="C2463" s="44"/>
      <c r="D2463" s="39">
        <v>2448</v>
      </c>
      <c r="E2463" s="44" t="s">
        <v>1164</v>
      </c>
      <c r="F2463" s="44" t="s">
        <v>1165</v>
      </c>
      <c r="G2463" s="39" t="s">
        <v>6115</v>
      </c>
      <c r="H2463" s="64">
        <v>40543</v>
      </c>
      <c r="I2463" s="44" t="s">
        <v>6131</v>
      </c>
      <c r="J2463" s="58">
        <v>38</v>
      </c>
      <c r="K2463" s="44" t="s">
        <v>6110</v>
      </c>
      <c r="L2463" s="39" t="s">
        <v>6116</v>
      </c>
      <c r="M2463" s="67">
        <v>0</v>
      </c>
      <c r="N2463" s="67">
        <v>0</v>
      </c>
      <c r="O2463" s="46">
        <v>174203</v>
      </c>
      <c r="P2463" s="45">
        <v>174203</v>
      </c>
      <c r="Q2463" s="45">
        <v>178231</v>
      </c>
      <c r="R2463" s="45">
        <v>14852.583333333334</v>
      </c>
      <c r="S2463" s="45">
        <v>100000</v>
      </c>
      <c r="T2463" s="45">
        <v>113096</v>
      </c>
      <c r="U2463" s="46">
        <v>74203</v>
      </c>
      <c r="V2463" s="38">
        <v>31789.605717347498</v>
      </c>
      <c r="W2463" s="46">
        <v>31789.605717347498</v>
      </c>
      <c r="X2463" s="38"/>
      <c r="Y2463" s="38">
        <f t="shared" si="38"/>
        <v>36863.606719871321</v>
      </c>
      <c r="Z2463" s="38">
        <v>36863.606719871321</v>
      </c>
      <c r="AA2463" s="38">
        <v>0</v>
      </c>
      <c r="AB2463" s="38">
        <v>36863.606719871321</v>
      </c>
      <c r="AC2463" s="38" t="s">
        <v>6123</v>
      </c>
      <c r="AD2463" s="59">
        <v>0.32594969512512662</v>
      </c>
      <c r="AE2463" s="59">
        <v>0.21161292698674145</v>
      </c>
      <c r="AF2463" s="59">
        <v>0.49679402072519063</v>
      </c>
    </row>
    <row r="2464" spans="1:32" x14ac:dyDescent="0.2">
      <c r="A2464" s="60" t="s">
        <v>6110</v>
      </c>
      <c r="B2464" s="44" t="s">
        <v>6115</v>
      </c>
      <c r="C2464" s="44"/>
      <c r="D2464" s="39">
        <v>2449</v>
      </c>
      <c r="E2464" s="44" t="s">
        <v>1750</v>
      </c>
      <c r="F2464" s="44" t="s">
        <v>1751</v>
      </c>
      <c r="G2464" s="39" t="s">
        <v>6115</v>
      </c>
      <c r="H2464" s="64">
        <v>40451</v>
      </c>
      <c r="I2464" s="44" t="s">
        <v>6131</v>
      </c>
      <c r="J2464" s="58">
        <v>38</v>
      </c>
      <c r="K2464" s="44" t="s">
        <v>6110</v>
      </c>
      <c r="L2464" s="39" t="s">
        <v>6116</v>
      </c>
      <c r="M2464" s="67">
        <v>0</v>
      </c>
      <c r="N2464" s="67">
        <v>0</v>
      </c>
      <c r="O2464" s="46">
        <v>349575</v>
      </c>
      <c r="P2464" s="45">
        <v>349575</v>
      </c>
      <c r="Q2464" s="45">
        <v>193602</v>
      </c>
      <c r="R2464" s="45">
        <v>16133.5</v>
      </c>
      <c r="S2464" s="45">
        <v>100000</v>
      </c>
      <c r="T2464" s="45">
        <v>85440</v>
      </c>
      <c r="U2464" s="46">
        <v>249575</v>
      </c>
      <c r="V2464" s="38">
        <v>106921.42968487799</v>
      </c>
      <c r="W2464" s="46">
        <v>85440</v>
      </c>
      <c r="X2464" s="38"/>
      <c r="Y2464" s="38">
        <f t="shared" si="38"/>
        <v>123987.36772248945</v>
      </c>
      <c r="Z2464" s="38">
        <v>85440</v>
      </c>
      <c r="AA2464" s="38">
        <v>0</v>
      </c>
      <c r="AB2464" s="38">
        <v>85440</v>
      </c>
      <c r="AC2464" s="38" t="s">
        <v>6123</v>
      </c>
      <c r="AD2464" s="59">
        <v>1</v>
      </c>
      <c r="AE2464" s="59">
        <v>0.24441107058571121</v>
      </c>
      <c r="AF2464" s="59">
        <v>0.34234198136832616</v>
      </c>
    </row>
    <row r="2465" spans="1:32" x14ac:dyDescent="0.2">
      <c r="A2465" s="60" t="s">
        <v>6110</v>
      </c>
      <c r="B2465" s="44" t="s">
        <v>6115</v>
      </c>
      <c r="C2465" s="44"/>
      <c r="D2465" s="39">
        <v>2450</v>
      </c>
      <c r="E2465" s="44" t="s">
        <v>2036</v>
      </c>
      <c r="F2465" s="44" t="s">
        <v>6038</v>
      </c>
      <c r="G2465" s="39" t="s">
        <v>6115</v>
      </c>
      <c r="H2465" s="64">
        <v>40359</v>
      </c>
      <c r="I2465" s="44" t="s">
        <v>6131</v>
      </c>
      <c r="J2465" s="58">
        <v>38</v>
      </c>
      <c r="K2465" s="44" t="s">
        <v>6110</v>
      </c>
      <c r="L2465" s="39" t="s">
        <v>6116</v>
      </c>
      <c r="M2465" s="67">
        <v>0</v>
      </c>
      <c r="N2465" s="67">
        <v>0</v>
      </c>
      <c r="O2465" s="46">
        <v>500965</v>
      </c>
      <c r="P2465" s="45">
        <v>500965</v>
      </c>
      <c r="Q2465" s="45">
        <v>175527</v>
      </c>
      <c r="R2465" s="45">
        <v>14627.25</v>
      </c>
      <c r="S2465" s="45">
        <v>100000</v>
      </c>
      <c r="T2465" s="45">
        <v>81203</v>
      </c>
      <c r="U2465" s="46">
        <v>400965</v>
      </c>
      <c r="V2465" s="38">
        <v>171779.02856294543</v>
      </c>
      <c r="W2465" s="46">
        <v>81203</v>
      </c>
      <c r="X2465" s="38"/>
      <c r="Y2465" s="38">
        <f t="shared" si="38"/>
        <v>199197.01452007607</v>
      </c>
      <c r="Z2465" s="38">
        <v>81203</v>
      </c>
      <c r="AA2465" s="38">
        <v>0</v>
      </c>
      <c r="AB2465" s="38">
        <v>81203</v>
      </c>
      <c r="AC2465" s="38" t="s">
        <v>6123</v>
      </c>
      <c r="AD2465" s="59">
        <v>1</v>
      </c>
      <c r="AE2465" s="59">
        <v>0.16209316020081244</v>
      </c>
      <c r="AF2465" s="59">
        <v>0.20251892309802602</v>
      </c>
    </row>
    <row r="2466" spans="1:32" x14ac:dyDescent="0.2">
      <c r="A2466" s="60" t="s">
        <v>6110</v>
      </c>
      <c r="B2466" s="44" t="s">
        <v>6115</v>
      </c>
      <c r="C2466" s="44"/>
      <c r="D2466" s="39">
        <v>2451</v>
      </c>
      <c r="E2466" s="44" t="s">
        <v>2540</v>
      </c>
      <c r="F2466" s="44" t="s">
        <v>2541</v>
      </c>
      <c r="G2466" s="39" t="s">
        <v>6115</v>
      </c>
      <c r="H2466" s="64">
        <v>40633</v>
      </c>
      <c r="I2466" s="44" t="s">
        <v>6130</v>
      </c>
      <c r="J2466" s="58">
        <v>38</v>
      </c>
      <c r="K2466" s="44" t="s">
        <v>6110</v>
      </c>
      <c r="L2466" s="39" t="s">
        <v>6116</v>
      </c>
      <c r="M2466" s="67">
        <v>0</v>
      </c>
      <c r="N2466" s="67">
        <v>0</v>
      </c>
      <c r="O2466" s="46">
        <v>158589</v>
      </c>
      <c r="P2466" s="45">
        <v>158589</v>
      </c>
      <c r="Q2466" s="45">
        <v>171139</v>
      </c>
      <c r="R2466" s="45">
        <v>14261.583333333334</v>
      </c>
      <c r="S2466" s="45">
        <v>100000</v>
      </c>
      <c r="T2466" s="45">
        <v>113893</v>
      </c>
      <c r="U2466" s="46">
        <v>58589</v>
      </c>
      <c r="V2466" s="38">
        <v>25100.349168816254</v>
      </c>
      <c r="W2466" s="46">
        <v>25100.349168816254</v>
      </c>
      <c r="X2466" s="38"/>
      <c r="Y2466" s="38">
        <f t="shared" si="38"/>
        <v>29106.664880268192</v>
      </c>
      <c r="Z2466" s="38">
        <v>29106.664880268192</v>
      </c>
      <c r="AA2466" s="38">
        <v>0</v>
      </c>
      <c r="AB2466" s="38">
        <v>29106.664880268192</v>
      </c>
      <c r="AC2466" s="38" t="s">
        <v>6123</v>
      </c>
      <c r="AD2466" s="59">
        <v>0.25556149087536717</v>
      </c>
      <c r="AE2466" s="59">
        <v>0.18353520660492337</v>
      </c>
      <c r="AF2466" s="59">
        <v>0.49679402072519058</v>
      </c>
    </row>
    <row r="2467" spans="1:32" x14ac:dyDescent="0.2">
      <c r="A2467" s="60" t="s">
        <v>6110</v>
      </c>
      <c r="B2467" s="44" t="s">
        <v>6115</v>
      </c>
      <c r="C2467" s="44"/>
      <c r="D2467" s="39">
        <v>2452</v>
      </c>
      <c r="E2467" s="44" t="s">
        <v>2623</v>
      </c>
      <c r="F2467" s="44" t="s">
        <v>2624</v>
      </c>
      <c r="G2467" s="39" t="s">
        <v>6115</v>
      </c>
      <c r="H2467" s="64">
        <v>40359</v>
      </c>
      <c r="I2467" s="44" t="s">
        <v>6131</v>
      </c>
      <c r="J2467" s="58">
        <v>38</v>
      </c>
      <c r="K2467" s="44" t="s">
        <v>6110</v>
      </c>
      <c r="L2467" s="39" t="s">
        <v>6116</v>
      </c>
      <c r="M2467" s="67">
        <v>0</v>
      </c>
      <c r="N2467" s="67">
        <v>0</v>
      </c>
      <c r="O2467" s="46">
        <v>134952</v>
      </c>
      <c r="P2467" s="45">
        <v>134952</v>
      </c>
      <c r="Q2467" s="45">
        <v>179604</v>
      </c>
      <c r="R2467" s="45">
        <v>14967</v>
      </c>
      <c r="S2467" s="45">
        <v>100000</v>
      </c>
      <c r="T2467" s="45">
        <v>42035</v>
      </c>
      <c r="U2467" s="46">
        <v>34952</v>
      </c>
      <c r="V2467" s="38">
        <v>14973.926917142566</v>
      </c>
      <c r="W2467" s="46">
        <v>14973.926917142566</v>
      </c>
      <c r="X2467" s="38"/>
      <c r="Y2467" s="38">
        <f t="shared" si="38"/>
        <v>17363.944612386866</v>
      </c>
      <c r="Z2467" s="38">
        <v>17363.944612386866</v>
      </c>
      <c r="AA2467" s="38">
        <v>0</v>
      </c>
      <c r="AB2467" s="38">
        <v>17363.944612386866</v>
      </c>
      <c r="AC2467" s="38" t="s">
        <v>6123</v>
      </c>
      <c r="AD2467" s="59">
        <v>0.41308301682852067</v>
      </c>
      <c r="AE2467" s="59">
        <v>0.12866756040952981</v>
      </c>
      <c r="AF2467" s="59">
        <v>0.49679402072519069</v>
      </c>
    </row>
    <row r="2468" spans="1:32" x14ac:dyDescent="0.2">
      <c r="A2468" s="60" t="s">
        <v>6110</v>
      </c>
      <c r="B2468" s="44" t="s">
        <v>6115</v>
      </c>
      <c r="C2468" s="44"/>
      <c r="D2468" s="39">
        <v>2453</v>
      </c>
      <c r="E2468" s="44" t="s">
        <v>2774</v>
      </c>
      <c r="F2468" s="44" t="s">
        <v>2775</v>
      </c>
      <c r="G2468" s="39" t="s">
        <v>6115</v>
      </c>
      <c r="H2468" s="64">
        <v>40451</v>
      </c>
      <c r="I2468" s="44" t="s">
        <v>6131</v>
      </c>
      <c r="J2468" s="58">
        <v>38</v>
      </c>
      <c r="K2468" s="44" t="s">
        <v>6110</v>
      </c>
      <c r="L2468" s="39" t="s">
        <v>6116</v>
      </c>
      <c r="M2468" s="67">
        <v>0</v>
      </c>
      <c r="N2468" s="67">
        <v>0</v>
      </c>
      <c r="O2468" s="46">
        <v>302412</v>
      </c>
      <c r="P2468" s="45">
        <v>302412</v>
      </c>
      <c r="Q2468" s="45">
        <v>166381</v>
      </c>
      <c r="R2468" s="45">
        <v>13865.083333333334</v>
      </c>
      <c r="S2468" s="45">
        <v>100000</v>
      </c>
      <c r="T2468" s="45">
        <v>51187</v>
      </c>
      <c r="U2468" s="46">
        <v>202412</v>
      </c>
      <c r="V2468" s="38">
        <v>86716.139138036757</v>
      </c>
      <c r="W2468" s="46">
        <v>51187</v>
      </c>
      <c r="X2468" s="38"/>
      <c r="Y2468" s="38">
        <f t="shared" si="38"/>
        <v>100557.07132302728</v>
      </c>
      <c r="Z2468" s="38">
        <v>51187</v>
      </c>
      <c r="AA2468" s="38">
        <v>0</v>
      </c>
      <c r="AB2468" s="38">
        <v>51187</v>
      </c>
      <c r="AC2468" s="38" t="s">
        <v>6123</v>
      </c>
      <c r="AD2468" s="59">
        <v>1</v>
      </c>
      <c r="AE2468" s="59">
        <v>0.16926246312976997</v>
      </c>
      <c r="AF2468" s="59">
        <v>0.25288520443451967</v>
      </c>
    </row>
    <row r="2469" spans="1:32" x14ac:dyDescent="0.2">
      <c r="A2469" s="60" t="s">
        <v>6110</v>
      </c>
      <c r="B2469" s="44" t="s">
        <v>6115</v>
      </c>
      <c r="C2469" s="44"/>
      <c r="D2469" s="39">
        <v>2454</v>
      </c>
      <c r="E2469" s="44" t="s">
        <v>2962</v>
      </c>
      <c r="F2469" s="44" t="s">
        <v>2963</v>
      </c>
      <c r="G2469" s="39" t="s">
        <v>6115</v>
      </c>
      <c r="H2469" s="64">
        <v>40359</v>
      </c>
      <c r="I2469" s="44" t="s">
        <v>6131</v>
      </c>
      <c r="J2469" s="58">
        <v>38</v>
      </c>
      <c r="K2469" s="44" t="s">
        <v>6110</v>
      </c>
      <c r="L2469" s="39" t="s">
        <v>6116</v>
      </c>
      <c r="M2469" s="67">
        <v>0</v>
      </c>
      <c r="N2469" s="67">
        <v>0</v>
      </c>
      <c r="O2469" s="46">
        <v>272704</v>
      </c>
      <c r="P2469" s="45">
        <v>272704</v>
      </c>
      <c r="Q2469" s="45">
        <v>155015</v>
      </c>
      <c r="R2469" s="45">
        <v>12917.916666666666</v>
      </c>
      <c r="S2469" s="45">
        <v>100000</v>
      </c>
      <c r="T2469" s="45">
        <v>52627</v>
      </c>
      <c r="U2469" s="46">
        <v>172704</v>
      </c>
      <c r="V2469" s="38">
        <v>73988.815355292681</v>
      </c>
      <c r="W2469" s="46">
        <v>52627</v>
      </c>
      <c r="X2469" s="38"/>
      <c r="Y2469" s="38">
        <f t="shared" ref="Y2469:Y2532" si="39">V2469*(1+$X$14)</f>
        <v>85798.314555323333</v>
      </c>
      <c r="Z2469" s="38">
        <v>52627</v>
      </c>
      <c r="AA2469" s="38">
        <v>0</v>
      </c>
      <c r="AB2469" s="38">
        <v>52627</v>
      </c>
      <c r="AC2469" s="38" t="s">
        <v>6123</v>
      </c>
      <c r="AD2469" s="59">
        <v>1</v>
      </c>
      <c r="AE2469" s="59">
        <v>0.19298213447547524</v>
      </c>
      <c r="AF2469" s="59">
        <v>0.30472368908652958</v>
      </c>
    </row>
    <row r="2470" spans="1:32" x14ac:dyDescent="0.2">
      <c r="A2470" s="60" t="s">
        <v>6110</v>
      </c>
      <c r="B2470" s="44" t="s">
        <v>6115</v>
      </c>
      <c r="C2470" s="44"/>
      <c r="D2470" s="39">
        <v>2455</v>
      </c>
      <c r="E2470" s="44" t="s">
        <v>2964</v>
      </c>
      <c r="F2470" s="44" t="s">
        <v>2965</v>
      </c>
      <c r="G2470" s="39" t="s">
        <v>6115</v>
      </c>
      <c r="H2470" s="64">
        <v>40359</v>
      </c>
      <c r="I2470" s="44" t="s">
        <v>6131</v>
      </c>
      <c r="J2470" s="58">
        <v>38</v>
      </c>
      <c r="K2470" s="44" t="s">
        <v>6110</v>
      </c>
      <c r="L2470" s="39" t="s">
        <v>6116</v>
      </c>
      <c r="M2470" s="67">
        <v>0</v>
      </c>
      <c r="N2470" s="67">
        <v>0</v>
      </c>
      <c r="O2470" s="46">
        <v>126506</v>
      </c>
      <c r="P2470" s="45">
        <v>126506</v>
      </c>
      <c r="Q2470" s="45">
        <v>156894</v>
      </c>
      <c r="R2470" s="45">
        <v>13074.5</v>
      </c>
      <c r="S2470" s="45">
        <v>100000</v>
      </c>
      <c r="T2470" s="45">
        <v>37267</v>
      </c>
      <c r="U2470" s="46">
        <v>26506</v>
      </c>
      <c r="V2470" s="38">
        <v>11355.542082449669</v>
      </c>
      <c r="W2470" s="46">
        <v>11355.542082449669</v>
      </c>
      <c r="X2470" s="38"/>
      <c r="Y2470" s="38">
        <f t="shared" si="39"/>
        <v>13168.022313341902</v>
      </c>
      <c r="Z2470" s="38">
        <v>13168.022313341902</v>
      </c>
      <c r="AA2470" s="38">
        <v>0</v>
      </c>
      <c r="AB2470" s="38">
        <v>13168.022313341902</v>
      </c>
      <c r="AC2470" s="38" t="s">
        <v>6123</v>
      </c>
      <c r="AD2470" s="59">
        <v>0.35334269765051929</v>
      </c>
      <c r="AE2470" s="59">
        <v>0.10409010097024569</v>
      </c>
      <c r="AF2470" s="59">
        <v>0.49679402072519063</v>
      </c>
    </row>
    <row r="2471" spans="1:32" x14ac:dyDescent="0.2">
      <c r="A2471" s="60" t="s">
        <v>6110</v>
      </c>
      <c r="B2471" s="44" t="s">
        <v>6115</v>
      </c>
      <c r="C2471" s="44"/>
      <c r="D2471" s="39">
        <v>2456</v>
      </c>
      <c r="E2471" s="44" t="s">
        <v>3026</v>
      </c>
      <c r="F2471" s="44" t="s">
        <v>3027</v>
      </c>
      <c r="G2471" s="39" t="s">
        <v>6115</v>
      </c>
      <c r="H2471" s="64">
        <v>40359</v>
      </c>
      <c r="I2471" s="44" t="s">
        <v>6131</v>
      </c>
      <c r="J2471" s="58">
        <v>38</v>
      </c>
      <c r="K2471" s="44" t="s">
        <v>6110</v>
      </c>
      <c r="L2471" s="39" t="s">
        <v>6116</v>
      </c>
      <c r="M2471" s="67">
        <v>0</v>
      </c>
      <c r="N2471" s="67">
        <v>0</v>
      </c>
      <c r="O2471" s="46">
        <v>226112</v>
      </c>
      <c r="P2471" s="45">
        <v>226112</v>
      </c>
      <c r="Q2471" s="45">
        <v>150075</v>
      </c>
      <c r="R2471" s="45">
        <v>12506.25</v>
      </c>
      <c r="S2471" s="45">
        <v>100000</v>
      </c>
      <c r="T2471" s="45">
        <v>65978</v>
      </c>
      <c r="U2471" s="46">
        <v>126112</v>
      </c>
      <c r="V2471" s="38">
        <v>54028.149215343416</v>
      </c>
      <c r="W2471" s="46">
        <v>54028.149215343416</v>
      </c>
      <c r="X2471" s="38"/>
      <c r="Y2471" s="38">
        <f t="shared" si="39"/>
        <v>62651.687541695239</v>
      </c>
      <c r="Z2471" s="38">
        <v>62651.687541695239</v>
      </c>
      <c r="AA2471" s="38">
        <v>0</v>
      </c>
      <c r="AB2471" s="38">
        <v>62651.687541695239</v>
      </c>
      <c r="AC2471" s="38" t="s">
        <v>6123</v>
      </c>
      <c r="AD2471" s="59">
        <v>0.94958452122973169</v>
      </c>
      <c r="AE2471" s="59">
        <v>0.27708254113755676</v>
      </c>
      <c r="AF2471" s="59">
        <v>0.49679402072519063</v>
      </c>
    </row>
    <row r="2472" spans="1:32" x14ac:dyDescent="0.2">
      <c r="A2472" s="60" t="s">
        <v>6110</v>
      </c>
      <c r="B2472" s="44" t="s">
        <v>6115</v>
      </c>
      <c r="C2472" s="44"/>
      <c r="D2472" s="39">
        <v>2457</v>
      </c>
      <c r="E2472" s="44" t="s">
        <v>3631</v>
      </c>
      <c r="F2472" s="44" t="s">
        <v>715</v>
      </c>
      <c r="G2472" s="39" t="s">
        <v>6115</v>
      </c>
      <c r="H2472" s="64">
        <v>40633</v>
      </c>
      <c r="I2472" s="44" t="s">
        <v>6131</v>
      </c>
      <c r="J2472" s="58">
        <v>38</v>
      </c>
      <c r="K2472" s="44" t="s">
        <v>6110</v>
      </c>
      <c r="L2472" s="39" t="s">
        <v>6116</v>
      </c>
      <c r="M2472" s="67">
        <v>0</v>
      </c>
      <c r="N2472" s="67">
        <v>0</v>
      </c>
      <c r="O2472" s="46">
        <v>305298</v>
      </c>
      <c r="P2472" s="45">
        <v>305298</v>
      </c>
      <c r="Q2472" s="45">
        <v>179579</v>
      </c>
      <c r="R2472" s="45">
        <v>14964.916666666666</v>
      </c>
      <c r="S2472" s="45">
        <v>100000</v>
      </c>
      <c r="T2472" s="45">
        <v>57626</v>
      </c>
      <c r="U2472" s="46">
        <v>205298</v>
      </c>
      <c r="V2472" s="38">
        <v>87952.542007196564</v>
      </c>
      <c r="W2472" s="46">
        <v>57626</v>
      </c>
      <c r="X2472" s="38"/>
      <c r="Y2472" s="38">
        <f t="shared" si="39"/>
        <v>101990.81886684019</v>
      </c>
      <c r="Z2472" s="38">
        <v>57626</v>
      </c>
      <c r="AA2472" s="38">
        <v>0</v>
      </c>
      <c r="AB2472" s="38">
        <v>57626</v>
      </c>
      <c r="AC2472" s="38" t="s">
        <v>6123</v>
      </c>
      <c r="AD2472" s="59">
        <v>1</v>
      </c>
      <c r="AE2472" s="59">
        <v>0.18875328367693206</v>
      </c>
      <c r="AF2472" s="59">
        <v>0.28069440520609068</v>
      </c>
    </row>
    <row r="2473" spans="1:32" x14ac:dyDescent="0.2">
      <c r="A2473" s="60" t="s">
        <v>6110</v>
      </c>
      <c r="B2473" s="44" t="s">
        <v>6115</v>
      </c>
      <c r="C2473" s="44"/>
      <c r="D2473" s="39">
        <v>2458</v>
      </c>
      <c r="E2473" s="44" t="s">
        <v>3910</v>
      </c>
      <c r="F2473" s="44" t="s">
        <v>3911</v>
      </c>
      <c r="G2473" s="39" t="s">
        <v>6115</v>
      </c>
      <c r="H2473" s="64">
        <v>40359</v>
      </c>
      <c r="I2473" s="44" t="s">
        <v>6131</v>
      </c>
      <c r="J2473" s="58">
        <v>38</v>
      </c>
      <c r="K2473" s="44" t="s">
        <v>6110</v>
      </c>
      <c r="L2473" s="39" t="s">
        <v>6116</v>
      </c>
      <c r="M2473" s="67">
        <v>0</v>
      </c>
      <c r="N2473" s="67">
        <v>0</v>
      </c>
      <c r="O2473" s="46">
        <v>222998</v>
      </c>
      <c r="P2473" s="45">
        <v>222998</v>
      </c>
      <c r="Q2473" s="45">
        <v>172442</v>
      </c>
      <c r="R2473" s="45">
        <v>14370.166666666666</v>
      </c>
      <c r="S2473" s="45">
        <v>100000</v>
      </c>
      <c r="T2473" s="45">
        <v>104206</v>
      </c>
      <c r="U2473" s="46">
        <v>122998</v>
      </c>
      <c r="V2473" s="38">
        <v>52694.067949035853</v>
      </c>
      <c r="W2473" s="46">
        <v>52694.067949035853</v>
      </c>
      <c r="X2473" s="38"/>
      <c r="Y2473" s="38">
        <f t="shared" si="39"/>
        <v>61104.670961156997</v>
      </c>
      <c r="Z2473" s="38">
        <v>61104.670961156997</v>
      </c>
      <c r="AA2473" s="38">
        <v>0</v>
      </c>
      <c r="AB2473" s="38">
        <v>61104.670961156997</v>
      </c>
      <c r="AC2473" s="38" t="s">
        <v>6123</v>
      </c>
      <c r="AD2473" s="59">
        <v>0.58638342284664025</v>
      </c>
      <c r="AE2473" s="59">
        <v>0.27401443493285588</v>
      </c>
      <c r="AF2473" s="59">
        <v>0.49679402072519063</v>
      </c>
    </row>
    <row r="2474" spans="1:32" x14ac:dyDescent="0.2">
      <c r="A2474" s="60" t="s">
        <v>6110</v>
      </c>
      <c r="B2474" s="44" t="s">
        <v>6115</v>
      </c>
      <c r="C2474" s="44"/>
      <c r="D2474" s="39">
        <v>2459</v>
      </c>
      <c r="E2474" s="44" t="s">
        <v>4281</v>
      </c>
      <c r="F2474" s="44" t="s">
        <v>4282</v>
      </c>
      <c r="G2474" s="39" t="s">
        <v>6115</v>
      </c>
      <c r="H2474" s="64">
        <v>40359</v>
      </c>
      <c r="I2474" s="44" t="s">
        <v>6141</v>
      </c>
      <c r="J2474" s="58">
        <v>38</v>
      </c>
      <c r="K2474" s="44" t="s">
        <v>6110</v>
      </c>
      <c r="L2474" s="39" t="s">
        <v>6116</v>
      </c>
      <c r="M2474" s="67">
        <v>0</v>
      </c>
      <c r="N2474" s="67">
        <v>0</v>
      </c>
      <c r="O2474" s="46">
        <v>234952</v>
      </c>
      <c r="P2474" s="45">
        <v>234952</v>
      </c>
      <c r="Q2474" s="45">
        <v>143899</v>
      </c>
      <c r="R2474" s="45">
        <v>11991.583333333334</v>
      </c>
      <c r="S2474" s="45">
        <v>100000</v>
      </c>
      <c r="T2474" s="45">
        <v>72211</v>
      </c>
      <c r="U2474" s="46">
        <v>134952</v>
      </c>
      <c r="V2474" s="38">
        <v>57815.329174932005</v>
      </c>
      <c r="W2474" s="46">
        <v>57815.329174932005</v>
      </c>
      <c r="X2474" s="38"/>
      <c r="Y2474" s="38">
        <f t="shared" si="39"/>
        <v>67043.346684905933</v>
      </c>
      <c r="Z2474" s="38">
        <v>67043.346684905933</v>
      </c>
      <c r="AA2474" s="38">
        <v>0</v>
      </c>
      <c r="AB2474" s="38">
        <v>67043.346684905933</v>
      </c>
      <c r="AC2474" s="38" t="s">
        <v>6123</v>
      </c>
      <c r="AD2474" s="59">
        <v>0.92843675734868558</v>
      </c>
      <c r="AE2474" s="59">
        <v>0.28534912103283194</v>
      </c>
      <c r="AF2474" s="59">
        <v>0.49679402072519069</v>
      </c>
    </row>
    <row r="2475" spans="1:32" x14ac:dyDescent="0.2">
      <c r="A2475" s="60" t="s">
        <v>6110</v>
      </c>
      <c r="B2475" s="44" t="s">
        <v>6115</v>
      </c>
      <c r="C2475" s="44"/>
      <c r="D2475" s="39">
        <v>2460</v>
      </c>
      <c r="E2475" s="44" t="s">
        <v>4341</v>
      </c>
      <c r="F2475" s="44" t="s">
        <v>4342</v>
      </c>
      <c r="G2475" s="39" t="s">
        <v>6115</v>
      </c>
      <c r="H2475" s="64">
        <v>40359</v>
      </c>
      <c r="I2475" s="44" t="s">
        <v>6141</v>
      </c>
      <c r="J2475" s="58">
        <v>38</v>
      </c>
      <c r="K2475" s="44" t="s">
        <v>6110</v>
      </c>
      <c r="L2475" s="39" t="s">
        <v>6116</v>
      </c>
      <c r="M2475" s="67">
        <v>0</v>
      </c>
      <c r="N2475" s="67">
        <v>0</v>
      </c>
      <c r="O2475" s="46">
        <v>391046</v>
      </c>
      <c r="P2475" s="45">
        <v>391046</v>
      </c>
      <c r="Q2475" s="45">
        <v>138209</v>
      </c>
      <c r="R2475" s="45">
        <v>11517.416666666666</v>
      </c>
      <c r="S2475" s="45">
        <v>100000</v>
      </c>
      <c r="T2475" s="45">
        <v>63322</v>
      </c>
      <c r="U2475" s="46">
        <v>291046</v>
      </c>
      <c r="V2475" s="38">
        <v>124688.18761520585</v>
      </c>
      <c r="W2475" s="46">
        <v>63322</v>
      </c>
      <c r="X2475" s="38"/>
      <c r="Y2475" s="38">
        <f t="shared" si="39"/>
        <v>144589.91255598384</v>
      </c>
      <c r="Z2475" s="38">
        <v>63322</v>
      </c>
      <c r="AA2475" s="38">
        <v>0</v>
      </c>
      <c r="AB2475" s="38">
        <v>63322</v>
      </c>
      <c r="AC2475" s="38" t="s">
        <v>6123</v>
      </c>
      <c r="AD2475" s="59">
        <v>1</v>
      </c>
      <c r="AE2475" s="59">
        <v>0.16192979854032519</v>
      </c>
      <c r="AF2475" s="59">
        <v>0.21756698253884266</v>
      </c>
    </row>
    <row r="2476" spans="1:32" x14ac:dyDescent="0.2">
      <c r="A2476" s="60" t="s">
        <v>6110</v>
      </c>
      <c r="B2476" s="44" t="s">
        <v>6115</v>
      </c>
      <c r="C2476" s="44"/>
      <c r="D2476" s="39">
        <v>2461</v>
      </c>
      <c r="E2476" s="44" t="s">
        <v>4723</v>
      </c>
      <c r="F2476" s="44" t="s">
        <v>4724</v>
      </c>
      <c r="G2476" s="39" t="s">
        <v>6115</v>
      </c>
      <c r="H2476" s="64">
        <v>40543</v>
      </c>
      <c r="I2476" s="44" t="s">
        <v>6131</v>
      </c>
      <c r="J2476" s="58">
        <v>38</v>
      </c>
      <c r="K2476" s="44" t="s">
        <v>6110</v>
      </c>
      <c r="L2476" s="39" t="s">
        <v>6116</v>
      </c>
      <c r="M2476" s="67">
        <v>0</v>
      </c>
      <c r="N2476" s="67">
        <v>0</v>
      </c>
      <c r="O2476" s="46">
        <v>679848</v>
      </c>
      <c r="P2476" s="45">
        <v>679848</v>
      </c>
      <c r="Q2476" s="45">
        <v>135666</v>
      </c>
      <c r="R2476" s="45">
        <v>11305.5</v>
      </c>
      <c r="S2476" s="45">
        <v>100000</v>
      </c>
      <c r="T2476" s="45">
        <v>40034</v>
      </c>
      <c r="U2476" s="46">
        <v>579848</v>
      </c>
      <c r="V2476" s="38">
        <v>248415.01416374691</v>
      </c>
      <c r="W2476" s="46">
        <v>40034</v>
      </c>
      <c r="X2476" s="38"/>
      <c r="Y2476" s="38">
        <f t="shared" si="39"/>
        <v>288065.01932946034</v>
      </c>
      <c r="Z2476" s="38">
        <v>40034</v>
      </c>
      <c r="AA2476" s="38">
        <v>0</v>
      </c>
      <c r="AB2476" s="38">
        <v>40034</v>
      </c>
      <c r="AC2476" s="38" t="s">
        <v>6123</v>
      </c>
      <c r="AD2476" s="59">
        <v>1</v>
      </c>
      <c r="AE2476" s="59">
        <v>5.8886692319459644E-2</v>
      </c>
      <c r="AF2476" s="59">
        <v>6.9042231757288117E-2</v>
      </c>
    </row>
    <row r="2477" spans="1:32" x14ac:dyDescent="0.2">
      <c r="A2477" s="60" t="s">
        <v>6110</v>
      </c>
      <c r="B2477" s="44" t="s">
        <v>6115</v>
      </c>
      <c r="C2477" s="44"/>
      <c r="D2477" s="39">
        <v>2462</v>
      </c>
      <c r="E2477" s="44" t="s">
        <v>5033</v>
      </c>
      <c r="F2477" s="44" t="s">
        <v>5034</v>
      </c>
      <c r="G2477" s="39" t="s">
        <v>6115</v>
      </c>
      <c r="H2477" s="64">
        <v>40359</v>
      </c>
      <c r="I2477" s="44" t="s">
        <v>6141</v>
      </c>
      <c r="J2477" s="58">
        <v>38</v>
      </c>
      <c r="K2477" s="44" t="s">
        <v>6110</v>
      </c>
      <c r="L2477" s="39" t="s">
        <v>6116</v>
      </c>
      <c r="M2477" s="67">
        <v>0</v>
      </c>
      <c r="N2477" s="67">
        <v>0</v>
      </c>
      <c r="O2477" s="46">
        <v>623335</v>
      </c>
      <c r="P2477" s="45">
        <v>623335</v>
      </c>
      <c r="Q2477" s="45">
        <v>163220</v>
      </c>
      <c r="R2477" s="45">
        <v>13601.666666666666</v>
      </c>
      <c r="S2477" s="45">
        <v>100000</v>
      </c>
      <c r="T2477" s="45">
        <v>69457</v>
      </c>
      <c r="U2477" s="46">
        <v>523335</v>
      </c>
      <c r="V2477" s="38">
        <v>224204.05250580236</v>
      </c>
      <c r="W2477" s="46">
        <v>69457</v>
      </c>
      <c r="X2477" s="38"/>
      <c r="Y2477" s="38">
        <f t="shared" si="39"/>
        <v>259989.69883621763</v>
      </c>
      <c r="Z2477" s="38">
        <v>69457</v>
      </c>
      <c r="AA2477" s="38">
        <v>0</v>
      </c>
      <c r="AB2477" s="38">
        <v>69457</v>
      </c>
      <c r="AC2477" s="38" t="s">
        <v>6123</v>
      </c>
      <c r="AD2477" s="59">
        <v>1</v>
      </c>
      <c r="AE2477" s="59">
        <v>0.11142804431004195</v>
      </c>
      <c r="AF2477" s="59">
        <v>0.13271995949057486</v>
      </c>
    </row>
    <row r="2478" spans="1:32" x14ac:dyDescent="0.2">
      <c r="A2478" s="60" t="s">
        <v>6110</v>
      </c>
      <c r="B2478" s="44" t="s">
        <v>6115</v>
      </c>
      <c r="C2478" s="44"/>
      <c r="D2478" s="39">
        <v>2463</v>
      </c>
      <c r="E2478" s="44" t="s">
        <v>5223</v>
      </c>
      <c r="F2478" s="44" t="s">
        <v>5224</v>
      </c>
      <c r="G2478" s="39" t="s">
        <v>6115</v>
      </c>
      <c r="H2478" s="64">
        <v>40451</v>
      </c>
      <c r="I2478" s="44" t="s">
        <v>6129</v>
      </c>
      <c r="J2478" s="58">
        <v>38</v>
      </c>
      <c r="K2478" s="44" t="s">
        <v>6110</v>
      </c>
      <c r="L2478" s="39" t="s">
        <v>6116</v>
      </c>
      <c r="M2478" s="67">
        <v>0</v>
      </c>
      <c r="N2478" s="67">
        <v>0</v>
      </c>
      <c r="O2478" s="46">
        <v>49454</v>
      </c>
      <c r="P2478" s="45">
        <v>49454</v>
      </c>
      <c r="Q2478" s="45">
        <v>214020</v>
      </c>
      <c r="R2478" s="45">
        <v>17835</v>
      </c>
      <c r="S2478" s="45">
        <v>107010</v>
      </c>
      <c r="T2478" s="45">
        <v>108529</v>
      </c>
      <c r="U2478" s="46">
        <v>0</v>
      </c>
      <c r="V2478" s="38">
        <v>0</v>
      </c>
      <c r="W2478" s="46">
        <v>0</v>
      </c>
      <c r="X2478" s="38"/>
      <c r="Y2478" s="38">
        <f t="shared" si="39"/>
        <v>0</v>
      </c>
      <c r="Z2478" s="38">
        <v>0</v>
      </c>
      <c r="AA2478" s="38">
        <v>0</v>
      </c>
      <c r="AB2478" s="38">
        <v>0</v>
      </c>
      <c r="AC2478" s="38" t="s">
        <v>6116</v>
      </c>
      <c r="AD2478" s="59">
        <v>0</v>
      </c>
      <c r="AE2478" s="59">
        <v>0</v>
      </c>
      <c r="AF2478" s="59" t="s">
        <v>6138</v>
      </c>
    </row>
    <row r="2479" spans="1:32" x14ac:dyDescent="0.2">
      <c r="A2479" s="60" t="s">
        <v>6110</v>
      </c>
      <c r="B2479" s="44" t="s">
        <v>6115</v>
      </c>
      <c r="C2479" s="44"/>
      <c r="D2479" s="39">
        <v>2464</v>
      </c>
      <c r="E2479" s="44" t="s">
        <v>3093</v>
      </c>
      <c r="F2479" s="44" t="s">
        <v>3094</v>
      </c>
      <c r="G2479" s="39" t="s">
        <v>6115</v>
      </c>
      <c r="H2479" s="64">
        <v>40359</v>
      </c>
      <c r="I2479" s="44" t="s">
        <v>6131</v>
      </c>
      <c r="J2479" s="58">
        <v>37</v>
      </c>
      <c r="K2479" s="44" t="s">
        <v>6110</v>
      </c>
      <c r="L2479" s="39" t="s">
        <v>6116</v>
      </c>
      <c r="M2479" s="67">
        <v>0</v>
      </c>
      <c r="N2479" s="67">
        <v>0</v>
      </c>
      <c r="O2479" s="46">
        <v>86824</v>
      </c>
      <c r="P2479" s="45">
        <v>86824</v>
      </c>
      <c r="Q2479" s="45">
        <v>157471</v>
      </c>
      <c r="R2479" s="45">
        <v>13122.583333333334</v>
      </c>
      <c r="S2479" s="45">
        <v>100000</v>
      </c>
      <c r="T2479" s="45">
        <v>84033</v>
      </c>
      <c r="U2479" s="46">
        <v>0</v>
      </c>
      <c r="V2479" s="38">
        <v>0</v>
      </c>
      <c r="W2479" s="46">
        <v>0</v>
      </c>
      <c r="X2479" s="38"/>
      <c r="Y2479" s="38">
        <f t="shared" si="39"/>
        <v>0</v>
      </c>
      <c r="Z2479" s="38">
        <v>0</v>
      </c>
      <c r="AA2479" s="38">
        <v>0</v>
      </c>
      <c r="AB2479" s="38">
        <v>0</v>
      </c>
      <c r="AC2479" s="38" t="s">
        <v>6116</v>
      </c>
      <c r="AD2479" s="59">
        <v>0</v>
      </c>
      <c r="AE2479" s="59">
        <v>0</v>
      </c>
      <c r="AF2479" s="59" t="s">
        <v>6138</v>
      </c>
    </row>
    <row r="2480" spans="1:32" x14ac:dyDescent="0.2">
      <c r="A2480" s="60" t="s">
        <v>6110</v>
      </c>
      <c r="B2480" s="44" t="s">
        <v>6115</v>
      </c>
      <c r="C2480" s="44"/>
      <c r="D2480" s="39">
        <v>2465</v>
      </c>
      <c r="E2480" s="44" t="s">
        <v>478</v>
      </c>
      <c r="F2480" s="44" t="s">
        <v>479</v>
      </c>
      <c r="G2480" s="39" t="s">
        <v>6115</v>
      </c>
      <c r="H2480" s="64">
        <v>40451</v>
      </c>
      <c r="I2480" s="44" t="s">
        <v>6131</v>
      </c>
      <c r="J2480" s="58">
        <v>36</v>
      </c>
      <c r="K2480" s="44" t="s">
        <v>6110</v>
      </c>
      <c r="L2480" s="39" t="s">
        <v>6116</v>
      </c>
      <c r="M2480" s="67">
        <v>0</v>
      </c>
      <c r="N2480" s="67">
        <v>0</v>
      </c>
      <c r="O2480" s="46">
        <v>343271</v>
      </c>
      <c r="P2480" s="45">
        <v>343271</v>
      </c>
      <c r="Q2480" s="45">
        <v>168563</v>
      </c>
      <c r="R2480" s="45">
        <v>14046.916666666666</v>
      </c>
      <c r="S2480" s="45">
        <v>100000</v>
      </c>
      <c r="T2480" s="45">
        <v>101227</v>
      </c>
      <c r="U2480" s="46">
        <v>243271</v>
      </c>
      <c r="V2480" s="38">
        <v>104220.70768654694</v>
      </c>
      <c r="W2480" s="46">
        <v>101227</v>
      </c>
      <c r="X2480" s="38"/>
      <c r="Y2480" s="38">
        <f t="shared" si="39"/>
        <v>120855.57821583784</v>
      </c>
      <c r="Z2480" s="38">
        <v>101227</v>
      </c>
      <c r="AA2480" s="38">
        <v>0</v>
      </c>
      <c r="AB2480" s="38">
        <v>101227</v>
      </c>
      <c r="AC2480" s="38" t="s">
        <v>6123</v>
      </c>
      <c r="AD2480" s="59">
        <v>1</v>
      </c>
      <c r="AE2480" s="59">
        <v>0.2948894605137049</v>
      </c>
      <c r="AF2480" s="59">
        <v>0.41610796190256955</v>
      </c>
    </row>
    <row r="2481" spans="1:32" x14ac:dyDescent="0.2">
      <c r="A2481" s="60" t="s">
        <v>6110</v>
      </c>
      <c r="B2481" s="44" t="s">
        <v>6115</v>
      </c>
      <c r="C2481" s="44"/>
      <c r="D2481" s="39">
        <v>2466</v>
      </c>
      <c r="E2481" s="44" t="s">
        <v>496</v>
      </c>
      <c r="F2481" s="44" t="s">
        <v>497</v>
      </c>
      <c r="G2481" s="39" t="s">
        <v>6115</v>
      </c>
      <c r="H2481" s="64">
        <v>40633</v>
      </c>
      <c r="I2481" s="44" t="s">
        <v>6132</v>
      </c>
      <c r="J2481" s="58">
        <v>36</v>
      </c>
      <c r="K2481" s="44" t="s">
        <v>6110</v>
      </c>
      <c r="L2481" s="39" t="s">
        <v>6116</v>
      </c>
      <c r="M2481" s="67">
        <v>0</v>
      </c>
      <c r="N2481" s="67">
        <v>0</v>
      </c>
      <c r="O2481" s="46">
        <v>128081</v>
      </c>
      <c r="P2481" s="45">
        <v>128081</v>
      </c>
      <c r="Q2481" s="45">
        <v>134475</v>
      </c>
      <c r="R2481" s="45">
        <v>11206.25</v>
      </c>
      <c r="S2481" s="45">
        <v>100000</v>
      </c>
      <c r="T2481" s="45">
        <v>79106</v>
      </c>
      <c r="U2481" s="46">
        <v>28081</v>
      </c>
      <c r="V2481" s="38">
        <v>12030.294168009852</v>
      </c>
      <c r="W2481" s="46">
        <v>12030.294168009852</v>
      </c>
      <c r="X2481" s="38"/>
      <c r="Y2481" s="38">
        <f t="shared" si="39"/>
        <v>13950.472895984078</v>
      </c>
      <c r="Z2481" s="38">
        <v>13950.472895984078</v>
      </c>
      <c r="AA2481" s="38">
        <v>0</v>
      </c>
      <c r="AB2481" s="38">
        <v>13950.472895984078</v>
      </c>
      <c r="AC2481" s="38" t="s">
        <v>6123</v>
      </c>
      <c r="AD2481" s="59">
        <v>0.17635164078557983</v>
      </c>
      <c r="AE2481" s="59">
        <v>0.10891914410399729</v>
      </c>
      <c r="AF2481" s="59">
        <v>0.49679402072519063</v>
      </c>
    </row>
    <row r="2482" spans="1:32" x14ac:dyDescent="0.2">
      <c r="A2482" s="60" t="s">
        <v>6110</v>
      </c>
      <c r="B2482" s="44" t="s">
        <v>6115</v>
      </c>
      <c r="C2482" s="44"/>
      <c r="D2482" s="39">
        <v>2467</v>
      </c>
      <c r="E2482" s="44" t="s">
        <v>1260</v>
      </c>
      <c r="F2482" s="44" t="s">
        <v>1261</v>
      </c>
      <c r="G2482" s="39" t="s">
        <v>6115</v>
      </c>
      <c r="H2482" s="64">
        <v>40633</v>
      </c>
      <c r="I2482" s="44" t="s">
        <v>6132</v>
      </c>
      <c r="J2482" s="58">
        <v>36</v>
      </c>
      <c r="K2482" s="44" t="s">
        <v>6110</v>
      </c>
      <c r="L2482" s="39" t="s">
        <v>6116</v>
      </c>
      <c r="M2482" s="67">
        <v>0</v>
      </c>
      <c r="N2482" s="67">
        <v>0</v>
      </c>
      <c r="O2482" s="46">
        <v>94985</v>
      </c>
      <c r="P2482" s="45">
        <v>94985</v>
      </c>
      <c r="Q2482" s="45">
        <v>181316</v>
      </c>
      <c r="R2482" s="45">
        <v>15109.666666666666</v>
      </c>
      <c r="S2482" s="45">
        <v>100000</v>
      </c>
      <c r="T2482" s="45">
        <v>146557</v>
      </c>
      <c r="U2482" s="46">
        <v>0</v>
      </c>
      <c r="V2482" s="38">
        <v>0</v>
      </c>
      <c r="W2482" s="46">
        <v>0</v>
      </c>
      <c r="X2482" s="38"/>
      <c r="Y2482" s="38">
        <f t="shared" si="39"/>
        <v>0</v>
      </c>
      <c r="Z2482" s="38">
        <v>0</v>
      </c>
      <c r="AA2482" s="38">
        <v>0</v>
      </c>
      <c r="AB2482" s="38">
        <v>0</v>
      </c>
      <c r="AC2482" s="38" t="s">
        <v>6116</v>
      </c>
      <c r="AD2482" s="59">
        <v>0</v>
      </c>
      <c r="AE2482" s="59">
        <v>0</v>
      </c>
      <c r="AF2482" s="59" t="s">
        <v>6138</v>
      </c>
    </row>
    <row r="2483" spans="1:32" x14ac:dyDescent="0.2">
      <c r="A2483" s="60" t="s">
        <v>6110</v>
      </c>
      <c r="B2483" s="44" t="s">
        <v>6115</v>
      </c>
      <c r="C2483" s="44"/>
      <c r="D2483" s="39">
        <v>2468</v>
      </c>
      <c r="E2483" s="44" t="s">
        <v>1368</v>
      </c>
      <c r="F2483" s="44" t="s">
        <v>1369</v>
      </c>
      <c r="G2483" s="39" t="s">
        <v>6115</v>
      </c>
      <c r="H2483" s="64">
        <v>40633</v>
      </c>
      <c r="I2483" s="44" t="s">
        <v>6132</v>
      </c>
      <c r="J2483" s="58">
        <v>36</v>
      </c>
      <c r="K2483" s="44" t="s">
        <v>6110</v>
      </c>
      <c r="L2483" s="39" t="s">
        <v>6116</v>
      </c>
      <c r="M2483" s="67">
        <v>0</v>
      </c>
      <c r="N2483" s="67">
        <v>0</v>
      </c>
      <c r="O2483" s="46">
        <v>23054</v>
      </c>
      <c r="P2483" s="45">
        <v>23054</v>
      </c>
      <c r="Q2483" s="45">
        <v>184023</v>
      </c>
      <c r="R2483" s="45">
        <v>15335.25</v>
      </c>
      <c r="S2483" s="45">
        <v>100000</v>
      </c>
      <c r="T2483" s="45">
        <v>103420</v>
      </c>
      <c r="U2483" s="46">
        <v>0</v>
      </c>
      <c r="V2483" s="38">
        <v>0</v>
      </c>
      <c r="W2483" s="46">
        <v>0</v>
      </c>
      <c r="X2483" s="38"/>
      <c r="Y2483" s="38">
        <f t="shared" si="39"/>
        <v>0</v>
      </c>
      <c r="Z2483" s="38">
        <v>0</v>
      </c>
      <c r="AA2483" s="38">
        <v>0</v>
      </c>
      <c r="AB2483" s="38">
        <v>0</v>
      </c>
      <c r="AC2483" s="38" t="s">
        <v>6116</v>
      </c>
      <c r="AD2483" s="59">
        <v>0</v>
      </c>
      <c r="AE2483" s="59">
        <v>0</v>
      </c>
      <c r="AF2483" s="59" t="s">
        <v>6138</v>
      </c>
    </row>
    <row r="2484" spans="1:32" x14ac:dyDescent="0.2">
      <c r="A2484" s="60" t="s">
        <v>6110</v>
      </c>
      <c r="B2484" s="44" t="s">
        <v>6115</v>
      </c>
      <c r="C2484" s="44"/>
      <c r="D2484" s="39">
        <v>2469</v>
      </c>
      <c r="E2484" s="44" t="s">
        <v>1730</v>
      </c>
      <c r="F2484" s="44" t="s">
        <v>1731</v>
      </c>
      <c r="G2484" s="39" t="s">
        <v>6115</v>
      </c>
      <c r="H2484" s="64">
        <v>40633</v>
      </c>
      <c r="I2484" s="44" t="s">
        <v>6141</v>
      </c>
      <c r="J2484" s="58">
        <v>36</v>
      </c>
      <c r="K2484" s="44" t="s">
        <v>6110</v>
      </c>
      <c r="L2484" s="39" t="s">
        <v>6116</v>
      </c>
      <c r="M2484" s="67">
        <v>0</v>
      </c>
      <c r="N2484" s="67">
        <v>0</v>
      </c>
      <c r="O2484" s="46">
        <v>171194</v>
      </c>
      <c r="P2484" s="45">
        <v>171194</v>
      </c>
      <c r="Q2484" s="45">
        <v>163060</v>
      </c>
      <c r="R2484" s="45">
        <v>13588.333333333334</v>
      </c>
      <c r="S2484" s="45">
        <v>100000</v>
      </c>
      <c r="T2484" s="45">
        <v>56274</v>
      </c>
      <c r="U2484" s="46">
        <v>71194</v>
      </c>
      <c r="V2484" s="38">
        <v>30500.507923410612</v>
      </c>
      <c r="W2484" s="46">
        <v>30500.507923410612</v>
      </c>
      <c r="X2484" s="38"/>
      <c r="Y2484" s="38">
        <f t="shared" si="39"/>
        <v>35368.753511509218</v>
      </c>
      <c r="Z2484" s="38">
        <v>35368.753511509218</v>
      </c>
      <c r="AA2484" s="38">
        <v>0</v>
      </c>
      <c r="AB2484" s="38">
        <v>35368.753511509218</v>
      </c>
      <c r="AC2484" s="38" t="s">
        <v>6123</v>
      </c>
      <c r="AD2484" s="59">
        <v>0.62850967607614916</v>
      </c>
      <c r="AE2484" s="59">
        <v>0.20660042706817539</v>
      </c>
      <c r="AF2484" s="59">
        <v>0.49679402072519058</v>
      </c>
    </row>
    <row r="2485" spans="1:32" x14ac:dyDescent="0.2">
      <c r="A2485" s="60" t="s">
        <v>6110</v>
      </c>
      <c r="B2485" s="44" t="s">
        <v>6115</v>
      </c>
      <c r="C2485" s="44"/>
      <c r="D2485" s="39">
        <v>2470</v>
      </c>
      <c r="E2485" s="44" t="s">
        <v>1846</v>
      </c>
      <c r="F2485" s="44" t="s">
        <v>1847</v>
      </c>
      <c r="G2485" s="39" t="s">
        <v>6115</v>
      </c>
      <c r="H2485" s="64">
        <v>40359</v>
      </c>
      <c r="I2485" s="44" t="s">
        <v>6129</v>
      </c>
      <c r="J2485" s="58">
        <v>36</v>
      </c>
      <c r="K2485" s="44" t="s">
        <v>6110</v>
      </c>
      <c r="L2485" s="39" t="s">
        <v>6116</v>
      </c>
      <c r="M2485" s="67">
        <v>0</v>
      </c>
      <c r="N2485" s="67">
        <v>0</v>
      </c>
      <c r="O2485" s="46">
        <v>140422</v>
      </c>
      <c r="P2485" s="45">
        <v>140422</v>
      </c>
      <c r="Q2485" s="45">
        <v>164971</v>
      </c>
      <c r="R2485" s="45">
        <v>13747.583333333334</v>
      </c>
      <c r="S2485" s="45">
        <v>100000</v>
      </c>
      <c r="T2485" s="45">
        <v>114289</v>
      </c>
      <c r="U2485" s="46">
        <v>40422</v>
      </c>
      <c r="V2485" s="38">
        <v>17317.351620643647</v>
      </c>
      <c r="W2485" s="46">
        <v>17317.351620643647</v>
      </c>
      <c r="X2485" s="38"/>
      <c r="Y2485" s="38">
        <f t="shared" si="39"/>
        <v>20081.407905753655</v>
      </c>
      <c r="Z2485" s="38">
        <v>20081.407905753655</v>
      </c>
      <c r="AA2485" s="38">
        <v>0</v>
      </c>
      <c r="AB2485" s="38">
        <v>20081.407905753655</v>
      </c>
      <c r="AC2485" s="38" t="s">
        <v>6123</v>
      </c>
      <c r="AD2485" s="59">
        <v>0.17570726759140123</v>
      </c>
      <c r="AE2485" s="59">
        <v>0.14300756224632646</v>
      </c>
      <c r="AF2485" s="59">
        <v>0.49679402072519063</v>
      </c>
    </row>
    <row r="2486" spans="1:32" x14ac:dyDescent="0.2">
      <c r="A2486" s="60" t="s">
        <v>6110</v>
      </c>
      <c r="B2486" s="44" t="s">
        <v>6115</v>
      </c>
      <c r="C2486" s="44"/>
      <c r="D2486" s="39">
        <v>2471</v>
      </c>
      <c r="E2486" s="44" t="s">
        <v>2051</v>
      </c>
      <c r="F2486" s="44" t="s">
        <v>2052</v>
      </c>
      <c r="G2486" s="39" t="s">
        <v>6115</v>
      </c>
      <c r="H2486" s="64">
        <v>40633</v>
      </c>
      <c r="I2486" s="44" t="s">
        <v>6132</v>
      </c>
      <c r="J2486" s="58">
        <v>36</v>
      </c>
      <c r="K2486" s="44" t="s">
        <v>6110</v>
      </c>
      <c r="L2486" s="39" t="s">
        <v>6116</v>
      </c>
      <c r="M2486" s="67">
        <v>0</v>
      </c>
      <c r="N2486" s="67">
        <v>0</v>
      </c>
      <c r="O2486" s="46">
        <v>56386</v>
      </c>
      <c r="P2486" s="45">
        <v>56386</v>
      </c>
      <c r="Q2486" s="45">
        <v>180708</v>
      </c>
      <c r="R2486" s="45">
        <v>15059</v>
      </c>
      <c r="S2486" s="45">
        <v>100000</v>
      </c>
      <c r="T2486" s="45">
        <v>76330</v>
      </c>
      <c r="U2486" s="46">
        <v>0</v>
      </c>
      <c r="V2486" s="38">
        <v>0</v>
      </c>
      <c r="W2486" s="46">
        <v>0</v>
      </c>
      <c r="X2486" s="38"/>
      <c r="Y2486" s="38">
        <f t="shared" si="39"/>
        <v>0</v>
      </c>
      <c r="Z2486" s="38">
        <v>0</v>
      </c>
      <c r="AA2486" s="38">
        <v>0</v>
      </c>
      <c r="AB2486" s="38">
        <v>0</v>
      </c>
      <c r="AC2486" s="38" t="s">
        <v>6116</v>
      </c>
      <c r="AD2486" s="59">
        <v>0</v>
      </c>
      <c r="AE2486" s="59">
        <v>0</v>
      </c>
      <c r="AF2486" s="59" t="s">
        <v>6138</v>
      </c>
    </row>
    <row r="2487" spans="1:32" x14ac:dyDescent="0.2">
      <c r="A2487" s="60" t="s">
        <v>6110</v>
      </c>
      <c r="B2487" s="44" t="s">
        <v>6115</v>
      </c>
      <c r="C2487" s="44"/>
      <c r="D2487" s="39">
        <v>2472</v>
      </c>
      <c r="E2487" s="44" t="s">
        <v>2119</v>
      </c>
      <c r="F2487" s="44" t="s">
        <v>2120</v>
      </c>
      <c r="G2487" s="39" t="s">
        <v>6115</v>
      </c>
      <c r="H2487" s="64">
        <v>40359</v>
      </c>
      <c r="I2487" s="44" t="s">
        <v>6141</v>
      </c>
      <c r="J2487" s="58">
        <v>36</v>
      </c>
      <c r="K2487" s="44" t="s">
        <v>6110</v>
      </c>
      <c r="L2487" s="39" t="s">
        <v>6116</v>
      </c>
      <c r="M2487" s="67">
        <v>0</v>
      </c>
      <c r="N2487" s="67">
        <v>0</v>
      </c>
      <c r="O2487" s="46">
        <v>200992</v>
      </c>
      <c r="P2487" s="45">
        <v>200992</v>
      </c>
      <c r="Q2487" s="45">
        <v>164209</v>
      </c>
      <c r="R2487" s="45">
        <v>13684.083333333334</v>
      </c>
      <c r="S2487" s="45">
        <v>100000</v>
      </c>
      <c r="T2487" s="45">
        <v>90554</v>
      </c>
      <c r="U2487" s="46">
        <v>100992</v>
      </c>
      <c r="V2487" s="38">
        <v>43266.388968186715</v>
      </c>
      <c r="W2487" s="46">
        <v>43266.388968186715</v>
      </c>
      <c r="X2487" s="38"/>
      <c r="Y2487" s="38">
        <f t="shared" si="39"/>
        <v>50172.221741078458</v>
      </c>
      <c r="Z2487" s="38">
        <v>50172.221741078458</v>
      </c>
      <c r="AA2487" s="38">
        <v>0</v>
      </c>
      <c r="AB2487" s="38">
        <v>50172.221741078458</v>
      </c>
      <c r="AC2487" s="38" t="s">
        <v>6123</v>
      </c>
      <c r="AD2487" s="59">
        <v>0.55405859201226293</v>
      </c>
      <c r="AE2487" s="59">
        <v>0.2496229787308871</v>
      </c>
      <c r="AF2487" s="59">
        <v>0.49679402072519069</v>
      </c>
    </row>
    <row r="2488" spans="1:32" x14ac:dyDescent="0.2">
      <c r="A2488" s="60" t="s">
        <v>6110</v>
      </c>
      <c r="B2488" s="44" t="s">
        <v>6115</v>
      </c>
      <c r="C2488" s="44"/>
      <c r="D2488" s="39">
        <v>2473</v>
      </c>
      <c r="E2488" s="44" t="s">
        <v>3162</v>
      </c>
      <c r="F2488" s="44" t="s">
        <v>3163</v>
      </c>
      <c r="G2488" s="39" t="s">
        <v>6115</v>
      </c>
      <c r="H2488" s="64">
        <v>40451</v>
      </c>
      <c r="I2488" s="44" t="s">
        <v>6131</v>
      </c>
      <c r="J2488" s="58">
        <v>36</v>
      </c>
      <c r="K2488" s="44" t="s">
        <v>6110</v>
      </c>
      <c r="L2488" s="39" t="s">
        <v>6116</v>
      </c>
      <c r="M2488" s="67">
        <v>0</v>
      </c>
      <c r="N2488" s="67">
        <v>0</v>
      </c>
      <c r="O2488" s="46">
        <v>32229</v>
      </c>
      <c r="P2488" s="45">
        <v>32229</v>
      </c>
      <c r="Q2488" s="45">
        <v>145228</v>
      </c>
      <c r="R2488" s="45">
        <v>12102.333333333334</v>
      </c>
      <c r="S2488" s="45">
        <v>100000</v>
      </c>
      <c r="T2488" s="45">
        <v>126635</v>
      </c>
      <c r="U2488" s="46">
        <v>0</v>
      </c>
      <c r="V2488" s="38">
        <v>0</v>
      </c>
      <c r="W2488" s="46">
        <v>0</v>
      </c>
      <c r="X2488" s="38"/>
      <c r="Y2488" s="38">
        <f t="shared" si="39"/>
        <v>0</v>
      </c>
      <c r="Z2488" s="38">
        <v>0</v>
      </c>
      <c r="AA2488" s="38">
        <v>0</v>
      </c>
      <c r="AB2488" s="38">
        <v>0</v>
      </c>
      <c r="AC2488" s="38" t="s">
        <v>6116</v>
      </c>
      <c r="AD2488" s="59">
        <v>0</v>
      </c>
      <c r="AE2488" s="59">
        <v>0</v>
      </c>
      <c r="AF2488" s="59" t="s">
        <v>6138</v>
      </c>
    </row>
    <row r="2489" spans="1:32" x14ac:dyDescent="0.2">
      <c r="A2489" s="60" t="s">
        <v>6110</v>
      </c>
      <c r="B2489" s="44" t="s">
        <v>6115</v>
      </c>
      <c r="C2489" s="44"/>
      <c r="D2489" s="39">
        <v>2474</v>
      </c>
      <c r="E2489" s="44" t="s">
        <v>4192</v>
      </c>
      <c r="F2489" s="44" t="s">
        <v>4193</v>
      </c>
      <c r="G2489" s="39" t="s">
        <v>6115</v>
      </c>
      <c r="H2489" s="64">
        <v>40359</v>
      </c>
      <c r="I2489" s="44" t="s">
        <v>6131</v>
      </c>
      <c r="J2489" s="58">
        <v>36</v>
      </c>
      <c r="K2489" s="44" t="s">
        <v>6110</v>
      </c>
      <c r="L2489" s="39" t="s">
        <v>6116</v>
      </c>
      <c r="M2489" s="67">
        <v>0</v>
      </c>
      <c r="N2489" s="67">
        <v>0</v>
      </c>
      <c r="O2489" s="46">
        <v>281357</v>
      </c>
      <c r="P2489" s="45">
        <v>281357</v>
      </c>
      <c r="Q2489" s="45">
        <v>152492</v>
      </c>
      <c r="R2489" s="45">
        <v>12707.666666666666</v>
      </c>
      <c r="S2489" s="45">
        <v>100000</v>
      </c>
      <c r="T2489" s="45">
        <v>67954</v>
      </c>
      <c r="U2489" s="46">
        <v>181357</v>
      </c>
      <c r="V2489" s="38">
        <v>77695.881892659192</v>
      </c>
      <c r="W2489" s="46">
        <v>67954</v>
      </c>
      <c r="X2489" s="38"/>
      <c r="Y2489" s="38">
        <f t="shared" si="39"/>
        <v>90097.073216658391</v>
      </c>
      <c r="Z2489" s="38">
        <v>67954</v>
      </c>
      <c r="AA2489" s="38">
        <v>0</v>
      </c>
      <c r="AB2489" s="38">
        <v>67954</v>
      </c>
      <c r="AC2489" s="38" t="s">
        <v>6123</v>
      </c>
      <c r="AD2489" s="59">
        <v>1</v>
      </c>
      <c r="AE2489" s="59">
        <v>0.24152233639113296</v>
      </c>
      <c r="AF2489" s="59">
        <v>0.37469742000584483</v>
      </c>
    </row>
    <row r="2490" spans="1:32" x14ac:dyDescent="0.2">
      <c r="A2490" s="60" t="s">
        <v>6110</v>
      </c>
      <c r="B2490" s="44" t="s">
        <v>6115</v>
      </c>
      <c r="C2490" s="44"/>
      <c r="D2490" s="39">
        <v>2475</v>
      </c>
      <c r="E2490" s="44" t="s">
        <v>4210</v>
      </c>
      <c r="F2490" s="44" t="s">
        <v>4211</v>
      </c>
      <c r="G2490" s="39" t="s">
        <v>6115</v>
      </c>
      <c r="H2490" s="64">
        <v>40359</v>
      </c>
      <c r="I2490" s="44" t="s">
        <v>6131</v>
      </c>
      <c r="J2490" s="58">
        <v>36</v>
      </c>
      <c r="K2490" s="44" t="s">
        <v>6110</v>
      </c>
      <c r="L2490" s="39" t="s">
        <v>6116</v>
      </c>
      <c r="M2490" s="67">
        <v>0</v>
      </c>
      <c r="N2490" s="67">
        <v>0</v>
      </c>
      <c r="O2490" s="46">
        <v>143460</v>
      </c>
      <c r="P2490" s="45">
        <v>143460</v>
      </c>
      <c r="Q2490" s="45">
        <v>138405</v>
      </c>
      <c r="R2490" s="45">
        <v>11533.75</v>
      </c>
      <c r="S2490" s="45">
        <v>100000</v>
      </c>
      <c r="T2490" s="45">
        <v>66918</v>
      </c>
      <c r="U2490" s="46">
        <v>43460</v>
      </c>
      <c r="V2490" s="38">
        <v>18618.87342123529</v>
      </c>
      <c r="W2490" s="46">
        <v>18618.87342123529</v>
      </c>
      <c r="X2490" s="38"/>
      <c r="Y2490" s="38">
        <f t="shared" si="39"/>
        <v>21590.668140716785</v>
      </c>
      <c r="Z2490" s="38">
        <v>21590.668140716785</v>
      </c>
      <c r="AA2490" s="38">
        <v>0</v>
      </c>
      <c r="AB2490" s="38">
        <v>21590.668140716785</v>
      </c>
      <c r="AC2490" s="38" t="s">
        <v>6123</v>
      </c>
      <c r="AD2490" s="59">
        <v>0.32264365552940594</v>
      </c>
      <c r="AE2490" s="59">
        <v>0.15049956880466184</v>
      </c>
      <c r="AF2490" s="59">
        <v>0.49679402072519063</v>
      </c>
    </row>
    <row r="2491" spans="1:32" x14ac:dyDescent="0.2">
      <c r="A2491" s="60" t="s">
        <v>6110</v>
      </c>
      <c r="B2491" s="44" t="s">
        <v>6115</v>
      </c>
      <c r="C2491" s="44"/>
      <c r="D2491" s="39">
        <v>2476</v>
      </c>
      <c r="E2491" s="44" t="s">
        <v>4232</v>
      </c>
      <c r="F2491" s="44" t="s">
        <v>4233</v>
      </c>
      <c r="G2491" s="39" t="s">
        <v>6115</v>
      </c>
      <c r="H2491" s="64">
        <v>40359</v>
      </c>
      <c r="I2491" s="44" t="s">
        <v>6131</v>
      </c>
      <c r="J2491" s="58">
        <v>36</v>
      </c>
      <c r="K2491" s="44" t="s">
        <v>6110</v>
      </c>
      <c r="L2491" s="39" t="s">
        <v>6116</v>
      </c>
      <c r="M2491" s="67">
        <v>0</v>
      </c>
      <c r="N2491" s="67">
        <v>0</v>
      </c>
      <c r="O2491" s="46">
        <v>298429</v>
      </c>
      <c r="P2491" s="45">
        <v>298429</v>
      </c>
      <c r="Q2491" s="45">
        <v>150230</v>
      </c>
      <c r="R2491" s="45">
        <v>12519.166666666666</v>
      </c>
      <c r="S2491" s="45">
        <v>100000</v>
      </c>
      <c r="T2491" s="45">
        <v>84367</v>
      </c>
      <c r="U2491" s="46">
        <v>198429</v>
      </c>
      <c r="V2491" s="38">
        <v>85009.766086109012</v>
      </c>
      <c r="W2491" s="46">
        <v>84367</v>
      </c>
      <c r="X2491" s="38"/>
      <c r="Y2491" s="38">
        <f t="shared" si="39"/>
        <v>98578.340738478859</v>
      </c>
      <c r="Z2491" s="38">
        <v>84367</v>
      </c>
      <c r="AA2491" s="38">
        <v>0</v>
      </c>
      <c r="AB2491" s="38">
        <v>84367</v>
      </c>
      <c r="AC2491" s="38" t="s">
        <v>6123</v>
      </c>
      <c r="AD2491" s="59">
        <v>1</v>
      </c>
      <c r="AE2491" s="59">
        <v>0.28270375868296982</v>
      </c>
      <c r="AF2491" s="59">
        <v>0.42517474764273366</v>
      </c>
    </row>
    <row r="2492" spans="1:32" x14ac:dyDescent="0.2">
      <c r="A2492" s="60" t="s">
        <v>6110</v>
      </c>
      <c r="B2492" s="44" t="s">
        <v>6115</v>
      </c>
      <c r="C2492" s="44"/>
      <c r="D2492" s="39">
        <v>2477</v>
      </c>
      <c r="E2492" s="44" t="s">
        <v>4238</v>
      </c>
      <c r="F2492" s="44" t="s">
        <v>4239</v>
      </c>
      <c r="G2492" s="39" t="s">
        <v>6115</v>
      </c>
      <c r="H2492" s="64">
        <v>40633</v>
      </c>
      <c r="I2492" s="44" t="s">
        <v>6141</v>
      </c>
      <c r="J2492" s="58">
        <v>36</v>
      </c>
      <c r="K2492" s="44" t="s">
        <v>6110</v>
      </c>
      <c r="L2492" s="39" t="s">
        <v>6116</v>
      </c>
      <c r="M2492" s="67">
        <v>0</v>
      </c>
      <c r="N2492" s="67">
        <v>0</v>
      </c>
      <c r="O2492" s="46">
        <v>90436</v>
      </c>
      <c r="P2492" s="45">
        <v>90436</v>
      </c>
      <c r="Q2492" s="45">
        <v>135662</v>
      </c>
      <c r="R2492" s="45">
        <v>11305.166666666666</v>
      </c>
      <c r="S2492" s="45">
        <v>100000</v>
      </c>
      <c r="T2492" s="45">
        <v>65030</v>
      </c>
      <c r="U2492" s="46">
        <v>0</v>
      </c>
      <c r="V2492" s="38">
        <v>0</v>
      </c>
      <c r="W2492" s="46">
        <v>0</v>
      </c>
      <c r="X2492" s="38"/>
      <c r="Y2492" s="38">
        <f t="shared" si="39"/>
        <v>0</v>
      </c>
      <c r="Z2492" s="38">
        <v>0</v>
      </c>
      <c r="AA2492" s="38">
        <v>0</v>
      </c>
      <c r="AB2492" s="38">
        <v>0</v>
      </c>
      <c r="AC2492" s="38" t="s">
        <v>6116</v>
      </c>
      <c r="AD2492" s="59">
        <v>0</v>
      </c>
      <c r="AE2492" s="59">
        <v>0</v>
      </c>
      <c r="AF2492" s="59" t="s">
        <v>6138</v>
      </c>
    </row>
    <row r="2493" spans="1:32" x14ac:dyDescent="0.2">
      <c r="A2493" s="60" t="s">
        <v>6110</v>
      </c>
      <c r="B2493" s="44" t="s">
        <v>6115</v>
      </c>
      <c r="C2493" s="44"/>
      <c r="D2493" s="39">
        <v>2478</v>
      </c>
      <c r="E2493" s="44" t="s">
        <v>4292</v>
      </c>
      <c r="F2493" s="44" t="s">
        <v>6063</v>
      </c>
      <c r="G2493" s="39" t="s">
        <v>6115</v>
      </c>
      <c r="H2493" s="64">
        <v>40543</v>
      </c>
      <c r="I2493" s="44" t="s">
        <v>6141</v>
      </c>
      <c r="J2493" s="58">
        <v>36</v>
      </c>
      <c r="K2493" s="44" t="s">
        <v>6110</v>
      </c>
      <c r="L2493" s="39" t="s">
        <v>6123</v>
      </c>
      <c r="M2493" s="67">
        <v>96353</v>
      </c>
      <c r="N2493" s="67">
        <v>0</v>
      </c>
      <c r="O2493" s="46">
        <v>144959</v>
      </c>
      <c r="P2493" s="45">
        <v>144959</v>
      </c>
      <c r="Q2493" s="45">
        <v>156866</v>
      </c>
      <c r="R2493" s="45">
        <v>13072.166666666666</v>
      </c>
      <c r="S2493" s="45">
        <v>100000</v>
      </c>
      <c r="T2493" s="45">
        <v>110378</v>
      </c>
      <c r="U2493" s="46">
        <v>44959</v>
      </c>
      <c r="V2493" s="38">
        <v>19261.066041079554</v>
      </c>
      <c r="W2493" s="46">
        <v>19261.066041079554</v>
      </c>
      <c r="X2493" s="38"/>
      <c r="Y2493" s="38">
        <f t="shared" si="39"/>
        <v>22335.362377783844</v>
      </c>
      <c r="Z2493" s="38">
        <v>22335.362377783844</v>
      </c>
      <c r="AA2493" s="38">
        <v>0</v>
      </c>
      <c r="AB2493" s="38">
        <v>22335.362377783844</v>
      </c>
      <c r="AC2493" s="38" t="s">
        <v>6123</v>
      </c>
      <c r="AD2493" s="59">
        <v>0.20235338906107961</v>
      </c>
      <c r="AE2493" s="59">
        <v>0.15408054951940786</v>
      </c>
      <c r="AF2493" s="59">
        <v>0.49679402072519058</v>
      </c>
    </row>
    <row r="2494" spans="1:32" x14ac:dyDescent="0.2">
      <c r="A2494" s="60" t="s">
        <v>6110</v>
      </c>
      <c r="B2494" s="44" t="s">
        <v>6115</v>
      </c>
      <c r="C2494" s="44"/>
      <c r="D2494" s="39">
        <v>2479</v>
      </c>
      <c r="E2494" s="44" t="s">
        <v>4310</v>
      </c>
      <c r="F2494" s="44" t="s">
        <v>4311</v>
      </c>
      <c r="G2494" s="39" t="s">
        <v>6115</v>
      </c>
      <c r="H2494" s="64">
        <v>40451</v>
      </c>
      <c r="I2494" s="44" t="s">
        <v>6141</v>
      </c>
      <c r="J2494" s="58">
        <v>36</v>
      </c>
      <c r="K2494" s="44" t="s">
        <v>6110</v>
      </c>
      <c r="L2494" s="39" t="s">
        <v>6116</v>
      </c>
      <c r="M2494" s="67">
        <v>0</v>
      </c>
      <c r="N2494" s="67">
        <v>0</v>
      </c>
      <c r="O2494" s="46">
        <v>166405</v>
      </c>
      <c r="P2494" s="45">
        <v>166405</v>
      </c>
      <c r="Q2494" s="45">
        <v>152395</v>
      </c>
      <c r="R2494" s="45">
        <v>12699.583333333334</v>
      </c>
      <c r="S2494" s="45">
        <v>100000</v>
      </c>
      <c r="T2494" s="45">
        <v>66411</v>
      </c>
      <c r="U2494" s="46">
        <v>66405</v>
      </c>
      <c r="V2494" s="38">
        <v>28448.833169285077</v>
      </c>
      <c r="W2494" s="46">
        <v>28448.833169285077</v>
      </c>
      <c r="X2494" s="38"/>
      <c r="Y2494" s="38">
        <f t="shared" si="39"/>
        <v>32989.606946256281</v>
      </c>
      <c r="Z2494" s="38">
        <v>32989.606946256281</v>
      </c>
      <c r="AA2494" s="38">
        <v>0</v>
      </c>
      <c r="AB2494" s="38">
        <v>32989.606946256281</v>
      </c>
      <c r="AC2494" s="38" t="s">
        <v>6123</v>
      </c>
      <c r="AD2494" s="59">
        <v>0.49674913713475599</v>
      </c>
      <c r="AE2494" s="59">
        <v>0.19824889243866639</v>
      </c>
      <c r="AF2494" s="59">
        <v>0.49679402072519058</v>
      </c>
    </row>
    <row r="2495" spans="1:32" x14ac:dyDescent="0.2">
      <c r="A2495" s="60" t="s">
        <v>6110</v>
      </c>
      <c r="B2495" s="44" t="s">
        <v>6115</v>
      </c>
      <c r="C2495" s="44"/>
      <c r="D2495" s="39">
        <v>2480</v>
      </c>
      <c r="E2495" s="44" t="s">
        <v>4316</v>
      </c>
      <c r="F2495" s="44" t="s">
        <v>4317</v>
      </c>
      <c r="G2495" s="39" t="s">
        <v>6115</v>
      </c>
      <c r="H2495" s="64">
        <v>40543</v>
      </c>
      <c r="I2495" s="44" t="s">
        <v>6141</v>
      </c>
      <c r="J2495" s="58">
        <v>36</v>
      </c>
      <c r="K2495" s="44" t="s">
        <v>6110</v>
      </c>
      <c r="L2495" s="39" t="s">
        <v>6116</v>
      </c>
      <c r="M2495" s="67">
        <v>0</v>
      </c>
      <c r="N2495" s="67">
        <v>0</v>
      </c>
      <c r="O2495" s="46">
        <v>373816</v>
      </c>
      <c r="P2495" s="45">
        <v>373816</v>
      </c>
      <c r="Q2495" s="45">
        <v>131749</v>
      </c>
      <c r="R2495" s="45">
        <v>10979.083333333334</v>
      </c>
      <c r="S2495" s="45">
        <v>100000</v>
      </c>
      <c r="T2495" s="45">
        <v>57709</v>
      </c>
      <c r="U2495" s="46">
        <v>273816</v>
      </c>
      <c r="V2495" s="38">
        <v>117306.61400618873</v>
      </c>
      <c r="W2495" s="46">
        <v>57709</v>
      </c>
      <c r="X2495" s="38"/>
      <c r="Y2495" s="38">
        <f t="shared" si="39"/>
        <v>136030.15157888879</v>
      </c>
      <c r="Z2495" s="38">
        <v>57709</v>
      </c>
      <c r="AA2495" s="38">
        <v>0</v>
      </c>
      <c r="AB2495" s="38">
        <v>57709</v>
      </c>
      <c r="AC2495" s="38" t="s">
        <v>6123</v>
      </c>
      <c r="AD2495" s="59">
        <v>1</v>
      </c>
      <c r="AE2495" s="59">
        <v>0.15437808975538767</v>
      </c>
      <c r="AF2495" s="59">
        <v>0.21075831945540072</v>
      </c>
    </row>
    <row r="2496" spans="1:32" x14ac:dyDescent="0.2">
      <c r="A2496" s="60" t="s">
        <v>6110</v>
      </c>
      <c r="B2496" s="44" t="s">
        <v>6115</v>
      </c>
      <c r="C2496" s="44"/>
      <c r="D2496" s="39">
        <v>2481</v>
      </c>
      <c r="E2496" s="44" t="s">
        <v>4321</v>
      </c>
      <c r="F2496" s="44" t="s">
        <v>4322</v>
      </c>
      <c r="G2496" s="39" t="s">
        <v>6115</v>
      </c>
      <c r="H2496" s="64">
        <v>40451</v>
      </c>
      <c r="I2496" s="44" t="s">
        <v>6141</v>
      </c>
      <c r="J2496" s="58">
        <v>36</v>
      </c>
      <c r="K2496" s="44" t="s">
        <v>6110</v>
      </c>
      <c r="L2496" s="39" t="s">
        <v>6116</v>
      </c>
      <c r="M2496" s="67">
        <v>0</v>
      </c>
      <c r="N2496" s="67">
        <v>0</v>
      </c>
      <c r="O2496" s="46">
        <v>128956</v>
      </c>
      <c r="P2496" s="45">
        <v>128956</v>
      </c>
      <c r="Q2496" s="45">
        <v>150960</v>
      </c>
      <c r="R2496" s="45">
        <v>12580</v>
      </c>
      <c r="S2496" s="45">
        <v>100000</v>
      </c>
      <c r="T2496" s="45">
        <v>83577</v>
      </c>
      <c r="U2496" s="46">
        <v>28956</v>
      </c>
      <c r="V2496" s="38">
        <v>12405.15643776551</v>
      </c>
      <c r="W2496" s="46">
        <v>12405.15643776551</v>
      </c>
      <c r="X2496" s="38"/>
      <c r="Y2496" s="38">
        <f t="shared" si="39"/>
        <v>14385.16766411862</v>
      </c>
      <c r="Z2496" s="38">
        <v>14385.16766411862</v>
      </c>
      <c r="AA2496" s="38">
        <v>0</v>
      </c>
      <c r="AB2496" s="38">
        <v>14385.16766411862</v>
      </c>
      <c r="AC2496" s="38" t="s">
        <v>6123</v>
      </c>
      <c r="AD2496" s="59">
        <v>0.17211873678306974</v>
      </c>
      <c r="AE2496" s="59">
        <v>0.11155097602374935</v>
      </c>
      <c r="AF2496" s="59">
        <v>0.49679402072519063</v>
      </c>
    </row>
    <row r="2497" spans="1:32" x14ac:dyDescent="0.2">
      <c r="A2497" s="60" t="s">
        <v>6110</v>
      </c>
      <c r="B2497" s="44" t="s">
        <v>6115</v>
      </c>
      <c r="C2497" s="44"/>
      <c r="D2497" s="39">
        <v>2482</v>
      </c>
      <c r="E2497" s="44" t="s">
        <v>5305</v>
      </c>
      <c r="F2497" s="44" t="s">
        <v>5306</v>
      </c>
      <c r="G2497" s="39" t="s">
        <v>6115</v>
      </c>
      <c r="H2497" s="64">
        <v>40451</v>
      </c>
      <c r="I2497" s="44" t="s">
        <v>6141</v>
      </c>
      <c r="J2497" s="58">
        <v>36</v>
      </c>
      <c r="K2497" s="44" t="s">
        <v>6110</v>
      </c>
      <c r="L2497" s="39" t="s">
        <v>6116</v>
      </c>
      <c r="M2497" s="67">
        <v>0</v>
      </c>
      <c r="N2497" s="67">
        <v>0</v>
      </c>
      <c r="O2497" s="46">
        <v>104579</v>
      </c>
      <c r="P2497" s="45">
        <v>104579</v>
      </c>
      <c r="Q2497" s="45">
        <v>161026</v>
      </c>
      <c r="R2497" s="45">
        <v>13418.833333333334</v>
      </c>
      <c r="S2497" s="45">
        <v>100000</v>
      </c>
      <c r="T2497" s="45">
        <v>84156</v>
      </c>
      <c r="U2497" s="46">
        <v>4579</v>
      </c>
      <c r="V2497" s="38">
        <v>1961.7078093841785</v>
      </c>
      <c r="W2497" s="46">
        <v>1961.7078093841785</v>
      </c>
      <c r="X2497" s="38"/>
      <c r="Y2497" s="38">
        <f t="shared" si="39"/>
        <v>2274.8198209006482</v>
      </c>
      <c r="Z2497" s="38">
        <v>2274.8198209006482</v>
      </c>
      <c r="AA2497" s="38">
        <v>0</v>
      </c>
      <c r="AB2497" s="38">
        <v>2274.8198209006482</v>
      </c>
      <c r="AC2497" s="38" t="s">
        <v>6123</v>
      </c>
      <c r="AD2497" s="59">
        <v>2.7030987937884977E-2</v>
      </c>
      <c r="AE2497" s="59">
        <v>2.1752166504753805E-2</v>
      </c>
      <c r="AF2497" s="59">
        <v>0.49679402072519069</v>
      </c>
    </row>
    <row r="2498" spans="1:32" x14ac:dyDescent="0.2">
      <c r="A2498" s="60" t="s">
        <v>6110</v>
      </c>
      <c r="B2498" s="44" t="s">
        <v>6115</v>
      </c>
      <c r="C2498" s="44"/>
      <c r="D2498" s="39">
        <v>2483</v>
      </c>
      <c r="E2498" s="44" t="s">
        <v>5322</v>
      </c>
      <c r="F2498" s="44" t="s">
        <v>5323</v>
      </c>
      <c r="G2498" s="39" t="s">
        <v>6115</v>
      </c>
      <c r="H2498" s="64">
        <v>40451</v>
      </c>
      <c r="I2498" s="44" t="s">
        <v>6141</v>
      </c>
      <c r="J2498" s="58">
        <v>36</v>
      </c>
      <c r="K2498" s="44" t="s">
        <v>6110</v>
      </c>
      <c r="L2498" s="39" t="s">
        <v>6116</v>
      </c>
      <c r="M2498" s="67">
        <v>0</v>
      </c>
      <c r="N2498" s="67">
        <v>0</v>
      </c>
      <c r="O2498" s="46">
        <v>112642</v>
      </c>
      <c r="P2498" s="45">
        <v>112642</v>
      </c>
      <c r="Q2498" s="45">
        <v>133175</v>
      </c>
      <c r="R2498" s="45">
        <v>11097.916666666666</v>
      </c>
      <c r="S2498" s="45">
        <v>100000</v>
      </c>
      <c r="T2498" s="45">
        <v>51947</v>
      </c>
      <c r="U2498" s="46">
        <v>12642</v>
      </c>
      <c r="V2498" s="38">
        <v>5416.0100734297412</v>
      </c>
      <c r="W2498" s="46">
        <v>5416.0100734297412</v>
      </c>
      <c r="X2498" s="38"/>
      <c r="Y2498" s="38">
        <f t="shared" si="39"/>
        <v>6280.4700100078599</v>
      </c>
      <c r="Z2498" s="38">
        <v>6280.4700100078599</v>
      </c>
      <c r="AA2498" s="38">
        <v>0</v>
      </c>
      <c r="AB2498" s="38">
        <v>6280.4700100078599</v>
      </c>
      <c r="AC2498" s="38" t="s">
        <v>6123</v>
      </c>
      <c r="AD2498" s="59">
        <v>0.12090149594794425</v>
      </c>
      <c r="AE2498" s="59">
        <v>5.5756023596951934E-2</v>
      </c>
      <c r="AF2498" s="59">
        <v>0.49679402072519063</v>
      </c>
    </row>
    <row r="2499" spans="1:32" x14ac:dyDescent="0.2">
      <c r="A2499" s="60" t="s">
        <v>6110</v>
      </c>
      <c r="B2499" s="44" t="s">
        <v>6115</v>
      </c>
      <c r="C2499" s="44"/>
      <c r="D2499" s="39">
        <v>2484</v>
      </c>
      <c r="E2499" s="44" t="s">
        <v>5337</v>
      </c>
      <c r="F2499" s="44" t="s">
        <v>5338</v>
      </c>
      <c r="G2499" s="39" t="s">
        <v>6115</v>
      </c>
      <c r="H2499" s="64">
        <v>40543</v>
      </c>
      <c r="I2499" s="44" t="s">
        <v>6141</v>
      </c>
      <c r="J2499" s="58">
        <v>36</v>
      </c>
      <c r="K2499" s="44" t="s">
        <v>6110</v>
      </c>
      <c r="L2499" s="39" t="s">
        <v>6116</v>
      </c>
      <c r="M2499" s="67">
        <v>0</v>
      </c>
      <c r="N2499" s="67">
        <v>0</v>
      </c>
      <c r="O2499" s="46">
        <v>185181</v>
      </c>
      <c r="P2499" s="45">
        <v>185181</v>
      </c>
      <c r="Q2499" s="45">
        <v>132322</v>
      </c>
      <c r="R2499" s="45">
        <v>11026.833333333334</v>
      </c>
      <c r="S2499" s="45">
        <v>100000</v>
      </c>
      <c r="T2499" s="45">
        <v>50518</v>
      </c>
      <c r="U2499" s="46">
        <v>85181</v>
      </c>
      <c r="V2499" s="38">
        <v>36492.734857207623</v>
      </c>
      <c r="W2499" s="46">
        <v>36492.734857207623</v>
      </c>
      <c r="X2499" s="38"/>
      <c r="Y2499" s="38">
        <f t="shared" si="39"/>
        <v>42317.411479392467</v>
      </c>
      <c r="Z2499" s="38">
        <v>42317.411479392467</v>
      </c>
      <c r="AA2499" s="38">
        <v>0</v>
      </c>
      <c r="AB2499" s="38">
        <v>42317.411479392467</v>
      </c>
      <c r="AC2499" s="38" t="s">
        <v>6123</v>
      </c>
      <c r="AD2499" s="59">
        <v>0.83766996871199306</v>
      </c>
      <c r="AE2499" s="59">
        <v>0.22851918652233472</v>
      </c>
      <c r="AF2499" s="59">
        <v>0.49679402072519069</v>
      </c>
    </row>
    <row r="2500" spans="1:32" x14ac:dyDescent="0.2">
      <c r="A2500" s="60" t="s">
        <v>6110</v>
      </c>
      <c r="B2500" s="44" t="s">
        <v>6115</v>
      </c>
      <c r="C2500" s="44"/>
      <c r="D2500" s="39">
        <v>2485</v>
      </c>
      <c r="E2500" s="44" t="s">
        <v>5385</v>
      </c>
      <c r="F2500" s="44" t="s">
        <v>5386</v>
      </c>
      <c r="G2500" s="39" t="s">
        <v>6115</v>
      </c>
      <c r="H2500" s="64">
        <v>40543</v>
      </c>
      <c r="I2500" s="44" t="s">
        <v>6141</v>
      </c>
      <c r="J2500" s="58">
        <v>36</v>
      </c>
      <c r="K2500" s="44" t="s">
        <v>6110</v>
      </c>
      <c r="L2500" s="39" t="s">
        <v>6116</v>
      </c>
      <c r="M2500" s="67">
        <v>0</v>
      </c>
      <c r="N2500" s="67">
        <v>0</v>
      </c>
      <c r="O2500" s="46">
        <v>151463</v>
      </c>
      <c r="P2500" s="45">
        <v>151463</v>
      </c>
      <c r="Q2500" s="45">
        <v>147954</v>
      </c>
      <c r="R2500" s="45">
        <v>12329.5</v>
      </c>
      <c r="S2500" s="45">
        <v>100000</v>
      </c>
      <c r="T2500" s="45">
        <v>71870</v>
      </c>
      <c r="U2500" s="46">
        <v>51463</v>
      </c>
      <c r="V2500" s="38">
        <v>22047.470843926181</v>
      </c>
      <c r="W2500" s="46">
        <v>22047.470843926181</v>
      </c>
      <c r="X2500" s="38"/>
      <c r="Y2500" s="38">
        <f t="shared" si="39"/>
        <v>25566.510688580489</v>
      </c>
      <c r="Z2500" s="38">
        <v>25566.510688580489</v>
      </c>
      <c r="AA2500" s="38">
        <v>0</v>
      </c>
      <c r="AB2500" s="38">
        <v>25566.510688580489</v>
      </c>
      <c r="AC2500" s="38" t="s">
        <v>6123</v>
      </c>
      <c r="AD2500" s="59">
        <v>0.35573272142174051</v>
      </c>
      <c r="AE2500" s="59">
        <v>0.16879707049629605</v>
      </c>
      <c r="AF2500" s="59">
        <v>0.49679402072519069</v>
      </c>
    </row>
    <row r="2501" spans="1:32" x14ac:dyDescent="0.2">
      <c r="A2501" s="60" t="s">
        <v>6110</v>
      </c>
      <c r="B2501" s="44" t="s">
        <v>6115</v>
      </c>
      <c r="C2501" s="44"/>
      <c r="D2501" s="39">
        <v>2486</v>
      </c>
      <c r="E2501" s="44" t="s">
        <v>5453</v>
      </c>
      <c r="F2501" s="44" t="s">
        <v>1257</v>
      </c>
      <c r="G2501" s="39" t="s">
        <v>6115</v>
      </c>
      <c r="H2501" s="64">
        <v>40359</v>
      </c>
      <c r="I2501" s="44" t="s">
        <v>6141</v>
      </c>
      <c r="J2501" s="58">
        <v>36</v>
      </c>
      <c r="K2501" s="44" t="s">
        <v>6110</v>
      </c>
      <c r="L2501" s="39" t="s">
        <v>6116</v>
      </c>
      <c r="M2501" s="67">
        <v>0</v>
      </c>
      <c r="N2501" s="67">
        <v>0</v>
      </c>
      <c r="O2501" s="46">
        <v>105786</v>
      </c>
      <c r="P2501" s="45">
        <v>105786</v>
      </c>
      <c r="Q2501" s="45">
        <v>154289</v>
      </c>
      <c r="R2501" s="45">
        <v>12857.416666666666</v>
      </c>
      <c r="S2501" s="45">
        <v>100000</v>
      </c>
      <c r="T2501" s="45">
        <v>70710</v>
      </c>
      <c r="U2501" s="46">
        <v>5786</v>
      </c>
      <c r="V2501" s="38">
        <v>2478.8035346356969</v>
      </c>
      <c r="W2501" s="46">
        <v>2478.8035346356969</v>
      </c>
      <c r="X2501" s="38"/>
      <c r="Y2501" s="38">
        <f t="shared" si="39"/>
        <v>2874.4502039159529</v>
      </c>
      <c r="Z2501" s="38">
        <v>2874.4502039159529</v>
      </c>
      <c r="AA2501" s="38">
        <v>0</v>
      </c>
      <c r="AB2501" s="38">
        <v>2874.4502039159529</v>
      </c>
      <c r="AC2501" s="38" t="s">
        <v>6123</v>
      </c>
      <c r="AD2501" s="59">
        <v>4.0651254474840234E-2</v>
      </c>
      <c r="AE2501" s="59">
        <v>2.7172312063183719E-2</v>
      </c>
      <c r="AF2501" s="59">
        <v>0.49679402072519063</v>
      </c>
    </row>
    <row r="2502" spans="1:32" x14ac:dyDescent="0.2">
      <c r="A2502" s="60" t="s">
        <v>6110</v>
      </c>
      <c r="B2502" s="44" t="s">
        <v>6115</v>
      </c>
      <c r="C2502" s="44"/>
      <c r="D2502" s="39">
        <v>2487</v>
      </c>
      <c r="E2502" s="44" t="s">
        <v>5456</v>
      </c>
      <c r="F2502" s="44" t="s">
        <v>5457</v>
      </c>
      <c r="G2502" s="39" t="s">
        <v>6115</v>
      </c>
      <c r="H2502" s="64">
        <v>40451</v>
      </c>
      <c r="I2502" s="44" t="s">
        <v>6141</v>
      </c>
      <c r="J2502" s="58">
        <v>36</v>
      </c>
      <c r="K2502" s="44" t="s">
        <v>6110</v>
      </c>
      <c r="L2502" s="39" t="s">
        <v>6116</v>
      </c>
      <c r="M2502" s="67">
        <v>0</v>
      </c>
      <c r="N2502" s="67">
        <v>0</v>
      </c>
      <c r="O2502" s="46">
        <v>136149</v>
      </c>
      <c r="P2502" s="45">
        <v>136149</v>
      </c>
      <c r="Q2502" s="45">
        <v>215316</v>
      </c>
      <c r="R2502" s="45">
        <v>17943</v>
      </c>
      <c r="S2502" s="45">
        <v>107658</v>
      </c>
      <c r="T2502" s="45">
        <v>127741</v>
      </c>
      <c r="U2502" s="46">
        <v>28491</v>
      </c>
      <c r="V2502" s="38">
        <v>12205.94391726679</v>
      </c>
      <c r="W2502" s="46">
        <v>12205.94391726679</v>
      </c>
      <c r="X2502" s="38"/>
      <c r="Y2502" s="38">
        <f t="shared" si="39"/>
        <v>14154.158444481407</v>
      </c>
      <c r="Z2502" s="38">
        <v>14154.158444481407</v>
      </c>
      <c r="AA2502" s="38">
        <v>0</v>
      </c>
      <c r="AB2502" s="38">
        <v>14154.158444481407</v>
      </c>
      <c r="AC2502" s="38" t="s">
        <v>6123</v>
      </c>
      <c r="AD2502" s="59">
        <v>0.11080356693999113</v>
      </c>
      <c r="AE2502" s="59">
        <v>0.1039607962194464</v>
      </c>
      <c r="AF2502" s="59">
        <v>0.49679402072519063</v>
      </c>
    </row>
    <row r="2503" spans="1:32" x14ac:dyDescent="0.2">
      <c r="A2503" s="60" t="s">
        <v>6110</v>
      </c>
      <c r="B2503" s="44" t="s">
        <v>6115</v>
      </c>
      <c r="C2503" s="44"/>
      <c r="D2503" s="39">
        <v>2488</v>
      </c>
      <c r="E2503" s="44" t="s">
        <v>5556</v>
      </c>
      <c r="F2503" s="44" t="s">
        <v>5557</v>
      </c>
      <c r="G2503" s="39" t="s">
        <v>6115</v>
      </c>
      <c r="H2503" s="64">
        <v>40633</v>
      </c>
      <c r="I2503" s="44" t="s">
        <v>6141</v>
      </c>
      <c r="J2503" s="58">
        <v>36</v>
      </c>
      <c r="K2503" s="44" t="s">
        <v>6110</v>
      </c>
      <c r="L2503" s="39" t="s">
        <v>6116</v>
      </c>
      <c r="M2503" s="67">
        <v>0</v>
      </c>
      <c r="N2503" s="67">
        <v>0</v>
      </c>
      <c r="O2503" s="46">
        <v>64716</v>
      </c>
      <c r="P2503" s="45">
        <v>64716</v>
      </c>
      <c r="Q2503" s="45">
        <v>167769</v>
      </c>
      <c r="R2503" s="45">
        <v>13980.75</v>
      </c>
      <c r="S2503" s="45">
        <v>100000</v>
      </c>
      <c r="T2503" s="45">
        <v>83477</v>
      </c>
      <c r="U2503" s="46">
        <v>0</v>
      </c>
      <c r="V2503" s="38">
        <v>0</v>
      </c>
      <c r="W2503" s="46">
        <v>0</v>
      </c>
      <c r="X2503" s="38"/>
      <c r="Y2503" s="38">
        <f t="shared" si="39"/>
        <v>0</v>
      </c>
      <c r="Z2503" s="38">
        <v>0</v>
      </c>
      <c r="AA2503" s="38">
        <v>0</v>
      </c>
      <c r="AB2503" s="38">
        <v>0</v>
      </c>
      <c r="AC2503" s="38" t="s">
        <v>6116</v>
      </c>
      <c r="AD2503" s="59">
        <v>0</v>
      </c>
      <c r="AE2503" s="59">
        <v>0</v>
      </c>
      <c r="AF2503" s="59" t="s">
        <v>6138</v>
      </c>
    </row>
    <row r="2504" spans="1:32" x14ac:dyDescent="0.2">
      <c r="A2504" s="60" t="s">
        <v>6110</v>
      </c>
      <c r="B2504" s="44" t="s">
        <v>6115</v>
      </c>
      <c r="C2504" s="44"/>
      <c r="D2504" s="39">
        <v>2489</v>
      </c>
      <c r="E2504" s="44" t="s">
        <v>5755</v>
      </c>
      <c r="F2504" s="44" t="s">
        <v>135</v>
      </c>
      <c r="G2504" s="39" t="s">
        <v>6115</v>
      </c>
      <c r="H2504" s="64">
        <v>40359</v>
      </c>
      <c r="I2504" s="44" t="s">
        <v>6131</v>
      </c>
      <c r="J2504" s="58">
        <v>36</v>
      </c>
      <c r="K2504" s="44" t="s">
        <v>6110</v>
      </c>
      <c r="L2504" s="39" t="s">
        <v>6123</v>
      </c>
      <c r="M2504" s="67">
        <v>97297</v>
      </c>
      <c r="N2504" s="67">
        <v>97297</v>
      </c>
      <c r="O2504" s="46">
        <v>363222</v>
      </c>
      <c r="P2504" s="45">
        <v>265925</v>
      </c>
      <c r="Q2504" s="45">
        <v>156858</v>
      </c>
      <c r="R2504" s="45">
        <v>13071.5</v>
      </c>
      <c r="S2504" s="45">
        <v>100000</v>
      </c>
      <c r="T2504" s="45">
        <v>43099</v>
      </c>
      <c r="U2504" s="46">
        <v>165925</v>
      </c>
      <c r="V2504" s="38">
        <v>71084.596696237131</v>
      </c>
      <c r="W2504" s="46">
        <v>43099</v>
      </c>
      <c r="X2504" s="38"/>
      <c r="Y2504" s="38">
        <f t="shared" si="39"/>
        <v>82430.547888827263</v>
      </c>
      <c r="Z2504" s="38">
        <v>43099</v>
      </c>
      <c r="AA2504" s="38">
        <v>0</v>
      </c>
      <c r="AB2504" s="38">
        <v>43099</v>
      </c>
      <c r="AC2504" s="38" t="s">
        <v>6123</v>
      </c>
      <c r="AD2504" s="59">
        <v>1</v>
      </c>
      <c r="AE2504" s="59">
        <v>0.16207201278555983</v>
      </c>
      <c r="AF2504" s="59">
        <v>0.25974988699713725</v>
      </c>
    </row>
    <row r="2505" spans="1:32" x14ac:dyDescent="0.2">
      <c r="A2505" s="60" t="s">
        <v>6110</v>
      </c>
      <c r="B2505" s="44" t="s">
        <v>6115</v>
      </c>
      <c r="C2505" s="44"/>
      <c r="D2505" s="39">
        <v>2490</v>
      </c>
      <c r="E2505" s="44" t="s">
        <v>5841</v>
      </c>
      <c r="F2505" s="44" t="s">
        <v>5842</v>
      </c>
      <c r="G2505" s="39" t="s">
        <v>6115</v>
      </c>
      <c r="H2505" s="64">
        <v>40543</v>
      </c>
      <c r="I2505" s="44" t="s">
        <v>6131</v>
      </c>
      <c r="J2505" s="58">
        <v>36</v>
      </c>
      <c r="K2505" s="44" t="s">
        <v>6110</v>
      </c>
      <c r="L2505" s="39" t="s">
        <v>6116</v>
      </c>
      <c r="M2505" s="67">
        <v>0</v>
      </c>
      <c r="N2505" s="67">
        <v>0</v>
      </c>
      <c r="O2505" s="46">
        <v>145788</v>
      </c>
      <c r="P2505" s="45">
        <v>145788</v>
      </c>
      <c r="Q2505" s="45">
        <v>189300</v>
      </c>
      <c r="R2505" s="45">
        <v>15775</v>
      </c>
      <c r="S2505" s="45">
        <v>100000</v>
      </c>
      <c r="T2505" s="45">
        <v>85378</v>
      </c>
      <c r="U2505" s="46">
        <v>45788</v>
      </c>
      <c r="V2505" s="38">
        <v>19616.22126579663</v>
      </c>
      <c r="W2505" s="46">
        <v>19616.22126579663</v>
      </c>
      <c r="X2505" s="38"/>
      <c r="Y2505" s="38">
        <f t="shared" si="39"/>
        <v>22747.204620965033</v>
      </c>
      <c r="Z2505" s="38">
        <v>22747.204620965033</v>
      </c>
      <c r="AA2505" s="38">
        <v>0</v>
      </c>
      <c r="AB2505" s="38">
        <v>22747.204620965033</v>
      </c>
      <c r="AC2505" s="38" t="s">
        <v>6123</v>
      </c>
      <c r="AD2505" s="59">
        <v>0.26642934504163873</v>
      </c>
      <c r="AE2505" s="59">
        <v>0.15602933451974807</v>
      </c>
      <c r="AF2505" s="59">
        <v>0.49679402072519074</v>
      </c>
    </row>
    <row r="2506" spans="1:32" x14ac:dyDescent="0.2">
      <c r="A2506" s="60" t="s">
        <v>6110</v>
      </c>
      <c r="B2506" s="44" t="s">
        <v>6115</v>
      </c>
      <c r="C2506" s="44"/>
      <c r="D2506" s="39">
        <v>2491</v>
      </c>
      <c r="E2506" s="44" t="s">
        <v>5878</v>
      </c>
      <c r="F2506" s="44" t="s">
        <v>5879</v>
      </c>
      <c r="G2506" s="39" t="s">
        <v>6115</v>
      </c>
      <c r="H2506" s="64">
        <v>40543</v>
      </c>
      <c r="I2506" s="44" t="s">
        <v>6131</v>
      </c>
      <c r="J2506" s="58">
        <v>36</v>
      </c>
      <c r="K2506" s="44" t="s">
        <v>6110</v>
      </c>
      <c r="L2506" s="39" t="s">
        <v>6116</v>
      </c>
      <c r="M2506" s="67">
        <v>0</v>
      </c>
      <c r="N2506" s="67">
        <v>0</v>
      </c>
      <c r="O2506" s="46">
        <v>256975</v>
      </c>
      <c r="P2506" s="45">
        <v>256975</v>
      </c>
      <c r="Q2506" s="45">
        <v>146646</v>
      </c>
      <c r="R2506" s="45">
        <v>12220.5</v>
      </c>
      <c r="S2506" s="45">
        <v>100000</v>
      </c>
      <c r="T2506" s="45">
        <v>29069</v>
      </c>
      <c r="U2506" s="46">
        <v>156975</v>
      </c>
      <c r="V2506" s="38">
        <v>67250.29119416498</v>
      </c>
      <c r="W2506" s="46">
        <v>29069</v>
      </c>
      <c r="X2506" s="38"/>
      <c r="Y2506" s="38">
        <f t="shared" si="39"/>
        <v>77984.241403336811</v>
      </c>
      <c r="Z2506" s="38">
        <v>29069</v>
      </c>
      <c r="AA2506" s="38">
        <v>0</v>
      </c>
      <c r="AB2506" s="38">
        <v>29069</v>
      </c>
      <c r="AC2506" s="38" t="s">
        <v>6123</v>
      </c>
      <c r="AD2506" s="59">
        <v>1</v>
      </c>
      <c r="AE2506" s="59">
        <v>0.11311995330285048</v>
      </c>
      <c r="AF2506" s="59">
        <v>0.18518235387800605</v>
      </c>
    </row>
    <row r="2507" spans="1:32" x14ac:dyDescent="0.2">
      <c r="A2507" s="60" t="s">
        <v>6110</v>
      </c>
      <c r="B2507" s="44" t="s">
        <v>6115</v>
      </c>
      <c r="C2507" s="44"/>
      <c r="D2507" s="39">
        <v>2492</v>
      </c>
      <c r="E2507" s="44" t="s">
        <v>2757</v>
      </c>
      <c r="F2507" s="44" t="s">
        <v>2758</v>
      </c>
      <c r="G2507" s="39" t="s">
        <v>6115</v>
      </c>
      <c r="H2507" s="64">
        <v>40451</v>
      </c>
      <c r="I2507" s="44" t="s">
        <v>6131</v>
      </c>
      <c r="J2507" s="58">
        <v>35</v>
      </c>
      <c r="K2507" s="44" t="s">
        <v>6110</v>
      </c>
      <c r="L2507" s="39" t="s">
        <v>6116</v>
      </c>
      <c r="M2507" s="67">
        <v>0</v>
      </c>
      <c r="N2507" s="67">
        <v>0</v>
      </c>
      <c r="O2507" s="46">
        <v>229581</v>
      </c>
      <c r="P2507" s="45">
        <v>229581</v>
      </c>
      <c r="Q2507" s="45">
        <v>169230</v>
      </c>
      <c r="R2507" s="45">
        <v>14102.5</v>
      </c>
      <c r="S2507" s="45">
        <v>100000</v>
      </c>
      <c r="T2507" s="45">
        <v>62932</v>
      </c>
      <c r="U2507" s="46">
        <v>129581</v>
      </c>
      <c r="V2507" s="38">
        <v>55514.317459666134</v>
      </c>
      <c r="W2507" s="46">
        <v>55514.317459666134</v>
      </c>
      <c r="X2507" s="38"/>
      <c r="Y2507" s="38">
        <f t="shared" si="39"/>
        <v>64375.06599959093</v>
      </c>
      <c r="Z2507" s="38">
        <v>62932</v>
      </c>
      <c r="AA2507" s="38">
        <v>0</v>
      </c>
      <c r="AB2507" s="38">
        <v>62932</v>
      </c>
      <c r="AC2507" s="38" t="s">
        <v>6123</v>
      </c>
      <c r="AD2507" s="59">
        <v>1</v>
      </c>
      <c r="AE2507" s="59">
        <v>0.2741167605333194</v>
      </c>
      <c r="AF2507" s="59">
        <v>0.4856576195584229</v>
      </c>
    </row>
    <row r="2508" spans="1:32" x14ac:dyDescent="0.2">
      <c r="A2508" s="60" t="s">
        <v>6110</v>
      </c>
      <c r="B2508" s="44" t="s">
        <v>6115</v>
      </c>
      <c r="C2508" s="44"/>
      <c r="D2508" s="39">
        <v>2493</v>
      </c>
      <c r="E2508" s="44" t="s">
        <v>2808</v>
      </c>
      <c r="F2508" s="44" t="s">
        <v>2809</v>
      </c>
      <c r="G2508" s="39" t="s">
        <v>6115</v>
      </c>
      <c r="H2508" s="64">
        <v>40633</v>
      </c>
      <c r="I2508" s="44" t="s">
        <v>6132</v>
      </c>
      <c r="J2508" s="58">
        <v>35</v>
      </c>
      <c r="K2508" s="44" t="s">
        <v>6110</v>
      </c>
      <c r="L2508" s="39" t="s">
        <v>6116</v>
      </c>
      <c r="M2508" s="67">
        <v>0</v>
      </c>
      <c r="N2508" s="67">
        <v>0</v>
      </c>
      <c r="O2508" s="46">
        <v>157696</v>
      </c>
      <c r="P2508" s="45">
        <v>157696</v>
      </c>
      <c r="Q2508" s="45">
        <v>158901</v>
      </c>
      <c r="R2508" s="45">
        <v>13241.75</v>
      </c>
      <c r="S2508" s="45">
        <v>100000</v>
      </c>
      <c r="T2508" s="45">
        <v>53580</v>
      </c>
      <c r="U2508" s="46">
        <v>57696</v>
      </c>
      <c r="V2508" s="38">
        <v>24717.775446654196</v>
      </c>
      <c r="W2508" s="46">
        <v>24717.775446654196</v>
      </c>
      <c r="X2508" s="38"/>
      <c r="Y2508" s="38">
        <f t="shared" si="39"/>
        <v>28663.027819760599</v>
      </c>
      <c r="Z2508" s="38">
        <v>28663.027819760599</v>
      </c>
      <c r="AA2508" s="38">
        <v>0</v>
      </c>
      <c r="AB2508" s="38">
        <v>28663.027819760599</v>
      </c>
      <c r="AC2508" s="38" t="s">
        <v>6123</v>
      </c>
      <c r="AD2508" s="59">
        <v>0.53495759275402388</v>
      </c>
      <c r="AE2508" s="59">
        <v>0.18176128639762962</v>
      </c>
      <c r="AF2508" s="59">
        <v>0.49679402072519063</v>
      </c>
    </row>
    <row r="2509" spans="1:32" x14ac:dyDescent="0.2">
      <c r="A2509" s="60" t="s">
        <v>6110</v>
      </c>
      <c r="B2509" s="44" t="s">
        <v>6115</v>
      </c>
      <c r="C2509" s="44"/>
      <c r="D2509" s="39">
        <v>2494</v>
      </c>
      <c r="E2509" s="44" t="s">
        <v>3121</v>
      </c>
      <c r="F2509" s="44" t="s">
        <v>3122</v>
      </c>
      <c r="G2509" s="39" t="s">
        <v>6115</v>
      </c>
      <c r="H2509" s="64">
        <v>40543</v>
      </c>
      <c r="I2509" s="44" t="s">
        <v>6131</v>
      </c>
      <c r="J2509" s="58">
        <v>35</v>
      </c>
      <c r="K2509" s="44" t="s">
        <v>6110</v>
      </c>
      <c r="L2509" s="39" t="s">
        <v>6116</v>
      </c>
      <c r="M2509" s="67">
        <v>0</v>
      </c>
      <c r="N2509" s="67">
        <v>0</v>
      </c>
      <c r="O2509" s="46">
        <v>85696</v>
      </c>
      <c r="P2509" s="45">
        <v>85696</v>
      </c>
      <c r="Q2509" s="45">
        <v>156421</v>
      </c>
      <c r="R2509" s="45">
        <v>13035.083333333334</v>
      </c>
      <c r="S2509" s="45">
        <v>100000</v>
      </c>
      <c r="T2509" s="45">
        <v>45008</v>
      </c>
      <c r="U2509" s="46">
        <v>0</v>
      </c>
      <c r="V2509" s="38">
        <v>0</v>
      </c>
      <c r="W2509" s="46">
        <v>0</v>
      </c>
      <c r="X2509" s="38"/>
      <c r="Y2509" s="38">
        <f t="shared" si="39"/>
        <v>0</v>
      </c>
      <c r="Z2509" s="38">
        <v>0</v>
      </c>
      <c r="AA2509" s="38">
        <v>0</v>
      </c>
      <c r="AB2509" s="38">
        <v>0</v>
      </c>
      <c r="AC2509" s="38" t="s">
        <v>6116</v>
      </c>
      <c r="AD2509" s="59">
        <v>0</v>
      </c>
      <c r="AE2509" s="59">
        <v>0</v>
      </c>
      <c r="AF2509" s="59" t="s">
        <v>6138</v>
      </c>
    </row>
    <row r="2510" spans="1:32" x14ac:dyDescent="0.2">
      <c r="A2510" s="60" t="s">
        <v>6110</v>
      </c>
      <c r="B2510" s="44" t="s">
        <v>6115</v>
      </c>
      <c r="C2510" s="44"/>
      <c r="D2510" s="39">
        <v>2495</v>
      </c>
      <c r="E2510" s="44" t="s">
        <v>3527</v>
      </c>
      <c r="F2510" s="44" t="s">
        <v>3528</v>
      </c>
      <c r="G2510" s="39" t="s">
        <v>6115</v>
      </c>
      <c r="H2510" s="64">
        <v>40359</v>
      </c>
      <c r="I2510" s="44" t="s">
        <v>6131</v>
      </c>
      <c r="J2510" s="58">
        <v>35</v>
      </c>
      <c r="K2510" s="44" t="s">
        <v>6110</v>
      </c>
      <c r="L2510" s="39" t="s">
        <v>6116</v>
      </c>
      <c r="M2510" s="67">
        <v>0</v>
      </c>
      <c r="N2510" s="67">
        <v>0</v>
      </c>
      <c r="O2510" s="46">
        <v>137585</v>
      </c>
      <c r="P2510" s="45">
        <v>137585</v>
      </c>
      <c r="Q2510" s="45">
        <v>145780</v>
      </c>
      <c r="R2510" s="45">
        <v>12148.333333333334</v>
      </c>
      <c r="S2510" s="45">
        <v>100000</v>
      </c>
      <c r="T2510" s="45">
        <v>58848</v>
      </c>
      <c r="U2510" s="46">
        <v>37585</v>
      </c>
      <c r="V2510" s="38">
        <v>16101.941038590161</v>
      </c>
      <c r="W2510" s="46">
        <v>16101.941038590161</v>
      </c>
      <c r="X2510" s="38"/>
      <c r="Y2510" s="38">
        <f t="shared" si="39"/>
        <v>18672.00326895629</v>
      </c>
      <c r="Z2510" s="38">
        <v>18672.00326895629</v>
      </c>
      <c r="AA2510" s="38">
        <v>0</v>
      </c>
      <c r="AB2510" s="38">
        <v>18672.00326895629</v>
      </c>
      <c r="AC2510" s="38" t="s">
        <v>6123</v>
      </c>
      <c r="AD2510" s="59">
        <v>0.31729206207443394</v>
      </c>
      <c r="AE2510" s="59">
        <v>0.13571249241527994</v>
      </c>
      <c r="AF2510" s="59">
        <v>0.49679402072519063</v>
      </c>
    </row>
    <row r="2511" spans="1:32" x14ac:dyDescent="0.2">
      <c r="A2511" s="60" t="s">
        <v>6110</v>
      </c>
      <c r="B2511" s="44" t="s">
        <v>6115</v>
      </c>
      <c r="C2511" s="44"/>
      <c r="D2511" s="39">
        <v>2496</v>
      </c>
      <c r="E2511" s="44" t="s">
        <v>3662</v>
      </c>
      <c r="F2511" s="44" t="s">
        <v>3663</v>
      </c>
      <c r="G2511" s="39" t="s">
        <v>6115</v>
      </c>
      <c r="H2511" s="64">
        <v>40543</v>
      </c>
      <c r="I2511" s="44" t="s">
        <v>6131</v>
      </c>
      <c r="J2511" s="58">
        <v>35</v>
      </c>
      <c r="K2511" s="44" t="s">
        <v>6110</v>
      </c>
      <c r="L2511" s="39" t="s">
        <v>6116</v>
      </c>
      <c r="M2511" s="67">
        <v>0</v>
      </c>
      <c r="N2511" s="67">
        <v>0</v>
      </c>
      <c r="O2511" s="46">
        <v>274885</v>
      </c>
      <c r="P2511" s="45">
        <v>274885</v>
      </c>
      <c r="Q2511" s="45">
        <v>164013</v>
      </c>
      <c r="R2511" s="45">
        <v>13667.75</v>
      </c>
      <c r="S2511" s="45">
        <v>100000</v>
      </c>
      <c r="T2511" s="45">
        <v>65953</v>
      </c>
      <c r="U2511" s="46">
        <v>174885</v>
      </c>
      <c r="V2511" s="38">
        <v>74923.186338535059</v>
      </c>
      <c r="W2511" s="46">
        <v>65953</v>
      </c>
      <c r="X2511" s="38"/>
      <c r="Y2511" s="38">
        <f t="shared" si="39"/>
        <v>86881.822314524965</v>
      </c>
      <c r="Z2511" s="38">
        <v>65953</v>
      </c>
      <c r="AA2511" s="38">
        <v>0</v>
      </c>
      <c r="AB2511" s="38">
        <v>65953</v>
      </c>
      <c r="AC2511" s="38" t="s">
        <v>6123</v>
      </c>
      <c r="AD2511" s="59">
        <v>1</v>
      </c>
      <c r="AE2511" s="59">
        <v>0.23992942503228623</v>
      </c>
      <c r="AF2511" s="59">
        <v>0.3771221088143637</v>
      </c>
    </row>
    <row r="2512" spans="1:32" x14ac:dyDescent="0.2">
      <c r="A2512" s="60" t="s">
        <v>6110</v>
      </c>
      <c r="B2512" s="44" t="s">
        <v>6115</v>
      </c>
      <c r="C2512" s="44"/>
      <c r="D2512" s="39">
        <v>2497</v>
      </c>
      <c r="E2512" s="44" t="s">
        <v>4597</v>
      </c>
      <c r="F2512" s="44" t="s">
        <v>3956</v>
      </c>
      <c r="G2512" s="39" t="s">
        <v>6115</v>
      </c>
      <c r="H2512" s="64">
        <v>40359</v>
      </c>
      <c r="I2512" s="44" t="s">
        <v>6131</v>
      </c>
      <c r="J2512" s="58">
        <v>35</v>
      </c>
      <c r="K2512" s="44" t="s">
        <v>6110</v>
      </c>
      <c r="L2512" s="39" t="s">
        <v>6116</v>
      </c>
      <c r="M2512" s="67">
        <v>0</v>
      </c>
      <c r="N2512" s="67">
        <v>0</v>
      </c>
      <c r="O2512" s="46">
        <v>209264</v>
      </c>
      <c r="P2512" s="45">
        <v>209264</v>
      </c>
      <c r="Q2512" s="45">
        <v>264263</v>
      </c>
      <c r="R2512" s="45">
        <v>22021.916666666668</v>
      </c>
      <c r="S2512" s="45">
        <v>132131.5</v>
      </c>
      <c r="T2512" s="45">
        <v>97779</v>
      </c>
      <c r="U2512" s="46">
        <v>77132.5</v>
      </c>
      <c r="V2512" s="38">
        <v>33044.644596489437</v>
      </c>
      <c r="W2512" s="46">
        <v>33044.644596489437</v>
      </c>
      <c r="X2512" s="38"/>
      <c r="Y2512" s="38">
        <f t="shared" si="39"/>
        <v>38318.964803585761</v>
      </c>
      <c r="Z2512" s="38">
        <v>38318.964803585761</v>
      </c>
      <c r="AA2512" s="38">
        <v>0</v>
      </c>
      <c r="AB2512" s="38">
        <v>38318.964803585761</v>
      </c>
      <c r="AC2512" s="38" t="s">
        <v>6123</v>
      </c>
      <c r="AD2512" s="59">
        <v>0.39189360500297366</v>
      </c>
      <c r="AE2512" s="59">
        <v>0.18311302853613504</v>
      </c>
      <c r="AF2512" s="59">
        <v>0.49679402072519058</v>
      </c>
    </row>
    <row r="2513" spans="1:32" x14ac:dyDescent="0.2">
      <c r="A2513" s="60" t="s">
        <v>6110</v>
      </c>
      <c r="B2513" s="44" t="s">
        <v>6115</v>
      </c>
      <c r="C2513" s="44"/>
      <c r="D2513" s="39">
        <v>2498</v>
      </c>
      <c r="E2513" s="44" t="s">
        <v>4687</v>
      </c>
      <c r="F2513" s="44" t="s">
        <v>4688</v>
      </c>
      <c r="G2513" s="39" t="s">
        <v>6115</v>
      </c>
      <c r="H2513" s="64">
        <v>40543</v>
      </c>
      <c r="I2513" s="44" t="s">
        <v>6131</v>
      </c>
      <c r="J2513" s="58">
        <v>35</v>
      </c>
      <c r="K2513" s="44" t="s">
        <v>6110</v>
      </c>
      <c r="L2513" s="39" t="s">
        <v>6116</v>
      </c>
      <c r="M2513" s="67">
        <v>0</v>
      </c>
      <c r="N2513" s="67">
        <v>0</v>
      </c>
      <c r="O2513" s="46">
        <v>93362</v>
      </c>
      <c r="P2513" s="45">
        <v>93362</v>
      </c>
      <c r="Q2513" s="45">
        <v>155421</v>
      </c>
      <c r="R2513" s="45">
        <v>12951.75</v>
      </c>
      <c r="S2513" s="45">
        <v>100000</v>
      </c>
      <c r="T2513" s="45">
        <v>44667</v>
      </c>
      <c r="U2513" s="46">
        <v>0</v>
      </c>
      <c r="V2513" s="38">
        <v>0</v>
      </c>
      <c r="W2513" s="46">
        <v>0</v>
      </c>
      <c r="X2513" s="38"/>
      <c r="Y2513" s="38">
        <f t="shared" si="39"/>
        <v>0</v>
      </c>
      <c r="Z2513" s="38">
        <v>0</v>
      </c>
      <c r="AA2513" s="38">
        <v>0</v>
      </c>
      <c r="AB2513" s="38">
        <v>0</v>
      </c>
      <c r="AC2513" s="38" t="s">
        <v>6116</v>
      </c>
      <c r="AD2513" s="59">
        <v>0</v>
      </c>
      <c r="AE2513" s="59">
        <v>0</v>
      </c>
      <c r="AF2513" s="59" t="s">
        <v>6138</v>
      </c>
    </row>
    <row r="2514" spans="1:32" x14ac:dyDescent="0.2">
      <c r="A2514" s="60" t="s">
        <v>6110</v>
      </c>
      <c r="B2514" s="44" t="s">
        <v>6115</v>
      </c>
      <c r="C2514" s="44"/>
      <c r="D2514" s="39">
        <v>2499</v>
      </c>
      <c r="E2514" s="44" t="s">
        <v>5554</v>
      </c>
      <c r="F2514" s="44" t="s">
        <v>5555</v>
      </c>
      <c r="G2514" s="39" t="s">
        <v>6115</v>
      </c>
      <c r="H2514" s="64">
        <v>40633</v>
      </c>
      <c r="I2514" s="44" t="s">
        <v>6132</v>
      </c>
      <c r="J2514" s="58">
        <v>35</v>
      </c>
      <c r="K2514" s="44" t="s">
        <v>6110</v>
      </c>
      <c r="L2514" s="39" t="s">
        <v>6116</v>
      </c>
      <c r="M2514" s="67">
        <v>0</v>
      </c>
      <c r="N2514" s="67">
        <v>0</v>
      </c>
      <c r="O2514" s="46">
        <v>275935</v>
      </c>
      <c r="P2514" s="45">
        <v>275935</v>
      </c>
      <c r="Q2514" s="45">
        <v>174598</v>
      </c>
      <c r="R2514" s="45">
        <v>14549.833333333334</v>
      </c>
      <c r="S2514" s="45">
        <v>100000</v>
      </c>
      <c r="T2514" s="45">
        <v>100699</v>
      </c>
      <c r="U2514" s="46">
        <v>175935</v>
      </c>
      <c r="V2514" s="38">
        <v>75373.021062241853</v>
      </c>
      <c r="W2514" s="46">
        <v>75373.021062241853</v>
      </c>
      <c r="X2514" s="38"/>
      <c r="Y2514" s="38">
        <f t="shared" si="39"/>
        <v>87403.456036286414</v>
      </c>
      <c r="Z2514" s="38">
        <v>87403.456036286414</v>
      </c>
      <c r="AA2514" s="38">
        <v>0</v>
      </c>
      <c r="AB2514" s="38">
        <v>87403.456036286414</v>
      </c>
      <c r="AC2514" s="38" t="s">
        <v>6123</v>
      </c>
      <c r="AD2514" s="59">
        <v>0.86796746776319933</v>
      </c>
      <c r="AE2514" s="59">
        <v>0.31675378634927215</v>
      </c>
      <c r="AF2514" s="59">
        <v>0.49679402072519063</v>
      </c>
    </row>
    <row r="2515" spans="1:32" x14ac:dyDescent="0.2">
      <c r="A2515" s="60" t="s">
        <v>6110</v>
      </c>
      <c r="B2515" s="44" t="s">
        <v>6115</v>
      </c>
      <c r="C2515" s="44"/>
      <c r="D2515" s="39">
        <v>2500</v>
      </c>
      <c r="E2515" s="44" t="s">
        <v>5832</v>
      </c>
      <c r="F2515" s="44" t="s">
        <v>5833</v>
      </c>
      <c r="G2515" s="39" t="s">
        <v>6115</v>
      </c>
      <c r="H2515" s="64">
        <v>40633</v>
      </c>
      <c r="I2515" s="44" t="s">
        <v>6132</v>
      </c>
      <c r="J2515" s="58">
        <v>35</v>
      </c>
      <c r="K2515" s="44" t="s">
        <v>6110</v>
      </c>
      <c r="L2515" s="39" t="s">
        <v>6116</v>
      </c>
      <c r="M2515" s="67">
        <v>0</v>
      </c>
      <c r="N2515" s="67">
        <v>0</v>
      </c>
      <c r="O2515" s="46">
        <v>218741</v>
      </c>
      <c r="P2515" s="45">
        <v>218741</v>
      </c>
      <c r="Q2515" s="45">
        <v>149790</v>
      </c>
      <c r="R2515" s="45">
        <v>12482.5</v>
      </c>
      <c r="S2515" s="45">
        <v>100000</v>
      </c>
      <c r="T2515" s="45">
        <v>45298</v>
      </c>
      <c r="U2515" s="46">
        <v>118741</v>
      </c>
      <c r="V2515" s="38">
        <v>50870.309454921757</v>
      </c>
      <c r="W2515" s="46">
        <v>45298</v>
      </c>
      <c r="X2515" s="38"/>
      <c r="Y2515" s="38">
        <f t="shared" si="39"/>
        <v>58989.818814929858</v>
      </c>
      <c r="Z2515" s="38">
        <v>45298</v>
      </c>
      <c r="AA2515" s="38">
        <v>0</v>
      </c>
      <c r="AB2515" s="38">
        <v>45298</v>
      </c>
      <c r="AC2515" s="38" t="s">
        <v>6123</v>
      </c>
      <c r="AD2515" s="59">
        <v>1</v>
      </c>
      <c r="AE2515" s="59">
        <v>0.20708509150090745</v>
      </c>
      <c r="AF2515" s="59">
        <v>0.38148575470983065</v>
      </c>
    </row>
    <row r="2516" spans="1:32" x14ac:dyDescent="0.2">
      <c r="A2516" s="60" t="s">
        <v>6110</v>
      </c>
      <c r="B2516" s="44" t="s">
        <v>6115</v>
      </c>
      <c r="C2516" s="44"/>
      <c r="D2516" s="39">
        <v>2501</v>
      </c>
      <c r="E2516" s="44" t="s">
        <v>5837</v>
      </c>
      <c r="F2516" s="44" t="s">
        <v>5838</v>
      </c>
      <c r="G2516" s="39" t="s">
        <v>6115</v>
      </c>
      <c r="H2516" s="64">
        <v>40451</v>
      </c>
      <c r="I2516" s="44" t="s">
        <v>6131</v>
      </c>
      <c r="J2516" s="58">
        <v>35</v>
      </c>
      <c r="K2516" s="44" t="s">
        <v>6110</v>
      </c>
      <c r="L2516" s="39" t="s">
        <v>6116</v>
      </c>
      <c r="M2516" s="67">
        <v>0</v>
      </c>
      <c r="N2516" s="67">
        <v>0</v>
      </c>
      <c r="O2516" s="46">
        <v>75528</v>
      </c>
      <c r="P2516" s="45">
        <v>75528</v>
      </c>
      <c r="Q2516" s="45">
        <v>157661</v>
      </c>
      <c r="R2516" s="45">
        <v>13138.416666666666</v>
      </c>
      <c r="S2516" s="45">
        <v>100000</v>
      </c>
      <c r="T2516" s="45">
        <v>60641</v>
      </c>
      <c r="U2516" s="46">
        <v>0</v>
      </c>
      <c r="V2516" s="38">
        <v>0</v>
      </c>
      <c r="W2516" s="46">
        <v>0</v>
      </c>
      <c r="X2516" s="38"/>
      <c r="Y2516" s="38">
        <f t="shared" si="39"/>
        <v>0</v>
      </c>
      <c r="Z2516" s="38">
        <v>0</v>
      </c>
      <c r="AA2516" s="38">
        <v>0</v>
      </c>
      <c r="AB2516" s="38">
        <v>0</v>
      </c>
      <c r="AC2516" s="38" t="s">
        <v>6116</v>
      </c>
      <c r="AD2516" s="59">
        <v>0</v>
      </c>
      <c r="AE2516" s="59">
        <v>0</v>
      </c>
      <c r="AF2516" s="59" t="s">
        <v>6138</v>
      </c>
    </row>
    <row r="2517" spans="1:32" x14ac:dyDescent="0.2">
      <c r="A2517" s="60" t="s">
        <v>6110</v>
      </c>
      <c r="B2517" s="44" t="s">
        <v>6115</v>
      </c>
      <c r="C2517" s="44"/>
      <c r="D2517" s="39">
        <v>2502</v>
      </c>
      <c r="E2517" s="44" t="s">
        <v>5933</v>
      </c>
      <c r="F2517" s="44" t="s">
        <v>5934</v>
      </c>
      <c r="G2517" s="39" t="s">
        <v>6115</v>
      </c>
      <c r="H2517" s="64">
        <v>40543</v>
      </c>
      <c r="I2517" s="44" t="s">
        <v>6129</v>
      </c>
      <c r="J2517" s="58">
        <v>35</v>
      </c>
      <c r="K2517" s="44" t="s">
        <v>6110</v>
      </c>
      <c r="L2517" s="39" t="s">
        <v>6123</v>
      </c>
      <c r="M2517" s="67">
        <v>314729</v>
      </c>
      <c r="N2517" s="67">
        <v>154666</v>
      </c>
      <c r="O2517" s="46">
        <v>408963</v>
      </c>
      <c r="P2517" s="45">
        <v>254297</v>
      </c>
      <c r="Q2517" s="45">
        <v>164729</v>
      </c>
      <c r="R2517" s="45">
        <v>13727.416666666666</v>
      </c>
      <c r="S2517" s="45">
        <v>100000</v>
      </c>
      <c r="T2517" s="45">
        <v>119491</v>
      </c>
      <c r="U2517" s="46">
        <v>154297</v>
      </c>
      <c r="V2517" s="38">
        <v>66102.998441701377</v>
      </c>
      <c r="W2517" s="46">
        <v>66102.998441701377</v>
      </c>
      <c r="X2517" s="38"/>
      <c r="Y2517" s="38">
        <f t="shared" si="39"/>
        <v>76653.827015834744</v>
      </c>
      <c r="Z2517" s="38">
        <v>76653.827015834744</v>
      </c>
      <c r="AA2517" s="38">
        <v>0</v>
      </c>
      <c r="AB2517" s="38">
        <v>76653.827015834744</v>
      </c>
      <c r="AC2517" s="38" t="s">
        <v>6123</v>
      </c>
      <c r="AD2517" s="59">
        <v>0.64150293340782771</v>
      </c>
      <c r="AE2517" s="59">
        <v>0.30143425607000768</v>
      </c>
      <c r="AF2517" s="59">
        <v>0.49679402072519069</v>
      </c>
    </row>
    <row r="2518" spans="1:32" x14ac:dyDescent="0.2">
      <c r="A2518" s="60" t="s">
        <v>6110</v>
      </c>
      <c r="B2518" s="44" t="s">
        <v>6115</v>
      </c>
      <c r="C2518" s="44"/>
      <c r="D2518" s="39">
        <v>2503</v>
      </c>
      <c r="E2518" s="44" t="s">
        <v>124</v>
      </c>
      <c r="F2518" s="44" t="s">
        <v>125</v>
      </c>
      <c r="G2518" s="39" t="s">
        <v>6115</v>
      </c>
      <c r="H2518" s="64">
        <v>40451</v>
      </c>
      <c r="I2518" s="44" t="s">
        <v>6131</v>
      </c>
      <c r="J2518" s="58">
        <v>34</v>
      </c>
      <c r="K2518" s="44" t="s">
        <v>6110</v>
      </c>
      <c r="L2518" s="39" t="s">
        <v>6116</v>
      </c>
      <c r="M2518" s="67">
        <v>0</v>
      </c>
      <c r="N2518" s="67">
        <v>0</v>
      </c>
      <c r="O2518" s="46">
        <v>64927</v>
      </c>
      <c r="P2518" s="45">
        <v>64927</v>
      </c>
      <c r="Q2518" s="45">
        <v>154868</v>
      </c>
      <c r="R2518" s="45">
        <v>12905.666666666666</v>
      </c>
      <c r="S2518" s="45">
        <v>100000</v>
      </c>
      <c r="T2518" s="45">
        <v>105520</v>
      </c>
      <c r="U2518" s="46">
        <v>0</v>
      </c>
      <c r="V2518" s="38">
        <v>0</v>
      </c>
      <c r="W2518" s="46">
        <v>0</v>
      </c>
      <c r="X2518" s="38"/>
      <c r="Y2518" s="38">
        <f t="shared" si="39"/>
        <v>0</v>
      </c>
      <c r="Z2518" s="38">
        <v>0</v>
      </c>
      <c r="AA2518" s="38">
        <v>0</v>
      </c>
      <c r="AB2518" s="38">
        <v>0</v>
      </c>
      <c r="AC2518" s="38" t="s">
        <v>6116</v>
      </c>
      <c r="AD2518" s="59">
        <v>0</v>
      </c>
      <c r="AE2518" s="59">
        <v>0</v>
      </c>
      <c r="AF2518" s="59" t="s">
        <v>6138</v>
      </c>
    </row>
    <row r="2519" spans="1:32" x14ac:dyDescent="0.2">
      <c r="A2519" s="60" t="s">
        <v>6110</v>
      </c>
      <c r="B2519" s="44" t="s">
        <v>6115</v>
      </c>
      <c r="C2519" s="44"/>
      <c r="D2519" s="39">
        <v>2504</v>
      </c>
      <c r="E2519" s="44" t="s">
        <v>451</v>
      </c>
      <c r="F2519" s="44" t="s">
        <v>33</v>
      </c>
      <c r="G2519" s="39" t="s">
        <v>6115</v>
      </c>
      <c r="H2519" s="64">
        <v>40451</v>
      </c>
      <c r="I2519" s="44" t="s">
        <v>6131</v>
      </c>
      <c r="J2519" s="58">
        <v>34</v>
      </c>
      <c r="K2519" s="44" t="s">
        <v>6110</v>
      </c>
      <c r="L2519" s="39" t="s">
        <v>6116</v>
      </c>
      <c r="M2519" s="67">
        <v>0</v>
      </c>
      <c r="N2519" s="67">
        <v>0</v>
      </c>
      <c r="O2519" s="46">
        <v>56682</v>
      </c>
      <c r="P2519" s="45">
        <v>56682</v>
      </c>
      <c r="Q2519" s="45">
        <v>134681</v>
      </c>
      <c r="R2519" s="45">
        <v>11223.416666666666</v>
      </c>
      <c r="S2519" s="45">
        <v>100000</v>
      </c>
      <c r="T2519" s="45">
        <v>60968</v>
      </c>
      <c r="U2519" s="46">
        <v>0</v>
      </c>
      <c r="V2519" s="38">
        <v>0</v>
      </c>
      <c r="W2519" s="46">
        <v>0</v>
      </c>
      <c r="X2519" s="38"/>
      <c r="Y2519" s="38">
        <f t="shared" si="39"/>
        <v>0</v>
      </c>
      <c r="Z2519" s="38">
        <v>0</v>
      </c>
      <c r="AA2519" s="38">
        <v>0</v>
      </c>
      <c r="AB2519" s="38">
        <v>0</v>
      </c>
      <c r="AC2519" s="38" t="s">
        <v>6116</v>
      </c>
      <c r="AD2519" s="59">
        <v>0</v>
      </c>
      <c r="AE2519" s="59">
        <v>0</v>
      </c>
      <c r="AF2519" s="59" t="s">
        <v>6138</v>
      </c>
    </row>
    <row r="2520" spans="1:32" x14ac:dyDescent="0.2">
      <c r="A2520" s="60" t="s">
        <v>6110</v>
      </c>
      <c r="B2520" s="44" t="s">
        <v>6115</v>
      </c>
      <c r="C2520" s="44"/>
      <c r="D2520" s="39">
        <v>2505</v>
      </c>
      <c r="E2520" s="44" t="s">
        <v>470</v>
      </c>
      <c r="F2520" s="44" t="s">
        <v>471</v>
      </c>
      <c r="G2520" s="39" t="s">
        <v>6115</v>
      </c>
      <c r="H2520" s="64">
        <v>40451</v>
      </c>
      <c r="I2520" s="44" t="s">
        <v>6131</v>
      </c>
      <c r="J2520" s="58">
        <v>34</v>
      </c>
      <c r="K2520" s="44" t="s">
        <v>6110</v>
      </c>
      <c r="L2520" s="39" t="s">
        <v>6116</v>
      </c>
      <c r="M2520" s="67">
        <v>0</v>
      </c>
      <c r="N2520" s="67">
        <v>0</v>
      </c>
      <c r="O2520" s="46">
        <v>42567</v>
      </c>
      <c r="P2520" s="45">
        <v>42567</v>
      </c>
      <c r="Q2520" s="45">
        <v>151500</v>
      </c>
      <c r="R2520" s="45">
        <v>12625</v>
      </c>
      <c r="S2520" s="45">
        <v>100000</v>
      </c>
      <c r="T2520" s="45">
        <v>99578</v>
      </c>
      <c r="U2520" s="46">
        <v>0</v>
      </c>
      <c r="V2520" s="38">
        <v>0</v>
      </c>
      <c r="W2520" s="46">
        <v>0</v>
      </c>
      <c r="X2520" s="38"/>
      <c r="Y2520" s="38">
        <f t="shared" si="39"/>
        <v>0</v>
      </c>
      <c r="Z2520" s="38">
        <v>0</v>
      </c>
      <c r="AA2520" s="38">
        <v>0</v>
      </c>
      <c r="AB2520" s="38">
        <v>0</v>
      </c>
      <c r="AC2520" s="38" t="s">
        <v>6116</v>
      </c>
      <c r="AD2520" s="59">
        <v>0</v>
      </c>
      <c r="AE2520" s="59">
        <v>0</v>
      </c>
      <c r="AF2520" s="59" t="s">
        <v>6138</v>
      </c>
    </row>
    <row r="2521" spans="1:32" x14ac:dyDescent="0.2">
      <c r="A2521" s="60" t="s">
        <v>6110</v>
      </c>
      <c r="B2521" s="44" t="s">
        <v>6115</v>
      </c>
      <c r="C2521" s="44"/>
      <c r="D2521" s="39">
        <v>2506</v>
      </c>
      <c r="E2521" s="44" t="s">
        <v>490</v>
      </c>
      <c r="F2521" s="44" t="s">
        <v>491</v>
      </c>
      <c r="G2521" s="39" t="s">
        <v>6115</v>
      </c>
      <c r="H2521" s="64">
        <v>40451</v>
      </c>
      <c r="I2521" s="44" t="s">
        <v>6131</v>
      </c>
      <c r="J2521" s="58">
        <v>34</v>
      </c>
      <c r="K2521" s="44" t="s">
        <v>6110</v>
      </c>
      <c r="L2521" s="39" t="s">
        <v>6116</v>
      </c>
      <c r="M2521" s="67">
        <v>0</v>
      </c>
      <c r="N2521" s="67">
        <v>0</v>
      </c>
      <c r="O2521" s="46">
        <v>92011</v>
      </c>
      <c r="P2521" s="45">
        <v>92011</v>
      </c>
      <c r="Q2521" s="45">
        <v>161865</v>
      </c>
      <c r="R2521" s="45">
        <v>13488.75</v>
      </c>
      <c r="S2521" s="45">
        <v>100000</v>
      </c>
      <c r="T2521" s="45">
        <v>84525</v>
      </c>
      <c r="U2521" s="46">
        <v>0</v>
      </c>
      <c r="V2521" s="38">
        <v>0</v>
      </c>
      <c r="W2521" s="46">
        <v>0</v>
      </c>
      <c r="X2521" s="38"/>
      <c r="Y2521" s="38">
        <f t="shared" si="39"/>
        <v>0</v>
      </c>
      <c r="Z2521" s="38">
        <v>0</v>
      </c>
      <c r="AA2521" s="38">
        <v>0</v>
      </c>
      <c r="AB2521" s="38">
        <v>0</v>
      </c>
      <c r="AC2521" s="38" t="s">
        <v>6116</v>
      </c>
      <c r="AD2521" s="59">
        <v>0</v>
      </c>
      <c r="AE2521" s="59">
        <v>0</v>
      </c>
      <c r="AF2521" s="59" t="s">
        <v>6138</v>
      </c>
    </row>
    <row r="2522" spans="1:32" x14ac:dyDescent="0.2">
      <c r="A2522" s="60" t="s">
        <v>6110</v>
      </c>
      <c r="B2522" s="44" t="s">
        <v>6115</v>
      </c>
      <c r="C2522" s="44"/>
      <c r="D2522" s="39">
        <v>2507</v>
      </c>
      <c r="E2522" s="44" t="s">
        <v>1360</v>
      </c>
      <c r="F2522" s="44" t="s">
        <v>1361</v>
      </c>
      <c r="G2522" s="39" t="s">
        <v>6115</v>
      </c>
      <c r="H2522" s="64">
        <v>40359</v>
      </c>
      <c r="I2522" s="44" t="s">
        <v>6129</v>
      </c>
      <c r="J2522" s="58">
        <v>34</v>
      </c>
      <c r="K2522" s="44" t="s">
        <v>6110</v>
      </c>
      <c r="L2522" s="39" t="s">
        <v>6116</v>
      </c>
      <c r="M2522" s="67">
        <v>0</v>
      </c>
      <c r="N2522" s="67">
        <v>0</v>
      </c>
      <c r="O2522" s="46">
        <v>212474</v>
      </c>
      <c r="P2522" s="45">
        <v>212474</v>
      </c>
      <c r="Q2522" s="45">
        <v>183895</v>
      </c>
      <c r="R2522" s="45">
        <v>15324.583333333334</v>
      </c>
      <c r="S2522" s="45">
        <v>100000</v>
      </c>
      <c r="T2522" s="45">
        <v>98252</v>
      </c>
      <c r="U2522" s="46">
        <v>112474</v>
      </c>
      <c r="V2522" s="38">
        <v>48185.438775426097</v>
      </c>
      <c r="W2522" s="46">
        <v>48185.438775426097</v>
      </c>
      <c r="X2522" s="38"/>
      <c r="Y2522" s="38">
        <f t="shared" si="39"/>
        <v>55876.410687045092</v>
      </c>
      <c r="Z2522" s="38">
        <v>55876.410687045092</v>
      </c>
      <c r="AA2522" s="38">
        <v>0</v>
      </c>
      <c r="AB2522" s="38">
        <v>55876.410687045092</v>
      </c>
      <c r="AC2522" s="38" t="s">
        <v>6123</v>
      </c>
      <c r="AD2522" s="59">
        <v>0.56870507152063154</v>
      </c>
      <c r="AE2522" s="59">
        <v>0.26297999137327432</v>
      </c>
      <c r="AF2522" s="59">
        <v>0.49679402072519063</v>
      </c>
    </row>
    <row r="2523" spans="1:32" x14ac:dyDescent="0.2">
      <c r="A2523" s="60" t="s">
        <v>6110</v>
      </c>
      <c r="B2523" s="44" t="s">
        <v>6115</v>
      </c>
      <c r="C2523" s="44"/>
      <c r="D2523" s="39">
        <v>2508</v>
      </c>
      <c r="E2523" s="44" t="s">
        <v>2669</v>
      </c>
      <c r="F2523" s="44" t="s">
        <v>2670</v>
      </c>
      <c r="G2523" s="39" t="s">
        <v>6115</v>
      </c>
      <c r="H2523" s="64">
        <v>40633</v>
      </c>
      <c r="I2523" s="44" t="s">
        <v>6132</v>
      </c>
      <c r="J2523" s="58">
        <v>34</v>
      </c>
      <c r="K2523" s="44" t="s">
        <v>6110</v>
      </c>
      <c r="L2523" s="39" t="s">
        <v>6116</v>
      </c>
      <c r="M2523" s="67">
        <v>0</v>
      </c>
      <c r="N2523" s="67">
        <v>0</v>
      </c>
      <c r="O2523" s="46">
        <v>112579</v>
      </c>
      <c r="P2523" s="45">
        <v>112579</v>
      </c>
      <c r="Q2523" s="45">
        <v>159266</v>
      </c>
      <c r="R2523" s="45">
        <v>13272.166666666666</v>
      </c>
      <c r="S2523" s="45">
        <v>100000</v>
      </c>
      <c r="T2523" s="45">
        <v>24528</v>
      </c>
      <c r="U2523" s="46">
        <v>12579</v>
      </c>
      <c r="V2523" s="38">
        <v>5389.0199900073339</v>
      </c>
      <c r="W2523" s="46">
        <v>5389.0199900073339</v>
      </c>
      <c r="X2523" s="38"/>
      <c r="Y2523" s="38">
        <f t="shared" si="39"/>
        <v>6249.1719867021739</v>
      </c>
      <c r="Z2523" s="38">
        <v>6249.1719867021739</v>
      </c>
      <c r="AA2523" s="38">
        <v>0</v>
      </c>
      <c r="AB2523" s="38">
        <v>6249.1719867021739</v>
      </c>
      <c r="AC2523" s="38" t="s">
        <v>6123</v>
      </c>
      <c r="AD2523" s="59">
        <v>0.25477707056026477</v>
      </c>
      <c r="AE2523" s="59">
        <v>5.5509215632597322E-2</v>
      </c>
      <c r="AF2523" s="59">
        <v>0.49679402072519069</v>
      </c>
    </row>
    <row r="2524" spans="1:32" x14ac:dyDescent="0.2">
      <c r="A2524" s="60" t="s">
        <v>6110</v>
      </c>
      <c r="B2524" s="44" t="s">
        <v>6115</v>
      </c>
      <c r="C2524" s="44"/>
      <c r="D2524" s="39">
        <v>2509</v>
      </c>
      <c r="E2524" s="44" t="s">
        <v>2747</v>
      </c>
      <c r="F2524" s="44" t="s">
        <v>2748</v>
      </c>
      <c r="G2524" s="39" t="s">
        <v>6115</v>
      </c>
      <c r="H2524" s="64">
        <v>40451</v>
      </c>
      <c r="I2524" s="44" t="s">
        <v>6131</v>
      </c>
      <c r="J2524" s="58">
        <v>34</v>
      </c>
      <c r="K2524" s="44" t="s">
        <v>6110</v>
      </c>
      <c r="L2524" s="39" t="s">
        <v>6116</v>
      </c>
      <c r="M2524" s="67">
        <v>0</v>
      </c>
      <c r="N2524" s="67">
        <v>0</v>
      </c>
      <c r="O2524" s="46">
        <v>304763</v>
      </c>
      <c r="P2524" s="45">
        <v>304763</v>
      </c>
      <c r="Q2524" s="45">
        <v>174130</v>
      </c>
      <c r="R2524" s="45">
        <v>14510.833333333334</v>
      </c>
      <c r="S2524" s="45">
        <v>100000</v>
      </c>
      <c r="T2524" s="45">
        <v>93032</v>
      </c>
      <c r="U2524" s="46">
        <v>204763</v>
      </c>
      <c r="V2524" s="38">
        <v>87723.34050511739</v>
      </c>
      <c r="W2524" s="46">
        <v>87723.34050511739</v>
      </c>
      <c r="X2524" s="38"/>
      <c r="Y2524" s="38">
        <f t="shared" si="39"/>
        <v>101725.03406575222</v>
      </c>
      <c r="Z2524" s="38">
        <v>93032</v>
      </c>
      <c r="AA2524" s="38">
        <v>0</v>
      </c>
      <c r="AB2524" s="38">
        <v>93032</v>
      </c>
      <c r="AC2524" s="38" t="s">
        <v>6123</v>
      </c>
      <c r="AD2524" s="59">
        <v>1</v>
      </c>
      <c r="AE2524" s="59">
        <v>0.30526015297132525</v>
      </c>
      <c r="AF2524" s="59">
        <v>0.45433989539125719</v>
      </c>
    </row>
    <row r="2525" spans="1:32" x14ac:dyDescent="0.2">
      <c r="A2525" s="60" t="s">
        <v>6110</v>
      </c>
      <c r="B2525" s="44" t="s">
        <v>6115</v>
      </c>
      <c r="C2525" s="44"/>
      <c r="D2525" s="39">
        <v>2510</v>
      </c>
      <c r="E2525" s="44" t="s">
        <v>2830</v>
      </c>
      <c r="F2525" s="44" t="s">
        <v>2831</v>
      </c>
      <c r="G2525" s="39" t="s">
        <v>6115</v>
      </c>
      <c r="H2525" s="64">
        <v>40633</v>
      </c>
      <c r="I2525" s="44" t="s">
        <v>6132</v>
      </c>
      <c r="J2525" s="58">
        <v>34</v>
      </c>
      <c r="K2525" s="44" t="s">
        <v>6110</v>
      </c>
      <c r="L2525" s="39" t="s">
        <v>6116</v>
      </c>
      <c r="M2525" s="67">
        <v>0</v>
      </c>
      <c r="N2525" s="67">
        <v>0</v>
      </c>
      <c r="O2525" s="46">
        <v>103746</v>
      </c>
      <c r="P2525" s="45">
        <v>103746</v>
      </c>
      <c r="Q2525" s="45">
        <v>150078</v>
      </c>
      <c r="R2525" s="45">
        <v>12506.5</v>
      </c>
      <c r="S2525" s="45">
        <v>100000</v>
      </c>
      <c r="T2525" s="45">
        <v>45302</v>
      </c>
      <c r="U2525" s="46">
        <v>3746</v>
      </c>
      <c r="V2525" s="38">
        <v>1604.8389285767923</v>
      </c>
      <c r="W2525" s="46">
        <v>1604.8389285767923</v>
      </c>
      <c r="X2525" s="38"/>
      <c r="Y2525" s="38">
        <f t="shared" si="39"/>
        <v>1860.990401636564</v>
      </c>
      <c r="Z2525" s="38">
        <v>1860.990401636564</v>
      </c>
      <c r="AA2525" s="38">
        <v>0</v>
      </c>
      <c r="AB2525" s="38">
        <v>1860.990401636564</v>
      </c>
      <c r="AC2525" s="38" t="s">
        <v>6123</v>
      </c>
      <c r="AD2525" s="59">
        <v>4.1079652148615163E-2</v>
      </c>
      <c r="AE2525" s="59">
        <v>1.7937948466799337E-2</v>
      </c>
      <c r="AF2525" s="59">
        <v>0.49679402072519058</v>
      </c>
    </row>
    <row r="2526" spans="1:32" x14ac:dyDescent="0.2">
      <c r="A2526" s="60" t="s">
        <v>6110</v>
      </c>
      <c r="B2526" s="44" t="s">
        <v>6115</v>
      </c>
      <c r="C2526" s="44"/>
      <c r="D2526" s="39">
        <v>2511</v>
      </c>
      <c r="E2526" s="44" t="s">
        <v>3050</v>
      </c>
      <c r="F2526" s="44" t="s">
        <v>3051</v>
      </c>
      <c r="G2526" s="39" t="s">
        <v>6115</v>
      </c>
      <c r="H2526" s="64">
        <v>40543</v>
      </c>
      <c r="I2526" s="44" t="s">
        <v>6131</v>
      </c>
      <c r="J2526" s="58">
        <v>34</v>
      </c>
      <c r="K2526" s="44" t="s">
        <v>6110</v>
      </c>
      <c r="L2526" s="39" t="s">
        <v>6116</v>
      </c>
      <c r="M2526" s="67">
        <v>0</v>
      </c>
      <c r="N2526" s="67">
        <v>0</v>
      </c>
      <c r="O2526" s="46">
        <v>308041</v>
      </c>
      <c r="P2526" s="45">
        <v>308041</v>
      </c>
      <c r="Q2526" s="45">
        <v>138524</v>
      </c>
      <c r="R2526" s="45">
        <v>11543.666666666666</v>
      </c>
      <c r="S2526" s="45">
        <v>100000</v>
      </c>
      <c r="T2526" s="45">
        <v>68695</v>
      </c>
      <c r="U2526" s="46">
        <v>208041</v>
      </c>
      <c r="V2526" s="38">
        <v>89127.681671127735</v>
      </c>
      <c r="W2526" s="46">
        <v>68695</v>
      </c>
      <c r="X2526" s="38"/>
      <c r="Y2526" s="38">
        <f t="shared" si="39"/>
        <v>103353.5248656894</v>
      </c>
      <c r="Z2526" s="38">
        <v>68695</v>
      </c>
      <c r="AA2526" s="38">
        <v>0</v>
      </c>
      <c r="AB2526" s="38">
        <v>68695</v>
      </c>
      <c r="AC2526" s="38" t="s">
        <v>6123</v>
      </c>
      <c r="AD2526" s="59">
        <v>1</v>
      </c>
      <c r="AE2526" s="59">
        <v>0.22300602841829498</v>
      </c>
      <c r="AF2526" s="59">
        <v>0.33019933570786525</v>
      </c>
    </row>
    <row r="2527" spans="1:32" x14ac:dyDescent="0.2">
      <c r="A2527" s="60" t="s">
        <v>6110</v>
      </c>
      <c r="B2527" s="44" t="s">
        <v>6115</v>
      </c>
      <c r="C2527" s="44"/>
      <c r="D2527" s="39">
        <v>2512</v>
      </c>
      <c r="E2527" s="44" t="s">
        <v>3234</v>
      </c>
      <c r="F2527" s="44" t="s">
        <v>3235</v>
      </c>
      <c r="G2527" s="39" t="s">
        <v>6115</v>
      </c>
      <c r="H2527" s="64">
        <v>40543</v>
      </c>
      <c r="I2527" s="44" t="s">
        <v>6131</v>
      </c>
      <c r="J2527" s="58">
        <v>34</v>
      </c>
      <c r="K2527" s="44" t="s">
        <v>6110</v>
      </c>
      <c r="L2527" s="39" t="s">
        <v>6123</v>
      </c>
      <c r="M2527" s="67">
        <v>36570</v>
      </c>
      <c r="N2527" s="67">
        <v>36570</v>
      </c>
      <c r="O2527" s="46">
        <v>136570</v>
      </c>
      <c r="P2527" s="45">
        <v>100000</v>
      </c>
      <c r="Q2527" s="45">
        <v>154529</v>
      </c>
      <c r="R2527" s="45">
        <v>12877.416666666666</v>
      </c>
      <c r="S2527" s="45">
        <v>100000</v>
      </c>
      <c r="T2527" s="45">
        <v>87845</v>
      </c>
      <c r="U2527" s="46">
        <v>0</v>
      </c>
      <c r="V2527" s="38">
        <v>0</v>
      </c>
      <c r="W2527" s="46">
        <v>0</v>
      </c>
      <c r="X2527" s="38"/>
      <c r="Y2527" s="38">
        <f t="shared" si="39"/>
        <v>0</v>
      </c>
      <c r="Z2527" s="38">
        <v>0</v>
      </c>
      <c r="AA2527" s="38">
        <v>0</v>
      </c>
      <c r="AB2527" s="38">
        <v>0</v>
      </c>
      <c r="AC2527" s="38" t="s">
        <v>6116</v>
      </c>
      <c r="AD2527" s="59">
        <v>0</v>
      </c>
      <c r="AE2527" s="59">
        <v>0</v>
      </c>
      <c r="AF2527" s="59" t="s">
        <v>6138</v>
      </c>
    </row>
    <row r="2528" spans="1:32" x14ac:dyDescent="0.2">
      <c r="A2528" s="60" t="s">
        <v>6110</v>
      </c>
      <c r="B2528" s="44" t="s">
        <v>6115</v>
      </c>
      <c r="C2528" s="44"/>
      <c r="D2528" s="39">
        <v>2513</v>
      </c>
      <c r="E2528" s="44" t="s">
        <v>3515</v>
      </c>
      <c r="F2528" s="44" t="s">
        <v>3516</v>
      </c>
      <c r="G2528" s="39" t="s">
        <v>6115</v>
      </c>
      <c r="H2528" s="64">
        <v>40359</v>
      </c>
      <c r="I2528" s="44" t="s">
        <v>6131</v>
      </c>
      <c r="J2528" s="58">
        <v>34</v>
      </c>
      <c r="K2528" s="44" t="s">
        <v>6110</v>
      </c>
      <c r="L2528" s="39" t="s">
        <v>6116</v>
      </c>
      <c r="M2528" s="67">
        <v>0</v>
      </c>
      <c r="N2528" s="67">
        <v>0</v>
      </c>
      <c r="O2528" s="46">
        <v>189708</v>
      </c>
      <c r="P2528" s="45">
        <v>189708</v>
      </c>
      <c r="Q2528" s="45">
        <v>153255</v>
      </c>
      <c r="R2528" s="45">
        <v>12771.25</v>
      </c>
      <c r="S2528" s="45">
        <v>100000</v>
      </c>
      <c r="T2528" s="45">
        <v>59851</v>
      </c>
      <c r="U2528" s="46">
        <v>89708</v>
      </c>
      <c r="V2528" s="38">
        <v>38432.165137417753</v>
      </c>
      <c r="W2528" s="46">
        <v>38432.165137417753</v>
      </c>
      <c r="X2528" s="38"/>
      <c r="Y2528" s="38">
        <f t="shared" si="39"/>
        <v>44566.398011215402</v>
      </c>
      <c r="Z2528" s="38">
        <v>44566.398011215402</v>
      </c>
      <c r="AA2528" s="38">
        <v>0</v>
      </c>
      <c r="AB2528" s="38">
        <v>44566.398011215402</v>
      </c>
      <c r="AC2528" s="38" t="s">
        <v>6123</v>
      </c>
      <c r="AD2528" s="59">
        <v>0.74462244592764371</v>
      </c>
      <c r="AE2528" s="59">
        <v>0.23492102605696863</v>
      </c>
      <c r="AF2528" s="59">
        <v>0.49679402072519063</v>
      </c>
    </row>
    <row r="2529" spans="1:32" x14ac:dyDescent="0.2">
      <c r="A2529" s="60" t="s">
        <v>6110</v>
      </c>
      <c r="B2529" s="44" t="s">
        <v>6115</v>
      </c>
      <c r="C2529" s="44"/>
      <c r="D2529" s="39">
        <v>2514</v>
      </c>
      <c r="E2529" s="44" t="s">
        <v>3536</v>
      </c>
      <c r="F2529" s="44" t="s">
        <v>3537</v>
      </c>
      <c r="G2529" s="39" t="s">
        <v>6115</v>
      </c>
      <c r="H2529" s="64">
        <v>40359</v>
      </c>
      <c r="I2529" s="44" t="s">
        <v>6131</v>
      </c>
      <c r="J2529" s="58">
        <v>34</v>
      </c>
      <c r="K2529" s="44" t="s">
        <v>6110</v>
      </c>
      <c r="L2529" s="39" t="s">
        <v>6116</v>
      </c>
      <c r="M2529" s="67">
        <v>0</v>
      </c>
      <c r="N2529" s="67">
        <v>0</v>
      </c>
      <c r="O2529" s="46">
        <v>270986</v>
      </c>
      <c r="P2529" s="45">
        <v>270986</v>
      </c>
      <c r="Q2529" s="45">
        <v>169315</v>
      </c>
      <c r="R2529" s="45">
        <v>14109.583333333334</v>
      </c>
      <c r="S2529" s="45">
        <v>100000</v>
      </c>
      <c r="T2529" s="45">
        <v>60387</v>
      </c>
      <c r="U2529" s="46">
        <v>170986</v>
      </c>
      <c r="V2529" s="38">
        <v>73252.800064503856</v>
      </c>
      <c r="W2529" s="46">
        <v>60387</v>
      </c>
      <c r="X2529" s="38"/>
      <c r="Y2529" s="38">
        <f t="shared" si="39"/>
        <v>84944.822427717445</v>
      </c>
      <c r="Z2529" s="38">
        <v>60387</v>
      </c>
      <c r="AA2529" s="38">
        <v>0</v>
      </c>
      <c r="AB2529" s="38">
        <v>60387</v>
      </c>
      <c r="AC2529" s="38" t="s">
        <v>6123</v>
      </c>
      <c r="AD2529" s="59">
        <v>1</v>
      </c>
      <c r="AE2529" s="59">
        <v>0.22284177042356432</v>
      </c>
      <c r="AF2529" s="59">
        <v>0.35316926531996773</v>
      </c>
    </row>
    <row r="2530" spans="1:32" x14ac:dyDescent="0.2">
      <c r="A2530" s="60" t="s">
        <v>6110</v>
      </c>
      <c r="B2530" s="44" t="s">
        <v>6115</v>
      </c>
      <c r="C2530" s="44"/>
      <c r="D2530" s="39">
        <v>2515</v>
      </c>
      <c r="E2530" s="44" t="s">
        <v>4249</v>
      </c>
      <c r="F2530" s="44" t="s">
        <v>4250</v>
      </c>
      <c r="G2530" s="39" t="s">
        <v>6115</v>
      </c>
      <c r="H2530" s="64">
        <v>40543</v>
      </c>
      <c r="I2530" s="44" t="s">
        <v>6141</v>
      </c>
      <c r="J2530" s="58">
        <v>34</v>
      </c>
      <c r="K2530" s="44" t="s">
        <v>6110</v>
      </c>
      <c r="L2530" s="39" t="s">
        <v>6116</v>
      </c>
      <c r="M2530" s="67">
        <v>0</v>
      </c>
      <c r="N2530" s="67">
        <v>0</v>
      </c>
      <c r="O2530" s="46">
        <v>237037</v>
      </c>
      <c r="P2530" s="45">
        <v>237037</v>
      </c>
      <c r="Q2530" s="45">
        <v>127118</v>
      </c>
      <c r="R2530" s="45">
        <v>10593.166666666666</v>
      </c>
      <c r="S2530" s="45">
        <v>100000</v>
      </c>
      <c r="T2530" s="45">
        <v>85473</v>
      </c>
      <c r="U2530" s="46">
        <v>137037</v>
      </c>
      <c r="V2530" s="38">
        <v>58708.572412006914</v>
      </c>
      <c r="W2530" s="46">
        <v>58708.572412006914</v>
      </c>
      <c r="X2530" s="38"/>
      <c r="Y2530" s="38">
        <f t="shared" si="39"/>
        <v>68079.162218117955</v>
      </c>
      <c r="Z2530" s="38">
        <v>68079.162218117955</v>
      </c>
      <c r="AA2530" s="38">
        <v>0</v>
      </c>
      <c r="AB2530" s="38">
        <v>68079.162218117955</v>
      </c>
      <c r="AC2530" s="38" t="s">
        <v>6123</v>
      </c>
      <c r="AD2530" s="59">
        <v>0.79649903733480698</v>
      </c>
      <c r="AE2530" s="59">
        <v>0.28720901048409303</v>
      </c>
      <c r="AF2530" s="59">
        <v>0.49679402072519069</v>
      </c>
    </row>
    <row r="2531" spans="1:32" x14ac:dyDescent="0.2">
      <c r="A2531" s="60" t="s">
        <v>6110</v>
      </c>
      <c r="B2531" s="44" t="s">
        <v>6115</v>
      </c>
      <c r="C2531" s="44"/>
      <c r="D2531" s="39">
        <v>2516</v>
      </c>
      <c r="E2531" s="44" t="s">
        <v>4287</v>
      </c>
      <c r="F2531" s="44" t="s">
        <v>1084</v>
      </c>
      <c r="G2531" s="39" t="s">
        <v>6115</v>
      </c>
      <c r="H2531" s="64">
        <v>40359</v>
      </c>
      <c r="I2531" s="44" t="s">
        <v>6141</v>
      </c>
      <c r="J2531" s="58">
        <v>34</v>
      </c>
      <c r="K2531" s="44" t="s">
        <v>6110</v>
      </c>
      <c r="L2531" s="39" t="s">
        <v>6116</v>
      </c>
      <c r="M2531" s="67">
        <v>0</v>
      </c>
      <c r="N2531" s="67">
        <v>0</v>
      </c>
      <c r="O2531" s="46">
        <v>1896</v>
      </c>
      <c r="P2531" s="45">
        <v>1896</v>
      </c>
      <c r="Q2531" s="45">
        <v>132577</v>
      </c>
      <c r="R2531" s="45">
        <v>11048.083333333334</v>
      </c>
      <c r="S2531" s="45">
        <v>100000</v>
      </c>
      <c r="T2531" s="45">
        <v>54559</v>
      </c>
      <c r="U2531" s="46">
        <v>0</v>
      </c>
      <c r="V2531" s="38">
        <v>0</v>
      </c>
      <c r="W2531" s="46">
        <v>0</v>
      </c>
      <c r="X2531" s="38"/>
      <c r="Y2531" s="38">
        <f t="shared" si="39"/>
        <v>0</v>
      </c>
      <c r="Z2531" s="38">
        <v>0</v>
      </c>
      <c r="AA2531" s="38">
        <v>0</v>
      </c>
      <c r="AB2531" s="38">
        <v>0</v>
      </c>
      <c r="AC2531" s="38" t="s">
        <v>6116</v>
      </c>
      <c r="AD2531" s="59">
        <v>0</v>
      </c>
      <c r="AE2531" s="59">
        <v>0</v>
      </c>
      <c r="AF2531" s="59" t="s">
        <v>6138</v>
      </c>
    </row>
    <row r="2532" spans="1:32" x14ac:dyDescent="0.2">
      <c r="A2532" s="60" t="s">
        <v>6110</v>
      </c>
      <c r="B2532" s="44" t="s">
        <v>6115</v>
      </c>
      <c r="C2532" s="44"/>
      <c r="D2532" s="39">
        <v>2517</v>
      </c>
      <c r="E2532" s="44" t="s">
        <v>4369</v>
      </c>
      <c r="F2532" s="44" t="s">
        <v>4370</v>
      </c>
      <c r="G2532" s="39" t="s">
        <v>6115</v>
      </c>
      <c r="H2532" s="64">
        <v>40543</v>
      </c>
      <c r="I2532" s="44" t="s">
        <v>6141</v>
      </c>
      <c r="J2532" s="58">
        <v>34</v>
      </c>
      <c r="K2532" s="44" t="s">
        <v>6110</v>
      </c>
      <c r="L2532" s="39" t="s">
        <v>6116</v>
      </c>
      <c r="M2532" s="67">
        <v>0</v>
      </c>
      <c r="N2532" s="67">
        <v>0</v>
      </c>
      <c r="O2532" s="46">
        <v>414314</v>
      </c>
      <c r="P2532" s="45">
        <v>414314</v>
      </c>
      <c r="Q2532" s="45">
        <v>143880</v>
      </c>
      <c r="R2532" s="45">
        <v>11990</v>
      </c>
      <c r="S2532" s="45">
        <v>100000</v>
      </c>
      <c r="T2532" s="45">
        <v>61880</v>
      </c>
      <c r="U2532" s="46">
        <v>314314</v>
      </c>
      <c r="V2532" s="38">
        <v>134656.52509254831</v>
      </c>
      <c r="W2532" s="46">
        <v>61880</v>
      </c>
      <c r="X2532" s="38"/>
      <c r="Y2532" s="38">
        <f t="shared" si="39"/>
        <v>156149.31583021759</v>
      </c>
      <c r="Z2532" s="38">
        <v>61880</v>
      </c>
      <c r="AA2532" s="38">
        <v>0</v>
      </c>
      <c r="AB2532" s="38">
        <v>61880</v>
      </c>
      <c r="AC2532" s="38" t="s">
        <v>6123</v>
      </c>
      <c r="AD2532" s="59">
        <v>1</v>
      </c>
      <c r="AE2532" s="59">
        <v>0.14935531987816003</v>
      </c>
      <c r="AF2532" s="59">
        <v>0.19687319050376376</v>
      </c>
    </row>
    <row r="2533" spans="1:32" x14ac:dyDescent="0.2">
      <c r="A2533" s="60" t="s">
        <v>6110</v>
      </c>
      <c r="B2533" s="44" t="s">
        <v>6115</v>
      </c>
      <c r="C2533" s="44"/>
      <c r="D2533" s="39">
        <v>2518</v>
      </c>
      <c r="E2533" s="44" t="s">
        <v>4670</v>
      </c>
      <c r="F2533" s="44" t="s">
        <v>4671</v>
      </c>
      <c r="G2533" s="39" t="s">
        <v>6115</v>
      </c>
      <c r="H2533" s="64">
        <v>40451</v>
      </c>
      <c r="I2533" s="44" t="s">
        <v>6131</v>
      </c>
      <c r="J2533" s="58">
        <v>34</v>
      </c>
      <c r="K2533" s="44" t="s">
        <v>6110</v>
      </c>
      <c r="L2533" s="39" t="s">
        <v>6116</v>
      </c>
      <c r="M2533" s="67">
        <v>0</v>
      </c>
      <c r="N2533" s="67">
        <v>0</v>
      </c>
      <c r="O2533" s="46">
        <v>214247</v>
      </c>
      <c r="P2533" s="45">
        <v>214247</v>
      </c>
      <c r="Q2533" s="45">
        <v>143411</v>
      </c>
      <c r="R2533" s="45">
        <v>11950.916666666666</v>
      </c>
      <c r="S2533" s="45">
        <v>100000</v>
      </c>
      <c r="T2533" s="45">
        <v>109331</v>
      </c>
      <c r="U2533" s="46">
        <v>114247</v>
      </c>
      <c r="V2533" s="38">
        <v>48945.0168374567</v>
      </c>
      <c r="W2533" s="46">
        <v>48945.0168374567</v>
      </c>
      <c r="X2533" s="38"/>
      <c r="Y2533" s="38">
        <f t="shared" ref="Y2533:Y2596" si="40">V2533*(1+$X$14)</f>
        <v>56757.226485790852</v>
      </c>
      <c r="Z2533" s="38">
        <v>56757.226485790852</v>
      </c>
      <c r="AA2533" s="38">
        <v>0</v>
      </c>
      <c r="AB2533" s="38">
        <v>56757.226485790852</v>
      </c>
      <c r="AC2533" s="38" t="s">
        <v>6123</v>
      </c>
      <c r="AD2533" s="59">
        <v>0.51913205299312049</v>
      </c>
      <c r="AE2533" s="59">
        <v>0.26491491822891733</v>
      </c>
      <c r="AF2533" s="59">
        <v>0.49679402072519063</v>
      </c>
    </row>
    <row r="2534" spans="1:32" x14ac:dyDescent="0.2">
      <c r="A2534" s="60" t="s">
        <v>6110</v>
      </c>
      <c r="B2534" s="44" t="s">
        <v>6115</v>
      </c>
      <c r="C2534" s="44"/>
      <c r="D2534" s="39">
        <v>2519</v>
      </c>
      <c r="E2534" s="44" t="s">
        <v>4709</v>
      </c>
      <c r="F2534" s="44" t="s">
        <v>4710</v>
      </c>
      <c r="G2534" s="39" t="s">
        <v>6115</v>
      </c>
      <c r="H2534" s="64">
        <v>40359</v>
      </c>
      <c r="I2534" s="44" t="s">
        <v>6141</v>
      </c>
      <c r="J2534" s="58">
        <v>34</v>
      </c>
      <c r="K2534" s="44" t="s">
        <v>6110</v>
      </c>
      <c r="L2534" s="39" t="s">
        <v>6116</v>
      </c>
      <c r="M2534" s="67">
        <v>0</v>
      </c>
      <c r="N2534" s="67">
        <v>0</v>
      </c>
      <c r="O2534" s="46">
        <v>102618</v>
      </c>
      <c r="P2534" s="45">
        <v>102618</v>
      </c>
      <c r="Q2534" s="45">
        <v>185636</v>
      </c>
      <c r="R2534" s="45">
        <v>15469.666666666666</v>
      </c>
      <c r="S2534" s="45">
        <v>100000</v>
      </c>
      <c r="T2534" s="45">
        <v>107508</v>
      </c>
      <c r="U2534" s="46">
        <v>2618</v>
      </c>
      <c r="V2534" s="38">
        <v>1121.5879111089275</v>
      </c>
      <c r="W2534" s="46">
        <v>1121.5879111089275</v>
      </c>
      <c r="X2534" s="38"/>
      <c r="Y2534" s="38">
        <f t="shared" si="40"/>
        <v>1300.606746258549</v>
      </c>
      <c r="Z2534" s="38">
        <v>1300.606746258549</v>
      </c>
      <c r="AA2534" s="38">
        <v>0</v>
      </c>
      <c r="AB2534" s="38">
        <v>1300.606746258549</v>
      </c>
      <c r="AC2534" s="38" t="s">
        <v>6123</v>
      </c>
      <c r="AD2534" s="59">
        <v>1.2097767108108689E-2</v>
      </c>
      <c r="AE2534" s="59">
        <v>1.2674255454779366E-2</v>
      </c>
      <c r="AF2534" s="59">
        <v>0.49679402072519063</v>
      </c>
    </row>
    <row r="2535" spans="1:32" x14ac:dyDescent="0.2">
      <c r="A2535" s="60" t="s">
        <v>6110</v>
      </c>
      <c r="B2535" s="44" t="s">
        <v>6115</v>
      </c>
      <c r="C2535" s="44"/>
      <c r="D2535" s="39">
        <v>2520</v>
      </c>
      <c r="E2535" s="44" t="s">
        <v>4855</v>
      </c>
      <c r="F2535" s="44" t="s">
        <v>4856</v>
      </c>
      <c r="G2535" s="39" t="s">
        <v>6115</v>
      </c>
      <c r="H2535" s="64">
        <v>40359</v>
      </c>
      <c r="I2535" s="44" t="s">
        <v>6131</v>
      </c>
      <c r="J2535" s="58">
        <v>34</v>
      </c>
      <c r="K2535" s="44" t="s">
        <v>6110</v>
      </c>
      <c r="L2535" s="39" t="s">
        <v>6116</v>
      </c>
      <c r="M2535" s="67">
        <v>0</v>
      </c>
      <c r="N2535" s="67">
        <v>0</v>
      </c>
      <c r="O2535" s="46">
        <v>344594</v>
      </c>
      <c r="P2535" s="45">
        <v>344594</v>
      </c>
      <c r="Q2535" s="45">
        <v>174074</v>
      </c>
      <c r="R2535" s="45">
        <v>14506.166666666666</v>
      </c>
      <c r="S2535" s="45">
        <v>100000</v>
      </c>
      <c r="T2535" s="45">
        <v>71005</v>
      </c>
      <c r="U2535" s="46">
        <v>244594</v>
      </c>
      <c r="V2535" s="38">
        <v>104787.49943841751</v>
      </c>
      <c r="W2535" s="46">
        <v>71005</v>
      </c>
      <c r="X2535" s="38"/>
      <c r="Y2535" s="38">
        <f t="shared" si="40"/>
        <v>121512.83670525729</v>
      </c>
      <c r="Z2535" s="38">
        <v>71005</v>
      </c>
      <c r="AA2535" s="38">
        <v>0</v>
      </c>
      <c r="AB2535" s="38">
        <v>71005</v>
      </c>
      <c r="AC2535" s="38" t="s">
        <v>6123</v>
      </c>
      <c r="AD2535" s="59">
        <v>1</v>
      </c>
      <c r="AE2535" s="59">
        <v>0.20605408103449277</v>
      </c>
      <c r="AF2535" s="59">
        <v>0.2902973907781875</v>
      </c>
    </row>
    <row r="2536" spans="1:32" x14ac:dyDescent="0.2">
      <c r="A2536" s="60" t="s">
        <v>6110</v>
      </c>
      <c r="B2536" s="44" t="s">
        <v>6115</v>
      </c>
      <c r="C2536" s="44"/>
      <c r="D2536" s="39">
        <v>2521</v>
      </c>
      <c r="E2536" s="44" t="s">
        <v>5205</v>
      </c>
      <c r="F2536" s="44" t="s">
        <v>5206</v>
      </c>
      <c r="G2536" s="39" t="s">
        <v>6115</v>
      </c>
      <c r="H2536" s="64">
        <v>40543</v>
      </c>
      <c r="I2536" s="44" t="s">
        <v>6141</v>
      </c>
      <c r="J2536" s="58">
        <v>34</v>
      </c>
      <c r="K2536" s="44" t="s">
        <v>6110</v>
      </c>
      <c r="L2536" s="39" t="s">
        <v>6116</v>
      </c>
      <c r="M2536" s="67">
        <v>0</v>
      </c>
      <c r="N2536" s="67">
        <v>0</v>
      </c>
      <c r="O2536" s="46">
        <v>29972</v>
      </c>
      <c r="P2536" s="45">
        <v>29972</v>
      </c>
      <c r="Q2536" s="45">
        <v>154455</v>
      </c>
      <c r="R2536" s="45">
        <v>12871.25</v>
      </c>
      <c r="S2536" s="45">
        <v>100000</v>
      </c>
      <c r="T2536" s="45">
        <v>78636</v>
      </c>
      <c r="U2536" s="46">
        <v>0</v>
      </c>
      <c r="V2536" s="38">
        <v>0</v>
      </c>
      <c r="W2536" s="46">
        <v>0</v>
      </c>
      <c r="X2536" s="38"/>
      <c r="Y2536" s="38">
        <f t="shared" si="40"/>
        <v>0</v>
      </c>
      <c r="Z2536" s="38">
        <v>0</v>
      </c>
      <c r="AA2536" s="38">
        <v>0</v>
      </c>
      <c r="AB2536" s="38">
        <v>0</v>
      </c>
      <c r="AC2536" s="38" t="s">
        <v>6116</v>
      </c>
      <c r="AD2536" s="59">
        <v>0</v>
      </c>
      <c r="AE2536" s="59">
        <v>0</v>
      </c>
      <c r="AF2536" s="59" t="s">
        <v>6138</v>
      </c>
    </row>
    <row r="2537" spans="1:32" x14ac:dyDescent="0.2">
      <c r="A2537" s="60" t="s">
        <v>6110</v>
      </c>
      <c r="B2537" s="44" t="s">
        <v>6115</v>
      </c>
      <c r="C2537" s="44"/>
      <c r="D2537" s="39">
        <v>2522</v>
      </c>
      <c r="E2537" s="44" t="s">
        <v>5215</v>
      </c>
      <c r="F2537" s="44" t="s">
        <v>5216</v>
      </c>
      <c r="G2537" s="39" t="s">
        <v>6115</v>
      </c>
      <c r="H2537" s="64">
        <v>40451</v>
      </c>
      <c r="I2537" s="44" t="s">
        <v>6141</v>
      </c>
      <c r="J2537" s="58">
        <v>34</v>
      </c>
      <c r="K2537" s="44" t="s">
        <v>6110</v>
      </c>
      <c r="L2537" s="39" t="s">
        <v>6116</v>
      </c>
      <c r="M2537" s="67">
        <v>0</v>
      </c>
      <c r="N2537" s="67">
        <v>0</v>
      </c>
      <c r="O2537" s="46">
        <v>51031</v>
      </c>
      <c r="P2537" s="45">
        <v>51031</v>
      </c>
      <c r="Q2537" s="45">
        <v>128374</v>
      </c>
      <c r="R2537" s="45">
        <v>10697.833333333334</v>
      </c>
      <c r="S2537" s="45">
        <v>100000</v>
      </c>
      <c r="T2537" s="45">
        <v>60817</v>
      </c>
      <c r="U2537" s="46">
        <v>0</v>
      </c>
      <c r="V2537" s="38">
        <v>0</v>
      </c>
      <c r="W2537" s="46">
        <v>0</v>
      </c>
      <c r="X2537" s="38"/>
      <c r="Y2537" s="38">
        <f t="shared" si="40"/>
        <v>0</v>
      </c>
      <c r="Z2537" s="38">
        <v>0</v>
      </c>
      <c r="AA2537" s="38">
        <v>0</v>
      </c>
      <c r="AB2537" s="38">
        <v>0</v>
      </c>
      <c r="AC2537" s="38" t="s">
        <v>6116</v>
      </c>
      <c r="AD2537" s="59">
        <v>0</v>
      </c>
      <c r="AE2537" s="59">
        <v>0</v>
      </c>
      <c r="AF2537" s="59" t="s">
        <v>6138</v>
      </c>
    </row>
    <row r="2538" spans="1:32" x14ac:dyDescent="0.2">
      <c r="A2538" s="35" t="s">
        <v>6110</v>
      </c>
      <c r="B2538" s="26" t="s">
        <v>6173</v>
      </c>
      <c r="C2538" s="26" t="s">
        <v>6174</v>
      </c>
      <c r="D2538" s="25">
        <v>2523</v>
      </c>
      <c r="E2538" s="26" t="s">
        <v>5219</v>
      </c>
      <c r="F2538" s="26" t="s">
        <v>5220</v>
      </c>
      <c r="G2538" s="25" t="s">
        <v>6115</v>
      </c>
      <c r="H2538" s="63">
        <v>40086</v>
      </c>
      <c r="I2538" s="26" t="s">
        <v>6131</v>
      </c>
      <c r="J2538" s="57">
        <v>34</v>
      </c>
      <c r="K2538" s="26" t="s">
        <v>6110</v>
      </c>
      <c r="L2538" s="25" t="s">
        <v>6116</v>
      </c>
      <c r="M2538" s="110">
        <v>0</v>
      </c>
      <c r="N2538" s="110">
        <v>0</v>
      </c>
      <c r="O2538" s="40">
        <v>89365</v>
      </c>
      <c r="P2538" s="27">
        <v>89365</v>
      </c>
      <c r="Q2538" s="27">
        <v>0</v>
      </c>
      <c r="R2538" s="27">
        <v>0</v>
      </c>
      <c r="S2538" s="27">
        <v>0</v>
      </c>
      <c r="T2538" s="27">
        <v>174167</v>
      </c>
      <c r="U2538" s="27">
        <v>0</v>
      </c>
      <c r="V2538" s="40">
        <v>62982.43447860852</v>
      </c>
      <c r="W2538" s="40">
        <v>62982.43447860852</v>
      </c>
      <c r="X2538" s="28"/>
      <c r="Y2538" s="38">
        <v>0</v>
      </c>
      <c r="Z2538" s="28">
        <v>62982.43447860852</v>
      </c>
      <c r="AA2538" s="28">
        <v>62982.43447860852</v>
      </c>
      <c r="AB2538" s="28">
        <v>0</v>
      </c>
      <c r="AC2538" s="28" t="s">
        <v>6123</v>
      </c>
      <c r="AD2538" s="37">
        <v>0</v>
      </c>
      <c r="AE2538" s="37">
        <v>0</v>
      </c>
      <c r="AF2538" s="37" t="s">
        <v>6138</v>
      </c>
    </row>
    <row r="2539" spans="1:32" x14ac:dyDescent="0.2">
      <c r="A2539" s="60" t="s">
        <v>6110</v>
      </c>
      <c r="B2539" s="44" t="s">
        <v>6115</v>
      </c>
      <c r="C2539" s="44"/>
      <c r="D2539" s="39">
        <v>2524</v>
      </c>
      <c r="E2539" s="44" t="s">
        <v>5399</v>
      </c>
      <c r="F2539" s="44" t="s">
        <v>5400</v>
      </c>
      <c r="G2539" s="39" t="s">
        <v>6115</v>
      </c>
      <c r="H2539" s="64">
        <v>40543</v>
      </c>
      <c r="I2539" s="44" t="s">
        <v>6141</v>
      </c>
      <c r="J2539" s="58">
        <v>34</v>
      </c>
      <c r="K2539" s="44" t="s">
        <v>6110</v>
      </c>
      <c r="L2539" s="39" t="s">
        <v>6116</v>
      </c>
      <c r="M2539" s="67">
        <v>0</v>
      </c>
      <c r="N2539" s="67">
        <v>0</v>
      </c>
      <c r="O2539" s="46">
        <v>10346</v>
      </c>
      <c r="P2539" s="45">
        <v>10346</v>
      </c>
      <c r="Q2539" s="45">
        <v>138567</v>
      </c>
      <c r="R2539" s="45">
        <v>11547.25</v>
      </c>
      <c r="S2539" s="45">
        <v>100000</v>
      </c>
      <c r="T2539" s="45">
        <v>62185</v>
      </c>
      <c r="U2539" s="46">
        <v>0</v>
      </c>
      <c r="V2539" s="38">
        <v>0</v>
      </c>
      <c r="W2539" s="46">
        <v>0</v>
      </c>
      <c r="X2539" s="38"/>
      <c r="Y2539" s="38">
        <f t="shared" si="40"/>
        <v>0</v>
      </c>
      <c r="Z2539" s="38">
        <v>0</v>
      </c>
      <c r="AA2539" s="38">
        <v>0</v>
      </c>
      <c r="AB2539" s="38">
        <v>0</v>
      </c>
      <c r="AC2539" s="38" t="s">
        <v>6116</v>
      </c>
      <c r="AD2539" s="59">
        <v>0</v>
      </c>
      <c r="AE2539" s="59">
        <v>0</v>
      </c>
      <c r="AF2539" s="59" t="s">
        <v>6138</v>
      </c>
    </row>
    <row r="2540" spans="1:32" x14ac:dyDescent="0.2">
      <c r="A2540" s="60" t="s">
        <v>6110</v>
      </c>
      <c r="B2540" s="44" t="s">
        <v>6115</v>
      </c>
      <c r="C2540" s="44"/>
      <c r="D2540" s="39">
        <v>2525</v>
      </c>
      <c r="E2540" s="44" t="s">
        <v>210</v>
      </c>
      <c r="F2540" s="44" t="s">
        <v>211</v>
      </c>
      <c r="G2540" s="39" t="s">
        <v>6115</v>
      </c>
      <c r="H2540" s="64">
        <v>40543</v>
      </c>
      <c r="I2540" s="44" t="s">
        <v>6131</v>
      </c>
      <c r="J2540" s="58">
        <v>33</v>
      </c>
      <c r="K2540" s="44" t="s">
        <v>6110</v>
      </c>
      <c r="L2540" s="39" t="s">
        <v>6123</v>
      </c>
      <c r="M2540" s="67">
        <v>79146</v>
      </c>
      <c r="N2540" s="67">
        <v>79146</v>
      </c>
      <c r="O2540" s="46">
        <v>182353</v>
      </c>
      <c r="P2540" s="45">
        <v>103207</v>
      </c>
      <c r="Q2540" s="45">
        <v>163938</v>
      </c>
      <c r="R2540" s="45">
        <v>13661.5</v>
      </c>
      <c r="S2540" s="45">
        <v>100000</v>
      </c>
      <c r="T2540" s="45">
        <v>115220</v>
      </c>
      <c r="U2540" s="46">
        <v>3207</v>
      </c>
      <c r="V2540" s="38">
        <v>1373.9237704073073</v>
      </c>
      <c r="W2540" s="46">
        <v>1373.9237704073073</v>
      </c>
      <c r="X2540" s="38"/>
      <c r="Y2540" s="38">
        <f t="shared" si="40"/>
        <v>1593.2184244656864</v>
      </c>
      <c r="Z2540" s="38">
        <v>1593.2184244656864</v>
      </c>
      <c r="AA2540" s="38">
        <v>0</v>
      </c>
      <c r="AB2540" s="38">
        <v>1593.2184244656864</v>
      </c>
      <c r="AC2540" s="38" t="s">
        <v>6123</v>
      </c>
      <c r="AD2540" s="59">
        <v>1.3827620417164437E-2</v>
      </c>
      <c r="AE2540" s="59">
        <v>1.5437115936571032E-2</v>
      </c>
      <c r="AF2540" s="59">
        <v>0.49679402072519063</v>
      </c>
    </row>
    <row r="2541" spans="1:32" x14ac:dyDescent="0.2">
      <c r="A2541" s="60" t="s">
        <v>6110</v>
      </c>
      <c r="B2541" s="44" t="s">
        <v>6115</v>
      </c>
      <c r="C2541" s="44"/>
      <c r="D2541" s="39">
        <v>2526</v>
      </c>
      <c r="E2541" s="44" t="s">
        <v>2848</v>
      </c>
      <c r="F2541" s="44" t="s">
        <v>2849</v>
      </c>
      <c r="G2541" s="39" t="s">
        <v>6115</v>
      </c>
      <c r="H2541" s="64">
        <v>40451</v>
      </c>
      <c r="I2541" s="44" t="s">
        <v>6131</v>
      </c>
      <c r="J2541" s="58">
        <v>33</v>
      </c>
      <c r="K2541" s="44" t="s">
        <v>6110</v>
      </c>
      <c r="L2541" s="39" t="s">
        <v>6116</v>
      </c>
      <c r="M2541" s="67">
        <v>0</v>
      </c>
      <c r="N2541" s="67">
        <v>0</v>
      </c>
      <c r="O2541" s="46">
        <v>164168</v>
      </c>
      <c r="P2541" s="45">
        <v>164168</v>
      </c>
      <c r="Q2541" s="45">
        <v>163488</v>
      </c>
      <c r="R2541" s="45">
        <v>13624</v>
      </c>
      <c r="S2541" s="45">
        <v>100000</v>
      </c>
      <c r="T2541" s="45">
        <v>71979</v>
      </c>
      <c r="U2541" s="46">
        <v>64168</v>
      </c>
      <c r="V2541" s="38">
        <v>27490.471000778329</v>
      </c>
      <c r="W2541" s="46">
        <v>27490.471000778329</v>
      </c>
      <c r="X2541" s="38"/>
      <c r="Y2541" s="38">
        <f t="shared" si="40"/>
        <v>31878.278721894036</v>
      </c>
      <c r="Z2541" s="38">
        <v>31878.278721894036</v>
      </c>
      <c r="AA2541" s="38">
        <v>0</v>
      </c>
      <c r="AB2541" s="38">
        <v>31878.278721894036</v>
      </c>
      <c r="AC2541" s="38" t="s">
        <v>6123</v>
      </c>
      <c r="AD2541" s="59">
        <v>0.44288304535898021</v>
      </c>
      <c r="AE2541" s="59">
        <v>0.19418083135503897</v>
      </c>
      <c r="AF2541" s="59">
        <v>0.49679402072519069</v>
      </c>
    </row>
    <row r="2542" spans="1:32" x14ac:dyDescent="0.2">
      <c r="A2542" s="60" t="s">
        <v>6110</v>
      </c>
      <c r="B2542" s="44" t="s">
        <v>6115</v>
      </c>
      <c r="C2542" s="44"/>
      <c r="D2542" s="39">
        <v>2527</v>
      </c>
      <c r="E2542" s="44" t="s">
        <v>3560</v>
      </c>
      <c r="F2542" s="44" t="s">
        <v>3561</v>
      </c>
      <c r="G2542" s="39" t="s">
        <v>6115</v>
      </c>
      <c r="H2542" s="64">
        <v>40359</v>
      </c>
      <c r="I2542" s="44" t="s">
        <v>6131</v>
      </c>
      <c r="J2542" s="58">
        <v>33</v>
      </c>
      <c r="K2542" s="44" t="s">
        <v>6110</v>
      </c>
      <c r="L2542" s="39" t="s">
        <v>6116</v>
      </c>
      <c r="M2542" s="67">
        <v>0</v>
      </c>
      <c r="N2542" s="67">
        <v>0</v>
      </c>
      <c r="O2542" s="46">
        <v>265041</v>
      </c>
      <c r="P2542" s="45">
        <v>265041</v>
      </c>
      <c r="Q2542" s="45">
        <v>146680</v>
      </c>
      <c r="R2542" s="45">
        <v>12223.333333333334</v>
      </c>
      <c r="S2542" s="45">
        <v>100000</v>
      </c>
      <c r="T2542" s="45">
        <v>49901</v>
      </c>
      <c r="U2542" s="46">
        <v>165041</v>
      </c>
      <c r="V2542" s="38">
        <v>70705.878700278277</v>
      </c>
      <c r="W2542" s="46">
        <v>49901</v>
      </c>
      <c r="X2542" s="38"/>
      <c r="Y2542" s="38">
        <f t="shared" si="40"/>
        <v>81991.381974506192</v>
      </c>
      <c r="Z2542" s="38">
        <v>49901</v>
      </c>
      <c r="AA2542" s="38">
        <v>0</v>
      </c>
      <c r="AB2542" s="38">
        <v>49901</v>
      </c>
      <c r="AC2542" s="38" t="s">
        <v>6123</v>
      </c>
      <c r="AD2542" s="59">
        <v>1</v>
      </c>
      <c r="AE2542" s="59">
        <v>0.18827653080089496</v>
      </c>
      <c r="AF2542" s="59">
        <v>0.30235517235111276</v>
      </c>
    </row>
    <row r="2543" spans="1:32" x14ac:dyDescent="0.2">
      <c r="A2543" s="60" t="s">
        <v>6110</v>
      </c>
      <c r="B2543" s="44" t="s">
        <v>6115</v>
      </c>
      <c r="C2543" s="44"/>
      <c r="D2543" s="39">
        <v>2528</v>
      </c>
      <c r="E2543" s="44" t="s">
        <v>5131</v>
      </c>
      <c r="F2543" s="44" t="s">
        <v>5132</v>
      </c>
      <c r="G2543" s="39" t="s">
        <v>6115</v>
      </c>
      <c r="H2543" s="64">
        <v>40451</v>
      </c>
      <c r="I2543" s="44" t="s">
        <v>6141</v>
      </c>
      <c r="J2543" s="58">
        <v>33</v>
      </c>
      <c r="K2543" s="44" t="s">
        <v>6110</v>
      </c>
      <c r="L2543" s="39" t="s">
        <v>6116</v>
      </c>
      <c r="M2543" s="67">
        <v>0</v>
      </c>
      <c r="N2543" s="67">
        <v>0</v>
      </c>
      <c r="O2543" s="46">
        <v>200795</v>
      </c>
      <c r="P2543" s="45">
        <v>200795</v>
      </c>
      <c r="Q2543" s="45">
        <v>140083</v>
      </c>
      <c r="R2543" s="45">
        <v>11673.583333333334</v>
      </c>
      <c r="S2543" s="45">
        <v>100000</v>
      </c>
      <c r="T2543" s="45">
        <v>59711</v>
      </c>
      <c r="U2543" s="46">
        <v>100795</v>
      </c>
      <c r="V2543" s="38">
        <v>43181.991405738867</v>
      </c>
      <c r="W2543" s="46">
        <v>43181.991405738867</v>
      </c>
      <c r="X2543" s="38"/>
      <c r="Y2543" s="38">
        <f t="shared" si="40"/>
        <v>50074.353318995592</v>
      </c>
      <c r="Z2543" s="38">
        <v>50074.353318995592</v>
      </c>
      <c r="AA2543" s="38">
        <v>0</v>
      </c>
      <c r="AB2543" s="38">
        <v>50074.353318995592</v>
      </c>
      <c r="AC2543" s="38" t="s">
        <v>6123</v>
      </c>
      <c r="AD2543" s="59">
        <v>0.83861186915301356</v>
      </c>
      <c r="AE2543" s="59">
        <v>0.24938047919019693</v>
      </c>
      <c r="AF2543" s="59">
        <v>0.49679402072519063</v>
      </c>
    </row>
    <row r="2544" spans="1:32" x14ac:dyDescent="0.2">
      <c r="A2544" s="60" t="s">
        <v>6110</v>
      </c>
      <c r="B2544" s="44" t="s">
        <v>6115</v>
      </c>
      <c r="C2544" s="44"/>
      <c r="D2544" s="39">
        <v>2529</v>
      </c>
      <c r="E2544" s="44" t="s">
        <v>5171</v>
      </c>
      <c r="F2544" s="44" t="s">
        <v>5172</v>
      </c>
      <c r="G2544" s="39" t="s">
        <v>6115</v>
      </c>
      <c r="H2544" s="64">
        <v>40633</v>
      </c>
      <c r="I2544" s="44" t="s">
        <v>6141</v>
      </c>
      <c r="J2544" s="58">
        <v>33</v>
      </c>
      <c r="K2544" s="44" t="s">
        <v>6110</v>
      </c>
      <c r="L2544" s="39" t="s">
        <v>6116</v>
      </c>
      <c r="M2544" s="67">
        <v>0</v>
      </c>
      <c r="N2544" s="67">
        <v>0</v>
      </c>
      <c r="O2544" s="46">
        <v>37734</v>
      </c>
      <c r="P2544" s="45">
        <v>37734</v>
      </c>
      <c r="Q2544" s="45">
        <v>158288</v>
      </c>
      <c r="R2544" s="45">
        <v>13190.666666666666</v>
      </c>
      <c r="S2544" s="45">
        <v>100000</v>
      </c>
      <c r="T2544" s="45">
        <v>63886</v>
      </c>
      <c r="U2544" s="46">
        <v>0</v>
      </c>
      <c r="V2544" s="38">
        <v>0</v>
      </c>
      <c r="W2544" s="46">
        <v>0</v>
      </c>
      <c r="X2544" s="38"/>
      <c r="Y2544" s="38">
        <f t="shared" si="40"/>
        <v>0</v>
      </c>
      <c r="Z2544" s="38">
        <v>0</v>
      </c>
      <c r="AA2544" s="38">
        <v>0</v>
      </c>
      <c r="AB2544" s="38">
        <v>0</v>
      </c>
      <c r="AC2544" s="38" t="s">
        <v>6116</v>
      </c>
      <c r="AD2544" s="59">
        <v>0</v>
      </c>
      <c r="AE2544" s="59">
        <v>0</v>
      </c>
      <c r="AF2544" s="59" t="s">
        <v>6138</v>
      </c>
    </row>
    <row r="2545" spans="1:32" x14ac:dyDescent="0.2">
      <c r="A2545" s="60" t="s">
        <v>6110</v>
      </c>
      <c r="B2545" s="44" t="s">
        <v>6115</v>
      </c>
      <c r="C2545" s="44"/>
      <c r="D2545" s="39">
        <v>2530</v>
      </c>
      <c r="E2545" s="44" t="s">
        <v>112</v>
      </c>
      <c r="F2545" s="44" t="s">
        <v>113</v>
      </c>
      <c r="G2545" s="39" t="s">
        <v>6115</v>
      </c>
      <c r="H2545" s="64">
        <v>40451</v>
      </c>
      <c r="I2545" s="44" t="s">
        <v>6131</v>
      </c>
      <c r="J2545" s="58">
        <v>32</v>
      </c>
      <c r="K2545" s="44" t="s">
        <v>6110</v>
      </c>
      <c r="L2545" s="39" t="s">
        <v>6116</v>
      </c>
      <c r="M2545" s="67">
        <v>0</v>
      </c>
      <c r="N2545" s="67">
        <v>0</v>
      </c>
      <c r="O2545" s="46">
        <v>150084</v>
      </c>
      <c r="P2545" s="45">
        <v>150084</v>
      </c>
      <c r="Q2545" s="45">
        <v>174312</v>
      </c>
      <c r="R2545" s="45">
        <v>14526</v>
      </c>
      <c r="S2545" s="45">
        <v>100000</v>
      </c>
      <c r="T2545" s="45">
        <v>142617</v>
      </c>
      <c r="U2545" s="46">
        <v>50084</v>
      </c>
      <c r="V2545" s="38">
        <v>21456.687906791263</v>
      </c>
      <c r="W2545" s="46">
        <v>21456.687906791263</v>
      </c>
      <c r="X2545" s="38"/>
      <c r="Y2545" s="38">
        <f t="shared" si="40"/>
        <v>24881.431734000449</v>
      </c>
      <c r="Z2545" s="38">
        <v>24881.431734000449</v>
      </c>
      <c r="AA2545" s="38">
        <v>0</v>
      </c>
      <c r="AB2545" s="38">
        <v>24881.431734000449</v>
      </c>
      <c r="AC2545" s="38" t="s">
        <v>6123</v>
      </c>
      <c r="AD2545" s="59">
        <v>0.17446329493679189</v>
      </c>
      <c r="AE2545" s="59">
        <v>0.16578337287119513</v>
      </c>
      <c r="AF2545" s="59">
        <v>0.49679402072519069</v>
      </c>
    </row>
    <row r="2546" spans="1:32" x14ac:dyDescent="0.2">
      <c r="A2546" s="60" t="s">
        <v>6110</v>
      </c>
      <c r="B2546" s="44" t="s">
        <v>6115</v>
      </c>
      <c r="C2546" s="44"/>
      <c r="D2546" s="39">
        <v>2531</v>
      </c>
      <c r="E2546" s="44" t="s">
        <v>367</v>
      </c>
      <c r="F2546" s="44" t="s">
        <v>368</v>
      </c>
      <c r="G2546" s="39" t="s">
        <v>6115</v>
      </c>
      <c r="H2546" s="64">
        <v>40451</v>
      </c>
      <c r="I2546" s="44" t="s">
        <v>6131</v>
      </c>
      <c r="J2546" s="58">
        <v>32</v>
      </c>
      <c r="K2546" s="44" t="s">
        <v>6110</v>
      </c>
      <c r="L2546" s="39" t="s">
        <v>6116</v>
      </c>
      <c r="M2546" s="67">
        <v>0</v>
      </c>
      <c r="N2546" s="67">
        <v>0</v>
      </c>
      <c r="O2546" s="46">
        <v>417255</v>
      </c>
      <c r="P2546" s="45">
        <v>417255</v>
      </c>
      <c r="Q2546" s="45">
        <v>129452</v>
      </c>
      <c r="R2546" s="45">
        <v>10787.666666666666</v>
      </c>
      <c r="S2546" s="45">
        <v>100000</v>
      </c>
      <c r="T2546" s="45">
        <v>83422</v>
      </c>
      <c r="U2546" s="46">
        <v>317255</v>
      </c>
      <c r="V2546" s="38">
        <v>135916.4907329499</v>
      </c>
      <c r="W2546" s="46">
        <v>83422</v>
      </c>
      <c r="X2546" s="38"/>
      <c r="Y2546" s="38">
        <f t="shared" si="40"/>
        <v>157610.38704517036</v>
      </c>
      <c r="Z2546" s="38">
        <v>83422</v>
      </c>
      <c r="AA2546" s="38">
        <v>0</v>
      </c>
      <c r="AB2546" s="38">
        <v>83422</v>
      </c>
      <c r="AC2546" s="38" t="s">
        <v>6123</v>
      </c>
      <c r="AD2546" s="59">
        <v>1</v>
      </c>
      <c r="AE2546" s="59">
        <v>0.19993049813663108</v>
      </c>
      <c r="AF2546" s="59">
        <v>0.26294936250019701</v>
      </c>
    </row>
    <row r="2547" spans="1:32" x14ac:dyDescent="0.2">
      <c r="A2547" s="60" t="s">
        <v>6110</v>
      </c>
      <c r="B2547" s="44" t="s">
        <v>6115</v>
      </c>
      <c r="C2547" s="44"/>
      <c r="D2547" s="39">
        <v>2532</v>
      </c>
      <c r="E2547" s="44" t="s">
        <v>1266</v>
      </c>
      <c r="F2547" s="44" t="s">
        <v>1267</v>
      </c>
      <c r="G2547" s="39" t="s">
        <v>6115</v>
      </c>
      <c r="H2547" s="64">
        <v>40359</v>
      </c>
      <c r="I2547" s="44" t="s">
        <v>6131</v>
      </c>
      <c r="J2547" s="58">
        <v>32</v>
      </c>
      <c r="K2547" s="44" t="s">
        <v>6110</v>
      </c>
      <c r="L2547" s="39" t="s">
        <v>6116</v>
      </c>
      <c r="M2547" s="67">
        <v>0</v>
      </c>
      <c r="N2547" s="67">
        <v>0</v>
      </c>
      <c r="O2547" s="46">
        <v>55765</v>
      </c>
      <c r="P2547" s="45">
        <v>55765</v>
      </c>
      <c r="Q2547" s="45">
        <v>185702</v>
      </c>
      <c r="R2547" s="45">
        <v>15475.166666666666</v>
      </c>
      <c r="S2547" s="45">
        <v>100000</v>
      </c>
      <c r="T2547" s="45">
        <v>127749</v>
      </c>
      <c r="U2547" s="46">
        <v>0</v>
      </c>
      <c r="V2547" s="38">
        <v>0</v>
      </c>
      <c r="W2547" s="46">
        <v>0</v>
      </c>
      <c r="X2547" s="38"/>
      <c r="Y2547" s="38">
        <f t="shared" si="40"/>
        <v>0</v>
      </c>
      <c r="Z2547" s="38">
        <v>0</v>
      </c>
      <c r="AA2547" s="38">
        <v>0</v>
      </c>
      <c r="AB2547" s="38">
        <v>0</v>
      </c>
      <c r="AC2547" s="38" t="s">
        <v>6116</v>
      </c>
      <c r="AD2547" s="59">
        <v>0</v>
      </c>
      <c r="AE2547" s="59">
        <v>0</v>
      </c>
      <c r="AF2547" s="59" t="s">
        <v>6138</v>
      </c>
    </row>
    <row r="2548" spans="1:32" x14ac:dyDescent="0.2">
      <c r="A2548" s="60" t="s">
        <v>6110</v>
      </c>
      <c r="B2548" s="44" t="s">
        <v>6115</v>
      </c>
      <c r="C2548" s="44"/>
      <c r="D2548" s="39">
        <v>2533</v>
      </c>
      <c r="E2548" s="44" t="s">
        <v>1763</v>
      </c>
      <c r="F2548" s="44" t="s">
        <v>1764</v>
      </c>
      <c r="G2548" s="39" t="s">
        <v>6115</v>
      </c>
      <c r="H2548" s="64">
        <v>40633</v>
      </c>
      <c r="I2548" s="44" t="s">
        <v>6131</v>
      </c>
      <c r="J2548" s="58">
        <v>32</v>
      </c>
      <c r="K2548" s="44" t="s">
        <v>6110</v>
      </c>
      <c r="L2548" s="39" t="s">
        <v>6116</v>
      </c>
      <c r="M2548" s="67">
        <v>0</v>
      </c>
      <c r="N2548" s="67">
        <v>0</v>
      </c>
      <c r="O2548" s="46">
        <v>382136</v>
      </c>
      <c r="P2548" s="45">
        <v>382136</v>
      </c>
      <c r="Q2548" s="45">
        <v>134873</v>
      </c>
      <c r="R2548" s="45">
        <v>11239.416666666666</v>
      </c>
      <c r="S2548" s="45">
        <v>100000</v>
      </c>
      <c r="T2548" s="45">
        <v>48684</v>
      </c>
      <c r="U2548" s="46">
        <v>282136</v>
      </c>
      <c r="V2548" s="38">
        <v>120871.01867403682</v>
      </c>
      <c r="W2548" s="46">
        <v>48684</v>
      </c>
      <c r="X2548" s="38"/>
      <c r="Y2548" s="38">
        <f t="shared" si="40"/>
        <v>140163.47783132241</v>
      </c>
      <c r="Z2548" s="38">
        <v>48684</v>
      </c>
      <c r="AA2548" s="38">
        <v>0</v>
      </c>
      <c r="AB2548" s="38">
        <v>48684</v>
      </c>
      <c r="AC2548" s="38" t="s">
        <v>6123</v>
      </c>
      <c r="AD2548" s="59">
        <v>1</v>
      </c>
      <c r="AE2548" s="59">
        <v>0.12739966922770951</v>
      </c>
      <c r="AF2548" s="59">
        <v>0.17255507981966145</v>
      </c>
    </row>
    <row r="2549" spans="1:32" x14ac:dyDescent="0.2">
      <c r="A2549" s="60" t="s">
        <v>6110</v>
      </c>
      <c r="B2549" s="44" t="s">
        <v>6115</v>
      </c>
      <c r="C2549" s="44"/>
      <c r="D2549" s="39">
        <v>2534</v>
      </c>
      <c r="E2549" s="44" t="s">
        <v>1953</v>
      </c>
      <c r="F2549" s="44" t="s">
        <v>1954</v>
      </c>
      <c r="G2549" s="39" t="s">
        <v>6115</v>
      </c>
      <c r="H2549" s="64">
        <v>40633</v>
      </c>
      <c r="I2549" s="44" t="s">
        <v>6131</v>
      </c>
      <c r="J2549" s="58">
        <v>32</v>
      </c>
      <c r="K2549" s="44" t="s">
        <v>6110</v>
      </c>
      <c r="L2549" s="39" t="s">
        <v>6116</v>
      </c>
      <c r="M2549" s="67">
        <v>0</v>
      </c>
      <c r="N2549" s="67">
        <v>0</v>
      </c>
      <c r="O2549" s="46">
        <v>61258</v>
      </c>
      <c r="P2549" s="45">
        <v>61258</v>
      </c>
      <c r="Q2549" s="45">
        <v>138786</v>
      </c>
      <c r="R2549" s="45">
        <v>11565.5</v>
      </c>
      <c r="S2549" s="45">
        <v>100000</v>
      </c>
      <c r="T2549" s="45">
        <v>53588</v>
      </c>
      <c r="U2549" s="46">
        <v>0</v>
      </c>
      <c r="V2549" s="38">
        <v>0</v>
      </c>
      <c r="W2549" s="46">
        <v>0</v>
      </c>
      <c r="X2549" s="38"/>
      <c r="Y2549" s="38">
        <f t="shared" si="40"/>
        <v>0</v>
      </c>
      <c r="Z2549" s="38">
        <v>0</v>
      </c>
      <c r="AA2549" s="38">
        <v>0</v>
      </c>
      <c r="AB2549" s="38">
        <v>0</v>
      </c>
      <c r="AC2549" s="38" t="s">
        <v>6116</v>
      </c>
      <c r="AD2549" s="59">
        <v>0</v>
      </c>
      <c r="AE2549" s="59">
        <v>0</v>
      </c>
      <c r="AF2549" s="59" t="s">
        <v>6138</v>
      </c>
    </row>
    <row r="2550" spans="1:32" x14ac:dyDescent="0.2">
      <c r="A2550" s="60" t="s">
        <v>6110</v>
      </c>
      <c r="B2550" s="44" t="s">
        <v>6115</v>
      </c>
      <c r="C2550" s="44"/>
      <c r="D2550" s="39">
        <v>2535</v>
      </c>
      <c r="E2550" s="44" t="s">
        <v>1963</v>
      </c>
      <c r="F2550" s="44" t="s">
        <v>1964</v>
      </c>
      <c r="G2550" s="39" t="s">
        <v>6115</v>
      </c>
      <c r="H2550" s="64">
        <v>40633</v>
      </c>
      <c r="I2550" s="44" t="s">
        <v>6131</v>
      </c>
      <c r="J2550" s="58">
        <v>32</v>
      </c>
      <c r="K2550" s="44" t="s">
        <v>6110</v>
      </c>
      <c r="L2550" s="39" t="s">
        <v>6116</v>
      </c>
      <c r="M2550" s="67">
        <v>0</v>
      </c>
      <c r="N2550" s="67">
        <v>0</v>
      </c>
      <c r="O2550" s="46">
        <v>106090</v>
      </c>
      <c r="P2550" s="45">
        <v>106090</v>
      </c>
      <c r="Q2550" s="45">
        <v>155094</v>
      </c>
      <c r="R2550" s="45">
        <v>12924.5</v>
      </c>
      <c r="S2550" s="45">
        <v>100000</v>
      </c>
      <c r="T2550" s="45">
        <v>84354</v>
      </c>
      <c r="U2550" s="46">
        <v>6090</v>
      </c>
      <c r="V2550" s="38">
        <v>2609.0413974993771</v>
      </c>
      <c r="W2550" s="46">
        <v>2609.0413974993771</v>
      </c>
      <c r="X2550" s="38"/>
      <c r="Y2550" s="38">
        <f t="shared" si="40"/>
        <v>3025.4755862164111</v>
      </c>
      <c r="Z2550" s="38">
        <v>3025.4755862164111</v>
      </c>
      <c r="AA2550" s="38">
        <v>0</v>
      </c>
      <c r="AB2550" s="38">
        <v>3025.4755862164111</v>
      </c>
      <c r="AC2550" s="38" t="s">
        <v>6123</v>
      </c>
      <c r="AD2550" s="59">
        <v>3.5866415181454482E-2</v>
      </c>
      <c r="AE2550" s="59">
        <v>2.8518009107516364E-2</v>
      </c>
      <c r="AF2550" s="59">
        <v>0.49679402072519063</v>
      </c>
    </row>
    <row r="2551" spans="1:32" x14ac:dyDescent="0.2">
      <c r="A2551" s="60" t="s">
        <v>6110</v>
      </c>
      <c r="B2551" s="44" t="s">
        <v>6115</v>
      </c>
      <c r="C2551" s="44"/>
      <c r="D2551" s="39">
        <v>2536</v>
      </c>
      <c r="E2551" s="44" t="s">
        <v>1992</v>
      </c>
      <c r="F2551" s="44" t="s">
        <v>1993</v>
      </c>
      <c r="G2551" s="39" t="s">
        <v>6115</v>
      </c>
      <c r="H2551" s="64">
        <v>40633</v>
      </c>
      <c r="I2551" s="44" t="s">
        <v>6132</v>
      </c>
      <c r="J2551" s="58">
        <v>32</v>
      </c>
      <c r="K2551" s="44" t="s">
        <v>6110</v>
      </c>
      <c r="L2551" s="39" t="s">
        <v>6116</v>
      </c>
      <c r="M2551" s="67">
        <v>0</v>
      </c>
      <c r="N2551" s="67">
        <v>0</v>
      </c>
      <c r="O2551" s="46">
        <v>33606</v>
      </c>
      <c r="P2551" s="45">
        <v>33606</v>
      </c>
      <c r="Q2551" s="45">
        <v>160360</v>
      </c>
      <c r="R2551" s="45">
        <v>13363.333333333334</v>
      </c>
      <c r="S2551" s="45">
        <v>100000</v>
      </c>
      <c r="T2551" s="45">
        <v>78510</v>
      </c>
      <c r="U2551" s="46">
        <v>0</v>
      </c>
      <c r="V2551" s="38">
        <v>0</v>
      </c>
      <c r="W2551" s="46">
        <v>0</v>
      </c>
      <c r="X2551" s="38"/>
      <c r="Y2551" s="38">
        <f t="shared" si="40"/>
        <v>0</v>
      </c>
      <c r="Z2551" s="38">
        <v>0</v>
      </c>
      <c r="AA2551" s="38">
        <v>0</v>
      </c>
      <c r="AB2551" s="38">
        <v>0</v>
      </c>
      <c r="AC2551" s="38" t="s">
        <v>6116</v>
      </c>
      <c r="AD2551" s="59">
        <v>0</v>
      </c>
      <c r="AE2551" s="59">
        <v>0</v>
      </c>
      <c r="AF2551" s="59" t="s">
        <v>6138</v>
      </c>
    </row>
    <row r="2552" spans="1:32" x14ac:dyDescent="0.2">
      <c r="A2552" s="60" t="s">
        <v>6110</v>
      </c>
      <c r="B2552" s="44" t="s">
        <v>6115</v>
      </c>
      <c r="C2552" s="44"/>
      <c r="D2552" s="39">
        <v>2537</v>
      </c>
      <c r="E2552" s="44" t="s">
        <v>2045</v>
      </c>
      <c r="F2552" s="44" t="s">
        <v>2046</v>
      </c>
      <c r="G2552" s="39" t="s">
        <v>6115</v>
      </c>
      <c r="H2552" s="64">
        <v>40359</v>
      </c>
      <c r="I2552" s="44" t="s">
        <v>6131</v>
      </c>
      <c r="J2552" s="58">
        <v>32</v>
      </c>
      <c r="K2552" s="44" t="s">
        <v>6110</v>
      </c>
      <c r="L2552" s="39" t="s">
        <v>6116</v>
      </c>
      <c r="M2552" s="67">
        <v>0</v>
      </c>
      <c r="N2552" s="67">
        <v>0</v>
      </c>
      <c r="O2552" s="46">
        <v>28</v>
      </c>
      <c r="P2552" s="45">
        <v>28</v>
      </c>
      <c r="Q2552" s="45">
        <v>147078</v>
      </c>
      <c r="R2552" s="45">
        <v>12256.5</v>
      </c>
      <c r="S2552" s="45">
        <v>100000</v>
      </c>
      <c r="T2552" s="45">
        <v>81948</v>
      </c>
      <c r="U2552" s="46">
        <v>0</v>
      </c>
      <c r="V2552" s="38">
        <v>0</v>
      </c>
      <c r="W2552" s="46">
        <v>0</v>
      </c>
      <c r="X2552" s="38"/>
      <c r="Y2552" s="38">
        <f t="shared" si="40"/>
        <v>0</v>
      </c>
      <c r="Z2552" s="38">
        <v>0</v>
      </c>
      <c r="AA2552" s="38">
        <v>0</v>
      </c>
      <c r="AB2552" s="38">
        <v>0</v>
      </c>
      <c r="AC2552" s="38" t="s">
        <v>6116</v>
      </c>
      <c r="AD2552" s="59">
        <v>0</v>
      </c>
      <c r="AE2552" s="59">
        <v>0</v>
      </c>
      <c r="AF2552" s="59" t="s">
        <v>6138</v>
      </c>
    </row>
    <row r="2553" spans="1:32" x14ac:dyDescent="0.2">
      <c r="A2553" s="60" t="s">
        <v>6110</v>
      </c>
      <c r="B2553" s="44" t="s">
        <v>6115</v>
      </c>
      <c r="C2553" s="44"/>
      <c r="D2553" s="39">
        <v>2538</v>
      </c>
      <c r="E2553" s="44" t="s">
        <v>2391</v>
      </c>
      <c r="F2553" s="44" t="s">
        <v>2392</v>
      </c>
      <c r="G2553" s="39" t="s">
        <v>6115</v>
      </c>
      <c r="H2553" s="64">
        <v>40543</v>
      </c>
      <c r="I2553" s="44" t="s">
        <v>6132</v>
      </c>
      <c r="J2553" s="58">
        <v>32</v>
      </c>
      <c r="K2553" s="44" t="s">
        <v>6110</v>
      </c>
      <c r="L2553" s="39" t="s">
        <v>6116</v>
      </c>
      <c r="M2553" s="67">
        <v>0</v>
      </c>
      <c r="N2553" s="67">
        <v>0</v>
      </c>
      <c r="O2553" s="46">
        <v>132341</v>
      </c>
      <c r="P2553" s="45">
        <v>132341</v>
      </c>
      <c r="Q2553" s="45">
        <v>322909</v>
      </c>
      <c r="R2553" s="45">
        <v>26909.083333333332</v>
      </c>
      <c r="S2553" s="45">
        <v>161454.5</v>
      </c>
      <c r="T2553" s="45">
        <v>147264</v>
      </c>
      <c r="U2553" s="46">
        <v>0</v>
      </c>
      <c r="V2553" s="38">
        <v>0</v>
      </c>
      <c r="W2553" s="46">
        <v>0</v>
      </c>
      <c r="X2553" s="38"/>
      <c r="Y2553" s="38">
        <f t="shared" si="40"/>
        <v>0</v>
      </c>
      <c r="Z2553" s="38">
        <v>0</v>
      </c>
      <c r="AA2553" s="38">
        <v>0</v>
      </c>
      <c r="AB2553" s="38">
        <v>0</v>
      </c>
      <c r="AC2553" s="38" t="s">
        <v>6116</v>
      </c>
      <c r="AD2553" s="59">
        <v>0</v>
      </c>
      <c r="AE2553" s="59">
        <v>0</v>
      </c>
      <c r="AF2553" s="59" t="s">
        <v>6138</v>
      </c>
    </row>
    <row r="2554" spans="1:32" x14ac:dyDescent="0.2">
      <c r="A2554" s="60" t="s">
        <v>6110</v>
      </c>
      <c r="B2554" s="44" t="s">
        <v>6115</v>
      </c>
      <c r="C2554" s="44"/>
      <c r="D2554" s="39">
        <v>2539</v>
      </c>
      <c r="E2554" s="44" t="s">
        <v>2766</v>
      </c>
      <c r="F2554" s="44" t="s">
        <v>2767</v>
      </c>
      <c r="G2554" s="39" t="s">
        <v>6115</v>
      </c>
      <c r="H2554" s="64">
        <v>40451</v>
      </c>
      <c r="I2554" s="44" t="s">
        <v>6131</v>
      </c>
      <c r="J2554" s="58">
        <v>32</v>
      </c>
      <c r="K2554" s="44" t="s">
        <v>6110</v>
      </c>
      <c r="L2554" s="39" t="s">
        <v>6116</v>
      </c>
      <c r="M2554" s="67">
        <v>0</v>
      </c>
      <c r="N2554" s="67">
        <v>0</v>
      </c>
      <c r="O2554" s="46">
        <v>125528</v>
      </c>
      <c r="P2554" s="45">
        <v>125528</v>
      </c>
      <c r="Q2554" s="45">
        <v>157639</v>
      </c>
      <c r="R2554" s="45">
        <v>13136.583333333334</v>
      </c>
      <c r="S2554" s="45">
        <v>100000</v>
      </c>
      <c r="T2554" s="45">
        <v>59335</v>
      </c>
      <c r="U2554" s="46">
        <v>25528</v>
      </c>
      <c r="V2554" s="38">
        <v>10936.553168368488</v>
      </c>
      <c r="W2554" s="46">
        <v>10936.553168368488</v>
      </c>
      <c r="X2554" s="38"/>
      <c r="Y2554" s="38">
        <f t="shared" si="40"/>
        <v>12682.157761072665</v>
      </c>
      <c r="Z2554" s="38">
        <v>12682.157761072665</v>
      </c>
      <c r="AA2554" s="38">
        <v>0</v>
      </c>
      <c r="AB2554" s="38">
        <v>12682.157761072665</v>
      </c>
      <c r="AC2554" s="38" t="s">
        <v>6123</v>
      </c>
      <c r="AD2554" s="59">
        <v>0.21373822804538073</v>
      </c>
      <c r="AE2554" s="59">
        <v>0.10103050921764599</v>
      </c>
      <c r="AF2554" s="59">
        <v>0.49679402072519058</v>
      </c>
    </row>
    <row r="2555" spans="1:32" x14ac:dyDescent="0.2">
      <c r="A2555" s="60" t="s">
        <v>6110</v>
      </c>
      <c r="B2555" s="44" t="s">
        <v>6115</v>
      </c>
      <c r="C2555" s="44"/>
      <c r="D2555" s="39">
        <v>2540</v>
      </c>
      <c r="E2555" s="44" t="s">
        <v>2816</v>
      </c>
      <c r="F2555" s="44" t="s">
        <v>2817</v>
      </c>
      <c r="G2555" s="39" t="s">
        <v>6115</v>
      </c>
      <c r="H2555" s="64">
        <v>40543</v>
      </c>
      <c r="I2555" s="44" t="s">
        <v>6131</v>
      </c>
      <c r="J2555" s="58">
        <v>32</v>
      </c>
      <c r="K2555" s="44" t="s">
        <v>6110</v>
      </c>
      <c r="L2555" s="39" t="s">
        <v>6116</v>
      </c>
      <c r="M2555" s="67">
        <v>0</v>
      </c>
      <c r="N2555" s="67">
        <v>0</v>
      </c>
      <c r="O2555" s="46">
        <v>84781</v>
      </c>
      <c r="P2555" s="45">
        <v>84781</v>
      </c>
      <c r="Q2555" s="45">
        <v>180866</v>
      </c>
      <c r="R2555" s="45">
        <v>15072.166666666666</v>
      </c>
      <c r="S2555" s="45">
        <v>100000</v>
      </c>
      <c r="T2555" s="45">
        <v>74913</v>
      </c>
      <c r="U2555" s="46">
        <v>0</v>
      </c>
      <c r="V2555" s="38">
        <v>0</v>
      </c>
      <c r="W2555" s="46">
        <v>0</v>
      </c>
      <c r="X2555" s="38"/>
      <c r="Y2555" s="38">
        <f t="shared" si="40"/>
        <v>0</v>
      </c>
      <c r="Z2555" s="38">
        <v>0</v>
      </c>
      <c r="AA2555" s="38">
        <v>0</v>
      </c>
      <c r="AB2555" s="38">
        <v>0</v>
      </c>
      <c r="AC2555" s="38" t="s">
        <v>6116</v>
      </c>
      <c r="AD2555" s="59">
        <v>0</v>
      </c>
      <c r="AE2555" s="59">
        <v>0</v>
      </c>
      <c r="AF2555" s="59" t="s">
        <v>6138</v>
      </c>
    </row>
    <row r="2556" spans="1:32" x14ac:dyDescent="0.2">
      <c r="A2556" s="60" t="s">
        <v>6110</v>
      </c>
      <c r="B2556" s="44" t="s">
        <v>6115</v>
      </c>
      <c r="C2556" s="44"/>
      <c r="D2556" s="39">
        <v>2541</v>
      </c>
      <c r="E2556" s="44" t="s">
        <v>3009</v>
      </c>
      <c r="F2556" s="44" t="s">
        <v>3010</v>
      </c>
      <c r="G2556" s="39" t="s">
        <v>6115</v>
      </c>
      <c r="H2556" s="64">
        <v>40543</v>
      </c>
      <c r="I2556" s="44" t="s">
        <v>6131</v>
      </c>
      <c r="J2556" s="58">
        <v>32</v>
      </c>
      <c r="K2556" s="44" t="s">
        <v>6110</v>
      </c>
      <c r="L2556" s="39" t="s">
        <v>6116</v>
      </c>
      <c r="M2556" s="67">
        <v>0</v>
      </c>
      <c r="N2556" s="67">
        <v>0</v>
      </c>
      <c r="O2556" s="46">
        <v>476608</v>
      </c>
      <c r="P2556" s="45">
        <v>476608</v>
      </c>
      <c r="Q2556" s="45">
        <v>129023</v>
      </c>
      <c r="R2556" s="45">
        <v>10751.916666666666</v>
      </c>
      <c r="S2556" s="45">
        <v>100000</v>
      </c>
      <c r="T2556" s="45">
        <v>52772</v>
      </c>
      <c r="U2556" s="46">
        <v>376608</v>
      </c>
      <c r="V2556" s="38">
        <v>161344.14821501565</v>
      </c>
      <c r="W2556" s="46">
        <v>52772</v>
      </c>
      <c r="X2556" s="38"/>
      <c r="Y2556" s="38">
        <f t="shared" si="40"/>
        <v>187096.60255727259</v>
      </c>
      <c r="Z2556" s="38">
        <v>52772</v>
      </c>
      <c r="AA2556" s="38">
        <v>0</v>
      </c>
      <c r="AB2556" s="38">
        <v>52772</v>
      </c>
      <c r="AC2556" s="38" t="s">
        <v>6123</v>
      </c>
      <c r="AD2556" s="59">
        <v>1</v>
      </c>
      <c r="AE2556" s="59">
        <v>0.11072411709413187</v>
      </c>
      <c r="AF2556" s="59">
        <v>0.1401244795649588</v>
      </c>
    </row>
    <row r="2557" spans="1:32" x14ac:dyDescent="0.2">
      <c r="A2557" s="60" t="s">
        <v>6110</v>
      </c>
      <c r="B2557" s="44" t="s">
        <v>6115</v>
      </c>
      <c r="C2557" s="44"/>
      <c r="D2557" s="39">
        <v>2542</v>
      </c>
      <c r="E2557" s="44" t="s">
        <v>3160</v>
      </c>
      <c r="F2557" s="44" t="s">
        <v>3161</v>
      </c>
      <c r="G2557" s="39" t="s">
        <v>6115</v>
      </c>
      <c r="H2557" s="64">
        <v>40451</v>
      </c>
      <c r="I2557" s="44" t="s">
        <v>6131</v>
      </c>
      <c r="J2557" s="58">
        <v>32</v>
      </c>
      <c r="K2557" s="44" t="s">
        <v>6110</v>
      </c>
      <c r="L2557" s="39" t="s">
        <v>6116</v>
      </c>
      <c r="M2557" s="67">
        <v>0</v>
      </c>
      <c r="N2557" s="67">
        <v>0</v>
      </c>
      <c r="O2557" s="46">
        <v>406046</v>
      </c>
      <c r="P2557" s="45">
        <v>406046</v>
      </c>
      <c r="Q2557" s="45">
        <v>166646</v>
      </c>
      <c r="R2557" s="45">
        <v>13887.166666666666</v>
      </c>
      <c r="S2557" s="45">
        <v>100000</v>
      </c>
      <c r="T2557" s="45">
        <v>78675</v>
      </c>
      <c r="U2557" s="46">
        <v>306046</v>
      </c>
      <c r="V2557" s="38">
        <v>131114.39795387426</v>
      </c>
      <c r="W2557" s="46">
        <v>78675</v>
      </c>
      <c r="X2557" s="38"/>
      <c r="Y2557" s="38">
        <f t="shared" si="40"/>
        <v>152041.82286686168</v>
      </c>
      <c r="Z2557" s="38">
        <v>78675</v>
      </c>
      <c r="AA2557" s="38">
        <v>0</v>
      </c>
      <c r="AB2557" s="38">
        <v>78675</v>
      </c>
      <c r="AC2557" s="38" t="s">
        <v>6123</v>
      </c>
      <c r="AD2557" s="59">
        <v>1</v>
      </c>
      <c r="AE2557" s="59">
        <v>0.19375883520586337</v>
      </c>
      <c r="AF2557" s="59">
        <v>0.25706919874790063</v>
      </c>
    </row>
    <row r="2558" spans="1:32" x14ac:dyDescent="0.2">
      <c r="A2558" s="60" t="s">
        <v>6110</v>
      </c>
      <c r="B2558" s="44" t="s">
        <v>6115</v>
      </c>
      <c r="C2558" s="44"/>
      <c r="D2558" s="39">
        <v>2543</v>
      </c>
      <c r="E2558" s="44" t="s">
        <v>3892</v>
      </c>
      <c r="F2558" s="44" t="s">
        <v>3893</v>
      </c>
      <c r="G2558" s="39" t="s">
        <v>6115</v>
      </c>
      <c r="H2558" s="64">
        <v>40359</v>
      </c>
      <c r="I2558" s="44" t="s">
        <v>6132</v>
      </c>
      <c r="J2558" s="58">
        <v>32</v>
      </c>
      <c r="K2558" s="44" t="s">
        <v>6110</v>
      </c>
      <c r="L2558" s="39" t="s">
        <v>6116</v>
      </c>
      <c r="M2558" s="67">
        <v>0</v>
      </c>
      <c r="N2558" s="67">
        <v>0</v>
      </c>
      <c r="O2558" s="46">
        <v>74445</v>
      </c>
      <c r="P2558" s="45">
        <v>74445</v>
      </c>
      <c r="Q2558" s="45">
        <v>168349</v>
      </c>
      <c r="R2558" s="45">
        <v>14029.083333333334</v>
      </c>
      <c r="S2558" s="45">
        <v>100000</v>
      </c>
      <c r="T2558" s="45">
        <v>108483</v>
      </c>
      <c r="U2558" s="46">
        <v>0</v>
      </c>
      <c r="V2558" s="38">
        <v>0</v>
      </c>
      <c r="W2558" s="46">
        <v>0</v>
      </c>
      <c r="X2558" s="38"/>
      <c r="Y2558" s="38">
        <f t="shared" si="40"/>
        <v>0</v>
      </c>
      <c r="Z2558" s="38">
        <v>0</v>
      </c>
      <c r="AA2558" s="38">
        <v>0</v>
      </c>
      <c r="AB2558" s="38">
        <v>0</v>
      </c>
      <c r="AC2558" s="38" t="s">
        <v>6116</v>
      </c>
      <c r="AD2558" s="59">
        <v>0</v>
      </c>
      <c r="AE2558" s="59">
        <v>0</v>
      </c>
      <c r="AF2558" s="59" t="s">
        <v>6138</v>
      </c>
    </row>
    <row r="2559" spans="1:32" x14ac:dyDescent="0.2">
      <c r="A2559" s="60" t="s">
        <v>6110</v>
      </c>
      <c r="B2559" s="44" t="s">
        <v>6115</v>
      </c>
      <c r="C2559" s="44"/>
      <c r="D2559" s="39">
        <v>2544</v>
      </c>
      <c r="E2559" s="44" t="s">
        <v>3916</v>
      </c>
      <c r="F2559" s="44" t="s">
        <v>3917</v>
      </c>
      <c r="G2559" s="39" t="s">
        <v>6115</v>
      </c>
      <c r="H2559" s="64">
        <v>40359</v>
      </c>
      <c r="I2559" s="44" t="s">
        <v>6131</v>
      </c>
      <c r="J2559" s="58">
        <v>32</v>
      </c>
      <c r="K2559" s="44" t="s">
        <v>6110</v>
      </c>
      <c r="L2559" s="39" t="s">
        <v>6116</v>
      </c>
      <c r="M2559" s="67">
        <v>0</v>
      </c>
      <c r="N2559" s="67">
        <v>0</v>
      </c>
      <c r="O2559" s="46">
        <v>13936</v>
      </c>
      <c r="P2559" s="45">
        <v>13936</v>
      </c>
      <c r="Q2559" s="45">
        <v>186860</v>
      </c>
      <c r="R2559" s="45">
        <v>15571.666666666666</v>
      </c>
      <c r="S2559" s="45">
        <v>100000</v>
      </c>
      <c r="T2559" s="45">
        <v>98283</v>
      </c>
      <c r="U2559" s="46">
        <v>0</v>
      </c>
      <c r="V2559" s="38">
        <v>0</v>
      </c>
      <c r="W2559" s="46">
        <v>0</v>
      </c>
      <c r="X2559" s="38"/>
      <c r="Y2559" s="38">
        <f t="shared" si="40"/>
        <v>0</v>
      </c>
      <c r="Z2559" s="38">
        <v>0</v>
      </c>
      <c r="AA2559" s="38">
        <v>0</v>
      </c>
      <c r="AB2559" s="38">
        <v>0</v>
      </c>
      <c r="AC2559" s="38" t="s">
        <v>6116</v>
      </c>
      <c r="AD2559" s="59">
        <v>0</v>
      </c>
      <c r="AE2559" s="59">
        <v>0</v>
      </c>
      <c r="AF2559" s="59" t="s">
        <v>6138</v>
      </c>
    </row>
    <row r="2560" spans="1:32" x14ac:dyDescent="0.2">
      <c r="A2560" s="60" t="s">
        <v>6110</v>
      </c>
      <c r="B2560" s="44" t="s">
        <v>6115</v>
      </c>
      <c r="C2560" s="44"/>
      <c r="D2560" s="39">
        <v>2545</v>
      </c>
      <c r="E2560" s="44" t="s">
        <v>4216</v>
      </c>
      <c r="F2560" s="44" t="s">
        <v>4217</v>
      </c>
      <c r="G2560" s="39" t="s">
        <v>6115</v>
      </c>
      <c r="H2560" s="64">
        <v>40451</v>
      </c>
      <c r="I2560" s="44" t="s">
        <v>6141</v>
      </c>
      <c r="J2560" s="58">
        <v>32</v>
      </c>
      <c r="K2560" s="44" t="s">
        <v>6110</v>
      </c>
      <c r="L2560" s="39" t="s">
        <v>6116</v>
      </c>
      <c r="M2560" s="67">
        <v>0</v>
      </c>
      <c r="N2560" s="67">
        <v>0</v>
      </c>
      <c r="O2560" s="46">
        <v>41623</v>
      </c>
      <c r="P2560" s="45">
        <v>41623</v>
      </c>
      <c r="Q2560" s="45">
        <v>114695</v>
      </c>
      <c r="R2560" s="45">
        <v>9557.9166666666661</v>
      </c>
      <c r="S2560" s="45">
        <v>100000</v>
      </c>
      <c r="T2560" s="45">
        <v>80669</v>
      </c>
      <c r="U2560" s="46">
        <v>0</v>
      </c>
      <c r="V2560" s="38">
        <v>0</v>
      </c>
      <c r="W2560" s="46">
        <v>0</v>
      </c>
      <c r="X2560" s="38"/>
      <c r="Y2560" s="38">
        <f t="shared" si="40"/>
        <v>0</v>
      </c>
      <c r="Z2560" s="38">
        <v>0</v>
      </c>
      <c r="AA2560" s="38">
        <v>0</v>
      </c>
      <c r="AB2560" s="38">
        <v>0</v>
      </c>
      <c r="AC2560" s="38" t="s">
        <v>6116</v>
      </c>
      <c r="AD2560" s="59">
        <v>0</v>
      </c>
      <c r="AE2560" s="59">
        <v>0</v>
      </c>
      <c r="AF2560" s="59" t="s">
        <v>6138</v>
      </c>
    </row>
    <row r="2561" spans="1:32" x14ac:dyDescent="0.2">
      <c r="A2561" s="60" t="s">
        <v>6110</v>
      </c>
      <c r="B2561" s="44" t="s">
        <v>6115</v>
      </c>
      <c r="C2561" s="44"/>
      <c r="D2561" s="39">
        <v>2546</v>
      </c>
      <c r="E2561" s="44" t="s">
        <v>4323</v>
      </c>
      <c r="F2561" s="44" t="s">
        <v>4324</v>
      </c>
      <c r="G2561" s="39" t="s">
        <v>6115</v>
      </c>
      <c r="H2561" s="64">
        <v>40359</v>
      </c>
      <c r="I2561" s="44" t="s">
        <v>6141</v>
      </c>
      <c r="J2561" s="58">
        <v>32</v>
      </c>
      <c r="K2561" s="44" t="s">
        <v>6110</v>
      </c>
      <c r="L2561" s="39" t="s">
        <v>6116</v>
      </c>
      <c r="M2561" s="67">
        <v>0</v>
      </c>
      <c r="N2561" s="67">
        <v>0</v>
      </c>
      <c r="O2561" s="46">
        <v>106804</v>
      </c>
      <c r="P2561" s="45">
        <v>106804</v>
      </c>
      <c r="Q2561" s="45">
        <v>137193</v>
      </c>
      <c r="R2561" s="45">
        <v>11432.75</v>
      </c>
      <c r="S2561" s="45">
        <v>100000</v>
      </c>
      <c r="T2561" s="45">
        <v>68749</v>
      </c>
      <c r="U2561" s="46">
        <v>6804</v>
      </c>
      <c r="V2561" s="38">
        <v>2914.9290096199934</v>
      </c>
      <c r="W2561" s="46">
        <v>2914.9290096199934</v>
      </c>
      <c r="X2561" s="38"/>
      <c r="Y2561" s="38">
        <f t="shared" si="40"/>
        <v>3380.1865170141969</v>
      </c>
      <c r="Z2561" s="38">
        <v>3380.1865170141969</v>
      </c>
      <c r="AA2561" s="38">
        <v>0</v>
      </c>
      <c r="AB2561" s="38">
        <v>3380.1865170141969</v>
      </c>
      <c r="AC2561" s="38" t="s">
        <v>6123</v>
      </c>
      <c r="AD2561" s="59">
        <v>4.9167064495690076E-2</v>
      </c>
      <c r="AE2561" s="59">
        <v>3.1648501151775185E-2</v>
      </c>
      <c r="AF2561" s="59">
        <v>0.49679402072519058</v>
      </c>
    </row>
    <row r="2562" spans="1:32" x14ac:dyDescent="0.2">
      <c r="A2562" s="60" t="s">
        <v>6110</v>
      </c>
      <c r="B2562" s="44" t="s">
        <v>6115</v>
      </c>
      <c r="C2562" s="44"/>
      <c r="D2562" s="39">
        <v>2547</v>
      </c>
      <c r="E2562" s="44" t="s">
        <v>4371</v>
      </c>
      <c r="F2562" s="44" t="s">
        <v>4372</v>
      </c>
      <c r="G2562" s="39" t="s">
        <v>6115</v>
      </c>
      <c r="H2562" s="64">
        <v>40451</v>
      </c>
      <c r="I2562" s="44" t="s">
        <v>6141</v>
      </c>
      <c r="J2562" s="58">
        <v>32</v>
      </c>
      <c r="K2562" s="44" t="s">
        <v>6110</v>
      </c>
      <c r="L2562" s="39" t="s">
        <v>6116</v>
      </c>
      <c r="M2562" s="67">
        <v>0</v>
      </c>
      <c r="N2562" s="67">
        <v>0</v>
      </c>
      <c r="O2562" s="46">
        <v>179279</v>
      </c>
      <c r="P2562" s="45">
        <v>179279</v>
      </c>
      <c r="Q2562" s="45">
        <v>129855</v>
      </c>
      <c r="R2562" s="45">
        <v>10821.25</v>
      </c>
      <c r="S2562" s="45">
        <v>100000</v>
      </c>
      <c r="T2562" s="45">
        <v>83353</v>
      </c>
      <c r="U2562" s="46">
        <v>79279</v>
      </c>
      <c r="V2562" s="38">
        <v>33964.235295952887</v>
      </c>
      <c r="W2562" s="46">
        <v>33964.235295952887</v>
      </c>
      <c r="X2562" s="38"/>
      <c r="Y2562" s="38">
        <f t="shared" si="40"/>
        <v>39385.333169072386</v>
      </c>
      <c r="Z2562" s="38">
        <v>39385.333169072386</v>
      </c>
      <c r="AA2562" s="38">
        <v>0</v>
      </c>
      <c r="AB2562" s="38">
        <v>39385.333169072386</v>
      </c>
      <c r="AC2562" s="38" t="s">
        <v>6123</v>
      </c>
      <c r="AD2562" s="59">
        <v>0.47251248508238919</v>
      </c>
      <c r="AE2562" s="59">
        <v>0.21968737648621639</v>
      </c>
      <c r="AF2562" s="59">
        <v>0.49679402072519063</v>
      </c>
    </row>
    <row r="2563" spans="1:32" x14ac:dyDescent="0.2">
      <c r="A2563" s="60" t="s">
        <v>6110</v>
      </c>
      <c r="B2563" s="44" t="s">
        <v>6115</v>
      </c>
      <c r="C2563" s="44"/>
      <c r="D2563" s="39">
        <v>2548</v>
      </c>
      <c r="E2563" s="44" t="s">
        <v>4711</v>
      </c>
      <c r="F2563" s="44" t="s">
        <v>4712</v>
      </c>
      <c r="G2563" s="39" t="s">
        <v>6115</v>
      </c>
      <c r="H2563" s="64">
        <v>40359</v>
      </c>
      <c r="I2563" s="44" t="s">
        <v>6141</v>
      </c>
      <c r="J2563" s="58">
        <v>32</v>
      </c>
      <c r="K2563" s="44" t="s">
        <v>6110</v>
      </c>
      <c r="L2563" s="39" t="s">
        <v>6123</v>
      </c>
      <c r="M2563" s="67">
        <v>148934</v>
      </c>
      <c r="N2563" s="67">
        <v>148934</v>
      </c>
      <c r="O2563" s="46">
        <v>246377</v>
      </c>
      <c r="P2563" s="45">
        <v>97443</v>
      </c>
      <c r="Q2563" s="45">
        <v>157123</v>
      </c>
      <c r="R2563" s="45">
        <v>13093.583333333334</v>
      </c>
      <c r="S2563" s="45">
        <v>100000</v>
      </c>
      <c r="T2563" s="45">
        <v>54772</v>
      </c>
      <c r="U2563" s="46">
        <v>0</v>
      </c>
      <c r="V2563" s="38">
        <v>0</v>
      </c>
      <c r="W2563" s="46">
        <v>0</v>
      </c>
      <c r="X2563" s="38"/>
      <c r="Y2563" s="38">
        <f t="shared" si="40"/>
        <v>0</v>
      </c>
      <c r="Z2563" s="38">
        <v>0</v>
      </c>
      <c r="AA2563" s="38">
        <v>0</v>
      </c>
      <c r="AB2563" s="38">
        <v>0</v>
      </c>
      <c r="AC2563" s="38" t="s">
        <v>6116</v>
      </c>
      <c r="AD2563" s="59">
        <v>0</v>
      </c>
      <c r="AE2563" s="59">
        <v>0</v>
      </c>
      <c r="AF2563" s="59" t="s">
        <v>6138</v>
      </c>
    </row>
    <row r="2564" spans="1:32" x14ac:dyDescent="0.2">
      <c r="A2564" s="60" t="s">
        <v>6110</v>
      </c>
      <c r="B2564" s="44" t="s">
        <v>6115</v>
      </c>
      <c r="C2564" s="44"/>
      <c r="D2564" s="39">
        <v>2549</v>
      </c>
      <c r="E2564" s="44" t="s">
        <v>4727</v>
      </c>
      <c r="F2564" s="44" t="s">
        <v>6069</v>
      </c>
      <c r="G2564" s="39" t="s">
        <v>6115</v>
      </c>
      <c r="H2564" s="64">
        <v>40543</v>
      </c>
      <c r="I2564" s="44" t="s">
        <v>6131</v>
      </c>
      <c r="J2564" s="58">
        <v>32</v>
      </c>
      <c r="K2564" s="44" t="s">
        <v>6110</v>
      </c>
      <c r="L2564" s="39" t="s">
        <v>6123</v>
      </c>
      <c r="M2564" s="67">
        <v>15086</v>
      </c>
      <c r="N2564" s="67">
        <v>0</v>
      </c>
      <c r="O2564" s="46">
        <v>84232</v>
      </c>
      <c r="P2564" s="45">
        <v>84232</v>
      </c>
      <c r="Q2564" s="45">
        <v>148104</v>
      </c>
      <c r="R2564" s="45">
        <v>12342</v>
      </c>
      <c r="S2564" s="45">
        <v>100000</v>
      </c>
      <c r="T2564" s="45">
        <v>61669</v>
      </c>
      <c r="U2564" s="46">
        <v>0</v>
      </c>
      <c r="V2564" s="38">
        <v>0</v>
      </c>
      <c r="W2564" s="46">
        <v>0</v>
      </c>
      <c r="X2564" s="38"/>
      <c r="Y2564" s="38">
        <f t="shared" si="40"/>
        <v>0</v>
      </c>
      <c r="Z2564" s="38">
        <v>0</v>
      </c>
      <c r="AA2564" s="38">
        <v>0</v>
      </c>
      <c r="AB2564" s="38">
        <v>0</v>
      </c>
      <c r="AC2564" s="38" t="s">
        <v>6116</v>
      </c>
      <c r="AD2564" s="59">
        <v>0</v>
      </c>
      <c r="AE2564" s="59">
        <v>0</v>
      </c>
      <c r="AF2564" s="59" t="s">
        <v>6138</v>
      </c>
    </row>
    <row r="2565" spans="1:32" x14ac:dyDescent="0.2">
      <c r="A2565" s="60" t="s">
        <v>6110</v>
      </c>
      <c r="B2565" s="44" t="s">
        <v>6115</v>
      </c>
      <c r="C2565" s="44"/>
      <c r="D2565" s="39">
        <v>2550</v>
      </c>
      <c r="E2565" s="44" t="s">
        <v>5065</v>
      </c>
      <c r="F2565" s="44" t="s">
        <v>5066</v>
      </c>
      <c r="G2565" s="39" t="s">
        <v>6115</v>
      </c>
      <c r="H2565" s="64">
        <v>40359</v>
      </c>
      <c r="I2565" s="44" t="s">
        <v>6141</v>
      </c>
      <c r="J2565" s="58">
        <v>32</v>
      </c>
      <c r="K2565" s="44" t="s">
        <v>6110</v>
      </c>
      <c r="L2565" s="39" t="s">
        <v>6116</v>
      </c>
      <c r="M2565" s="67">
        <v>0</v>
      </c>
      <c r="N2565" s="67">
        <v>0</v>
      </c>
      <c r="O2565" s="46">
        <v>91401</v>
      </c>
      <c r="P2565" s="45">
        <v>91401</v>
      </c>
      <c r="Q2565" s="45">
        <v>141534</v>
      </c>
      <c r="R2565" s="45">
        <v>11794.5</v>
      </c>
      <c r="S2565" s="45">
        <v>100000</v>
      </c>
      <c r="T2565" s="45">
        <v>89978</v>
      </c>
      <c r="U2565" s="46">
        <v>0</v>
      </c>
      <c r="V2565" s="38">
        <v>0</v>
      </c>
      <c r="W2565" s="46">
        <v>0</v>
      </c>
      <c r="X2565" s="38"/>
      <c r="Y2565" s="38">
        <f t="shared" si="40"/>
        <v>0</v>
      </c>
      <c r="Z2565" s="38">
        <v>0</v>
      </c>
      <c r="AA2565" s="38">
        <v>0</v>
      </c>
      <c r="AB2565" s="38">
        <v>0</v>
      </c>
      <c r="AC2565" s="38" t="s">
        <v>6116</v>
      </c>
      <c r="AD2565" s="59">
        <v>0</v>
      </c>
      <c r="AE2565" s="59">
        <v>0</v>
      </c>
      <c r="AF2565" s="59" t="s">
        <v>6138</v>
      </c>
    </row>
    <row r="2566" spans="1:32" x14ac:dyDescent="0.2">
      <c r="A2566" s="60" t="s">
        <v>6110</v>
      </c>
      <c r="B2566" s="44" t="s">
        <v>6115</v>
      </c>
      <c r="C2566" s="44"/>
      <c r="D2566" s="39">
        <v>2551</v>
      </c>
      <c r="E2566" s="44" t="s">
        <v>5077</v>
      </c>
      <c r="F2566" s="44" t="s">
        <v>5078</v>
      </c>
      <c r="G2566" s="39" t="s">
        <v>6115</v>
      </c>
      <c r="H2566" s="64">
        <v>40633</v>
      </c>
      <c r="I2566" s="44" t="s">
        <v>6130</v>
      </c>
      <c r="J2566" s="58">
        <v>32</v>
      </c>
      <c r="K2566" s="44" t="s">
        <v>6110</v>
      </c>
      <c r="L2566" s="39" t="s">
        <v>6116</v>
      </c>
      <c r="M2566" s="67">
        <v>0</v>
      </c>
      <c r="N2566" s="67">
        <v>0</v>
      </c>
      <c r="O2566" s="46">
        <v>89848</v>
      </c>
      <c r="P2566" s="45">
        <v>89848</v>
      </c>
      <c r="Q2566" s="45">
        <v>165127</v>
      </c>
      <c r="R2566" s="45">
        <v>13760.583333333334</v>
      </c>
      <c r="S2566" s="45">
        <v>100000</v>
      </c>
      <c r="T2566" s="45">
        <v>103894</v>
      </c>
      <c r="U2566" s="46">
        <v>0</v>
      </c>
      <c r="V2566" s="38">
        <v>0</v>
      </c>
      <c r="W2566" s="46">
        <v>0</v>
      </c>
      <c r="X2566" s="38"/>
      <c r="Y2566" s="38">
        <f t="shared" si="40"/>
        <v>0</v>
      </c>
      <c r="Z2566" s="38">
        <v>0</v>
      </c>
      <c r="AA2566" s="38">
        <v>0</v>
      </c>
      <c r="AB2566" s="38">
        <v>0</v>
      </c>
      <c r="AC2566" s="38" t="s">
        <v>6116</v>
      </c>
      <c r="AD2566" s="59">
        <v>0</v>
      </c>
      <c r="AE2566" s="59">
        <v>0</v>
      </c>
      <c r="AF2566" s="59" t="s">
        <v>6138</v>
      </c>
    </row>
    <row r="2567" spans="1:32" x14ac:dyDescent="0.2">
      <c r="A2567" s="60" t="s">
        <v>6110</v>
      </c>
      <c r="B2567" s="44" t="s">
        <v>6115</v>
      </c>
      <c r="C2567" s="44"/>
      <c r="D2567" s="39">
        <v>2552</v>
      </c>
      <c r="E2567" s="44" t="s">
        <v>5102</v>
      </c>
      <c r="F2567" s="44" t="s">
        <v>5103</v>
      </c>
      <c r="G2567" s="39" t="s">
        <v>6115</v>
      </c>
      <c r="H2567" s="64">
        <v>40451</v>
      </c>
      <c r="I2567" s="44" t="s">
        <v>6129</v>
      </c>
      <c r="J2567" s="58">
        <v>32</v>
      </c>
      <c r="K2567" s="44" t="s">
        <v>6110</v>
      </c>
      <c r="L2567" s="39" t="s">
        <v>6116</v>
      </c>
      <c r="M2567" s="67">
        <v>0</v>
      </c>
      <c r="N2567" s="67">
        <v>0</v>
      </c>
      <c r="O2567" s="46">
        <v>95996</v>
      </c>
      <c r="P2567" s="45">
        <v>95996</v>
      </c>
      <c r="Q2567" s="45">
        <v>148343</v>
      </c>
      <c r="R2567" s="45">
        <v>12361.916666666666</v>
      </c>
      <c r="S2567" s="45">
        <v>100000</v>
      </c>
      <c r="T2567" s="45">
        <v>80801</v>
      </c>
      <c r="U2567" s="46">
        <v>0</v>
      </c>
      <c r="V2567" s="38">
        <v>0</v>
      </c>
      <c r="W2567" s="46">
        <v>0</v>
      </c>
      <c r="X2567" s="38"/>
      <c r="Y2567" s="38">
        <f t="shared" si="40"/>
        <v>0</v>
      </c>
      <c r="Z2567" s="38">
        <v>0</v>
      </c>
      <c r="AA2567" s="38">
        <v>0</v>
      </c>
      <c r="AB2567" s="38">
        <v>0</v>
      </c>
      <c r="AC2567" s="38" t="s">
        <v>6116</v>
      </c>
      <c r="AD2567" s="59">
        <v>0</v>
      </c>
      <c r="AE2567" s="59">
        <v>0</v>
      </c>
      <c r="AF2567" s="59" t="s">
        <v>6138</v>
      </c>
    </row>
    <row r="2568" spans="1:32" x14ac:dyDescent="0.2">
      <c r="A2568" s="60" t="s">
        <v>6110</v>
      </c>
      <c r="B2568" s="44" t="s">
        <v>6115</v>
      </c>
      <c r="C2568" s="44"/>
      <c r="D2568" s="39">
        <v>2553</v>
      </c>
      <c r="E2568" s="44" t="s">
        <v>5359</v>
      </c>
      <c r="F2568" s="44" t="s">
        <v>5360</v>
      </c>
      <c r="G2568" s="39" t="s">
        <v>6115</v>
      </c>
      <c r="H2568" s="64">
        <v>40359</v>
      </c>
      <c r="I2568" s="44" t="s">
        <v>6131</v>
      </c>
      <c r="J2568" s="58">
        <v>32</v>
      </c>
      <c r="K2568" s="44" t="s">
        <v>6110</v>
      </c>
      <c r="L2568" s="39" t="s">
        <v>6116</v>
      </c>
      <c r="M2568" s="67">
        <v>0</v>
      </c>
      <c r="N2568" s="67">
        <v>0</v>
      </c>
      <c r="O2568" s="46">
        <v>34590</v>
      </c>
      <c r="P2568" s="45">
        <v>34590</v>
      </c>
      <c r="Q2568" s="45">
        <v>166615</v>
      </c>
      <c r="R2568" s="45">
        <v>13884.583333333334</v>
      </c>
      <c r="S2568" s="45">
        <v>100000</v>
      </c>
      <c r="T2568" s="45">
        <v>102272</v>
      </c>
      <c r="U2568" s="46">
        <v>0</v>
      </c>
      <c r="V2568" s="38">
        <v>0</v>
      </c>
      <c r="W2568" s="46">
        <v>0</v>
      </c>
      <c r="X2568" s="38"/>
      <c r="Y2568" s="38">
        <f t="shared" si="40"/>
        <v>0</v>
      </c>
      <c r="Z2568" s="38">
        <v>0</v>
      </c>
      <c r="AA2568" s="38">
        <v>0</v>
      </c>
      <c r="AB2568" s="38">
        <v>0</v>
      </c>
      <c r="AC2568" s="38" t="s">
        <v>6116</v>
      </c>
      <c r="AD2568" s="59">
        <v>0</v>
      </c>
      <c r="AE2568" s="59">
        <v>0</v>
      </c>
      <c r="AF2568" s="59" t="s">
        <v>6138</v>
      </c>
    </row>
    <row r="2569" spans="1:32" x14ac:dyDescent="0.2">
      <c r="A2569" s="60" t="s">
        <v>6110</v>
      </c>
      <c r="B2569" s="44" t="s">
        <v>6115</v>
      </c>
      <c r="C2569" s="44"/>
      <c r="D2569" s="39">
        <v>2554</v>
      </c>
      <c r="E2569" s="44" t="s">
        <v>5431</v>
      </c>
      <c r="F2569" s="44" t="s">
        <v>5432</v>
      </c>
      <c r="G2569" s="39" t="s">
        <v>6115</v>
      </c>
      <c r="H2569" s="64">
        <v>40633</v>
      </c>
      <c r="I2569" s="44" t="s">
        <v>6141</v>
      </c>
      <c r="J2569" s="58">
        <v>32</v>
      </c>
      <c r="K2569" s="44" t="s">
        <v>6110</v>
      </c>
      <c r="L2569" s="39" t="s">
        <v>6116</v>
      </c>
      <c r="M2569" s="67">
        <v>0</v>
      </c>
      <c r="N2569" s="67">
        <v>0</v>
      </c>
      <c r="O2569" s="46">
        <v>85143</v>
      </c>
      <c r="P2569" s="45">
        <v>85143</v>
      </c>
      <c r="Q2569" s="45">
        <v>117367</v>
      </c>
      <c r="R2569" s="45">
        <v>9780.5833333333339</v>
      </c>
      <c r="S2569" s="45">
        <v>100000</v>
      </c>
      <c r="T2569" s="45">
        <v>64794</v>
      </c>
      <c r="U2569" s="46">
        <v>0</v>
      </c>
      <c r="V2569" s="38">
        <v>0</v>
      </c>
      <c r="W2569" s="46">
        <v>0</v>
      </c>
      <c r="X2569" s="38"/>
      <c r="Y2569" s="38">
        <f t="shared" si="40"/>
        <v>0</v>
      </c>
      <c r="Z2569" s="38">
        <v>0</v>
      </c>
      <c r="AA2569" s="38">
        <v>0</v>
      </c>
      <c r="AB2569" s="38">
        <v>0</v>
      </c>
      <c r="AC2569" s="38" t="s">
        <v>6116</v>
      </c>
      <c r="AD2569" s="59">
        <v>0</v>
      </c>
      <c r="AE2569" s="59">
        <v>0</v>
      </c>
      <c r="AF2569" s="59" t="s">
        <v>6138</v>
      </c>
    </row>
    <row r="2570" spans="1:32" x14ac:dyDescent="0.2">
      <c r="A2570" s="60" t="s">
        <v>6110</v>
      </c>
      <c r="B2570" s="44" t="s">
        <v>6115</v>
      </c>
      <c r="C2570" s="44"/>
      <c r="D2570" s="39">
        <v>2555</v>
      </c>
      <c r="E2570" s="44" t="s">
        <v>5451</v>
      </c>
      <c r="F2570" s="44" t="s">
        <v>5452</v>
      </c>
      <c r="G2570" s="39" t="s">
        <v>6115</v>
      </c>
      <c r="H2570" s="64">
        <v>40359</v>
      </c>
      <c r="I2570" s="44" t="s">
        <v>6131</v>
      </c>
      <c r="J2570" s="58">
        <v>32</v>
      </c>
      <c r="K2570" s="44" t="s">
        <v>6110</v>
      </c>
      <c r="L2570" s="39" t="s">
        <v>6116</v>
      </c>
      <c r="M2570" s="67">
        <v>0</v>
      </c>
      <c r="N2570" s="67">
        <v>0</v>
      </c>
      <c r="O2570" s="46">
        <v>252790</v>
      </c>
      <c r="P2570" s="45">
        <v>252790</v>
      </c>
      <c r="Q2570" s="45">
        <v>140971</v>
      </c>
      <c r="R2570" s="45">
        <v>11747.583333333334</v>
      </c>
      <c r="S2570" s="45">
        <v>100000</v>
      </c>
      <c r="T2570" s="45">
        <v>83071</v>
      </c>
      <c r="U2570" s="46">
        <v>152790</v>
      </c>
      <c r="V2570" s="38">
        <v>65457.378509676484</v>
      </c>
      <c r="W2570" s="46">
        <v>65457.378509676484</v>
      </c>
      <c r="X2570" s="38"/>
      <c r="Y2570" s="38">
        <f t="shared" si="40"/>
        <v>75905.158426601876</v>
      </c>
      <c r="Z2570" s="38">
        <v>75905.158426601876</v>
      </c>
      <c r="AA2570" s="38">
        <v>0</v>
      </c>
      <c r="AB2570" s="38">
        <v>75905.158426601876</v>
      </c>
      <c r="AC2570" s="38" t="s">
        <v>6123</v>
      </c>
      <c r="AD2570" s="59">
        <v>0.91373834944326993</v>
      </c>
      <c r="AE2570" s="59">
        <v>0.30026962469481339</v>
      </c>
      <c r="AF2570" s="59">
        <v>0.49679402072519063</v>
      </c>
    </row>
    <row r="2571" spans="1:32" x14ac:dyDescent="0.2">
      <c r="A2571" s="60" t="s">
        <v>6110</v>
      </c>
      <c r="B2571" s="44" t="s">
        <v>6115</v>
      </c>
      <c r="C2571" s="44"/>
      <c r="D2571" s="39">
        <v>2556</v>
      </c>
      <c r="E2571" s="44" t="s">
        <v>5872</v>
      </c>
      <c r="F2571" s="44" t="s">
        <v>5873</v>
      </c>
      <c r="G2571" s="39" t="s">
        <v>6115</v>
      </c>
      <c r="H2571" s="64">
        <v>40359</v>
      </c>
      <c r="I2571" s="44" t="s">
        <v>6129</v>
      </c>
      <c r="J2571" s="58">
        <v>32</v>
      </c>
      <c r="K2571" s="44" t="s">
        <v>6110</v>
      </c>
      <c r="L2571" s="39" t="s">
        <v>6116</v>
      </c>
      <c r="M2571" s="67">
        <v>0</v>
      </c>
      <c r="N2571" s="67">
        <v>0</v>
      </c>
      <c r="O2571" s="46">
        <v>253341</v>
      </c>
      <c r="P2571" s="45">
        <v>253341</v>
      </c>
      <c r="Q2571" s="45">
        <v>154009</v>
      </c>
      <c r="R2571" s="45">
        <v>12834.083333333334</v>
      </c>
      <c r="S2571" s="45">
        <v>100000</v>
      </c>
      <c r="T2571" s="45">
        <v>42077</v>
      </c>
      <c r="U2571" s="46">
        <v>153341</v>
      </c>
      <c r="V2571" s="38">
        <v>65693.434636116901</v>
      </c>
      <c r="W2571" s="46">
        <v>42077</v>
      </c>
      <c r="X2571" s="38"/>
      <c r="Y2571" s="38">
        <f t="shared" si="40"/>
        <v>76178.891932021448</v>
      </c>
      <c r="Z2571" s="38">
        <v>42077</v>
      </c>
      <c r="AA2571" s="38">
        <v>0</v>
      </c>
      <c r="AB2571" s="38">
        <v>42077</v>
      </c>
      <c r="AC2571" s="38" t="s">
        <v>6123</v>
      </c>
      <c r="AD2571" s="59">
        <v>1</v>
      </c>
      <c r="AE2571" s="59">
        <v>0.16608839469331849</v>
      </c>
      <c r="AF2571" s="59">
        <v>0.27440149731643854</v>
      </c>
    </row>
    <row r="2572" spans="1:32" x14ac:dyDescent="0.2">
      <c r="A2572" s="60" t="s">
        <v>6110</v>
      </c>
      <c r="B2572" s="44" t="s">
        <v>6115</v>
      </c>
      <c r="C2572" s="44"/>
      <c r="D2572" s="39">
        <v>2557</v>
      </c>
      <c r="E2572" s="44" t="s">
        <v>688</v>
      </c>
      <c r="F2572" s="44" t="s">
        <v>689</v>
      </c>
      <c r="G2572" s="39" t="s">
        <v>6115</v>
      </c>
      <c r="H2572" s="64">
        <v>40359</v>
      </c>
      <c r="I2572" s="44" t="s">
        <v>6131</v>
      </c>
      <c r="J2572" s="58">
        <v>31</v>
      </c>
      <c r="K2572" s="44" t="s">
        <v>6110</v>
      </c>
      <c r="L2572" s="39" t="s">
        <v>6116</v>
      </c>
      <c r="M2572" s="67">
        <v>0</v>
      </c>
      <c r="N2572" s="67">
        <v>0</v>
      </c>
      <c r="O2572" s="46">
        <v>71704</v>
      </c>
      <c r="P2572" s="45">
        <v>71704</v>
      </c>
      <c r="Q2572" s="45">
        <v>143282</v>
      </c>
      <c r="R2572" s="45">
        <v>11940.166666666666</v>
      </c>
      <c r="S2572" s="45">
        <v>100000</v>
      </c>
      <c r="T2572" s="45">
        <v>82267</v>
      </c>
      <c r="U2572" s="46">
        <v>0</v>
      </c>
      <c r="V2572" s="38">
        <v>0</v>
      </c>
      <c r="W2572" s="46">
        <v>0</v>
      </c>
      <c r="X2572" s="38"/>
      <c r="Y2572" s="38">
        <f t="shared" si="40"/>
        <v>0</v>
      </c>
      <c r="Z2572" s="38">
        <v>0</v>
      </c>
      <c r="AA2572" s="38">
        <v>0</v>
      </c>
      <c r="AB2572" s="38">
        <v>0</v>
      </c>
      <c r="AC2572" s="38" t="s">
        <v>6116</v>
      </c>
      <c r="AD2572" s="59">
        <v>0</v>
      </c>
      <c r="AE2572" s="59">
        <v>0</v>
      </c>
      <c r="AF2572" s="59" t="s">
        <v>6138</v>
      </c>
    </row>
    <row r="2573" spans="1:32" x14ac:dyDescent="0.2">
      <c r="A2573" s="60" t="s">
        <v>6110</v>
      </c>
      <c r="B2573" s="44" t="s">
        <v>6115</v>
      </c>
      <c r="C2573" s="44"/>
      <c r="D2573" s="39">
        <v>2558</v>
      </c>
      <c r="E2573" s="44" t="s">
        <v>722</v>
      </c>
      <c r="F2573" s="44" t="s">
        <v>723</v>
      </c>
      <c r="G2573" s="39" t="s">
        <v>6115</v>
      </c>
      <c r="H2573" s="64">
        <v>40543</v>
      </c>
      <c r="I2573" s="44" t="s">
        <v>6130</v>
      </c>
      <c r="J2573" s="58">
        <v>31</v>
      </c>
      <c r="K2573" s="44" t="s">
        <v>6110</v>
      </c>
      <c r="L2573" s="39" t="s">
        <v>6116</v>
      </c>
      <c r="M2573" s="67">
        <v>0</v>
      </c>
      <c r="N2573" s="67">
        <v>0</v>
      </c>
      <c r="O2573" s="46">
        <v>73611</v>
      </c>
      <c r="P2573" s="45">
        <v>73611</v>
      </c>
      <c r="Q2573" s="45">
        <v>155868</v>
      </c>
      <c r="R2573" s="45">
        <v>12989</v>
      </c>
      <c r="S2573" s="45">
        <v>100000</v>
      </c>
      <c r="T2573" s="45">
        <v>81275</v>
      </c>
      <c r="U2573" s="46">
        <v>0</v>
      </c>
      <c r="V2573" s="38">
        <v>0</v>
      </c>
      <c r="W2573" s="46">
        <v>0</v>
      </c>
      <c r="X2573" s="38"/>
      <c r="Y2573" s="38">
        <f t="shared" si="40"/>
        <v>0</v>
      </c>
      <c r="Z2573" s="38">
        <v>0</v>
      </c>
      <c r="AA2573" s="38">
        <v>0</v>
      </c>
      <c r="AB2573" s="38">
        <v>0</v>
      </c>
      <c r="AC2573" s="38" t="s">
        <v>6116</v>
      </c>
      <c r="AD2573" s="59">
        <v>0</v>
      </c>
      <c r="AE2573" s="59">
        <v>0</v>
      </c>
      <c r="AF2573" s="59" t="s">
        <v>6138</v>
      </c>
    </row>
    <row r="2574" spans="1:32" x14ac:dyDescent="0.2">
      <c r="A2574" s="60" t="s">
        <v>6110</v>
      </c>
      <c r="B2574" s="44" t="s">
        <v>6115</v>
      </c>
      <c r="C2574" s="44"/>
      <c r="D2574" s="39">
        <v>2559</v>
      </c>
      <c r="E2574" s="44" t="s">
        <v>1215</v>
      </c>
      <c r="F2574" s="44" t="s">
        <v>1216</v>
      </c>
      <c r="G2574" s="39" t="s">
        <v>6115</v>
      </c>
      <c r="H2574" s="64">
        <v>40359</v>
      </c>
      <c r="I2574" s="44" t="s">
        <v>6131</v>
      </c>
      <c r="J2574" s="58">
        <v>31</v>
      </c>
      <c r="K2574" s="44" t="s">
        <v>6110</v>
      </c>
      <c r="L2574" s="39" t="s">
        <v>6116</v>
      </c>
      <c r="M2574" s="67">
        <v>0</v>
      </c>
      <c r="N2574" s="67">
        <v>0</v>
      </c>
      <c r="O2574" s="46">
        <v>5588</v>
      </c>
      <c r="P2574" s="45">
        <v>5588</v>
      </c>
      <c r="Q2574" s="45">
        <v>178122</v>
      </c>
      <c r="R2574" s="45">
        <v>14843.5</v>
      </c>
      <c r="S2574" s="45">
        <v>100000</v>
      </c>
      <c r="T2574" s="45">
        <v>126808</v>
      </c>
      <c r="U2574" s="46">
        <v>0</v>
      </c>
      <c r="V2574" s="38">
        <v>0</v>
      </c>
      <c r="W2574" s="46">
        <v>0</v>
      </c>
      <c r="X2574" s="38"/>
      <c r="Y2574" s="38">
        <f t="shared" si="40"/>
        <v>0</v>
      </c>
      <c r="Z2574" s="38">
        <v>0</v>
      </c>
      <c r="AA2574" s="38">
        <v>0</v>
      </c>
      <c r="AB2574" s="38">
        <v>0</v>
      </c>
      <c r="AC2574" s="38" t="s">
        <v>6116</v>
      </c>
      <c r="AD2574" s="59">
        <v>0</v>
      </c>
      <c r="AE2574" s="59">
        <v>0</v>
      </c>
      <c r="AF2574" s="59" t="s">
        <v>6138</v>
      </c>
    </row>
    <row r="2575" spans="1:32" x14ac:dyDescent="0.2">
      <c r="A2575" s="60" t="s">
        <v>6110</v>
      </c>
      <c r="B2575" s="44" t="s">
        <v>6115</v>
      </c>
      <c r="C2575" s="44"/>
      <c r="D2575" s="39">
        <v>2560</v>
      </c>
      <c r="E2575" s="44" t="s">
        <v>1250</v>
      </c>
      <c r="F2575" s="44" t="s">
        <v>1251</v>
      </c>
      <c r="G2575" s="39" t="s">
        <v>6115</v>
      </c>
      <c r="H2575" s="64">
        <v>40451</v>
      </c>
      <c r="I2575" s="44" t="s">
        <v>6129</v>
      </c>
      <c r="J2575" s="58">
        <v>31</v>
      </c>
      <c r="K2575" s="44" t="s">
        <v>6110</v>
      </c>
      <c r="L2575" s="39" t="s">
        <v>6116</v>
      </c>
      <c r="M2575" s="67">
        <v>0</v>
      </c>
      <c r="N2575" s="67">
        <v>0</v>
      </c>
      <c r="O2575" s="46">
        <v>186194</v>
      </c>
      <c r="P2575" s="45">
        <v>186194</v>
      </c>
      <c r="Q2575" s="45">
        <v>224802</v>
      </c>
      <c r="R2575" s="45">
        <v>18733.5</v>
      </c>
      <c r="S2575" s="45">
        <v>112401</v>
      </c>
      <c r="T2575" s="45">
        <v>141519</v>
      </c>
      <c r="U2575" s="46">
        <v>73793</v>
      </c>
      <c r="V2575" s="38">
        <v>31613.955968090562</v>
      </c>
      <c r="W2575" s="46">
        <v>31613.955968090562</v>
      </c>
      <c r="X2575" s="38"/>
      <c r="Y2575" s="38">
        <f t="shared" si="40"/>
        <v>36659.921171373993</v>
      </c>
      <c r="Z2575" s="38">
        <v>36659.921171373993</v>
      </c>
      <c r="AA2575" s="38">
        <v>0</v>
      </c>
      <c r="AB2575" s="38">
        <v>36659.921171373993</v>
      </c>
      <c r="AC2575" s="38" t="s">
        <v>6123</v>
      </c>
      <c r="AD2575" s="59">
        <v>0.2590459314394109</v>
      </c>
      <c r="AE2575" s="59">
        <v>0.19689099096304927</v>
      </c>
      <c r="AF2575" s="59">
        <v>0.49679402072519063</v>
      </c>
    </row>
    <row r="2576" spans="1:32" x14ac:dyDescent="0.2">
      <c r="A2576" s="60" t="s">
        <v>6110</v>
      </c>
      <c r="B2576" s="44" t="s">
        <v>6115</v>
      </c>
      <c r="C2576" s="44"/>
      <c r="D2576" s="39">
        <v>2561</v>
      </c>
      <c r="E2576" s="44" t="s">
        <v>1978</v>
      </c>
      <c r="F2576" s="44" t="s">
        <v>1979</v>
      </c>
      <c r="G2576" s="39" t="s">
        <v>6115</v>
      </c>
      <c r="H2576" s="64">
        <v>40451</v>
      </c>
      <c r="I2576" s="44" t="s">
        <v>6131</v>
      </c>
      <c r="J2576" s="58">
        <v>31</v>
      </c>
      <c r="K2576" s="44" t="s">
        <v>6110</v>
      </c>
      <c r="L2576" s="39" t="s">
        <v>6116</v>
      </c>
      <c r="M2576" s="67">
        <v>0</v>
      </c>
      <c r="N2576" s="67">
        <v>0</v>
      </c>
      <c r="O2576" s="46">
        <v>11610</v>
      </c>
      <c r="P2576" s="45">
        <v>11610</v>
      </c>
      <c r="Q2576" s="45">
        <v>164943</v>
      </c>
      <c r="R2576" s="45">
        <v>13745.25</v>
      </c>
      <c r="S2576" s="45">
        <v>100000</v>
      </c>
      <c r="T2576" s="45">
        <v>127749</v>
      </c>
      <c r="U2576" s="46">
        <v>0</v>
      </c>
      <c r="V2576" s="38">
        <v>0</v>
      </c>
      <c r="W2576" s="46">
        <v>0</v>
      </c>
      <c r="X2576" s="38"/>
      <c r="Y2576" s="38">
        <f t="shared" si="40"/>
        <v>0</v>
      </c>
      <c r="Z2576" s="38">
        <v>0</v>
      </c>
      <c r="AA2576" s="38">
        <v>0</v>
      </c>
      <c r="AB2576" s="38">
        <v>0</v>
      </c>
      <c r="AC2576" s="38" t="s">
        <v>6116</v>
      </c>
      <c r="AD2576" s="59">
        <v>0</v>
      </c>
      <c r="AE2576" s="59">
        <v>0</v>
      </c>
      <c r="AF2576" s="59" t="s">
        <v>6138</v>
      </c>
    </row>
    <row r="2577" spans="1:32" x14ac:dyDescent="0.2">
      <c r="A2577" s="60" t="s">
        <v>6110</v>
      </c>
      <c r="B2577" s="44" t="s">
        <v>6115</v>
      </c>
      <c r="C2577" s="44"/>
      <c r="D2577" s="39">
        <v>2562</v>
      </c>
      <c r="E2577" s="44" t="s">
        <v>98</v>
      </c>
      <c r="F2577" s="44" t="s">
        <v>99</v>
      </c>
      <c r="G2577" s="39" t="s">
        <v>6115</v>
      </c>
      <c r="H2577" s="64">
        <v>40359</v>
      </c>
      <c r="I2577" s="44" t="s">
        <v>6131</v>
      </c>
      <c r="J2577" s="58">
        <v>30</v>
      </c>
      <c r="K2577" s="44" t="s">
        <v>6110</v>
      </c>
      <c r="L2577" s="39" t="s">
        <v>6116</v>
      </c>
      <c r="M2577" s="67">
        <v>0</v>
      </c>
      <c r="N2577" s="67">
        <v>0</v>
      </c>
      <c r="O2577" s="46">
        <v>234285</v>
      </c>
      <c r="P2577" s="45">
        <v>234285</v>
      </c>
      <c r="Q2577" s="45">
        <v>121287</v>
      </c>
      <c r="R2577" s="45">
        <v>10107.25</v>
      </c>
      <c r="S2577" s="45">
        <v>100000</v>
      </c>
      <c r="T2577" s="45">
        <v>78317</v>
      </c>
      <c r="U2577" s="46">
        <v>134285</v>
      </c>
      <c r="V2577" s="38">
        <v>57529.577021872552</v>
      </c>
      <c r="W2577" s="46">
        <v>57529.577021872552</v>
      </c>
      <c r="X2577" s="38"/>
      <c r="Y2577" s="38">
        <f t="shared" si="40"/>
        <v>66711.985073082222</v>
      </c>
      <c r="Z2577" s="38">
        <v>66711.985073082222</v>
      </c>
      <c r="AA2577" s="38">
        <v>0</v>
      </c>
      <c r="AB2577" s="38">
        <v>66711.985073082222</v>
      </c>
      <c r="AC2577" s="38" t="s">
        <v>6123</v>
      </c>
      <c r="AD2577" s="59">
        <v>0.85181997616203664</v>
      </c>
      <c r="AE2577" s="59">
        <v>0.28474714588250305</v>
      </c>
      <c r="AF2577" s="59">
        <v>0.49679402072519063</v>
      </c>
    </row>
    <row r="2578" spans="1:32" x14ac:dyDescent="0.2">
      <c r="A2578" s="60" t="s">
        <v>6110</v>
      </c>
      <c r="B2578" s="44" t="s">
        <v>6115</v>
      </c>
      <c r="C2578" s="44"/>
      <c r="D2578" s="39">
        <v>2563</v>
      </c>
      <c r="E2578" s="44" t="s">
        <v>162</v>
      </c>
      <c r="F2578" s="44" t="s">
        <v>163</v>
      </c>
      <c r="G2578" s="39" t="s">
        <v>6115</v>
      </c>
      <c r="H2578" s="64">
        <v>40451</v>
      </c>
      <c r="I2578" s="44" t="s">
        <v>6131</v>
      </c>
      <c r="J2578" s="58">
        <v>30</v>
      </c>
      <c r="K2578" s="44" t="s">
        <v>6110</v>
      </c>
      <c r="L2578" s="39" t="s">
        <v>6116</v>
      </c>
      <c r="M2578" s="67">
        <v>0</v>
      </c>
      <c r="N2578" s="67">
        <v>0</v>
      </c>
      <c r="O2578" s="46">
        <v>153897</v>
      </c>
      <c r="P2578" s="45">
        <v>153897</v>
      </c>
      <c r="Q2578" s="45">
        <v>122175</v>
      </c>
      <c r="R2578" s="45">
        <v>10181.25</v>
      </c>
      <c r="S2578" s="45">
        <v>100000</v>
      </c>
      <c r="T2578" s="45">
        <v>84497</v>
      </c>
      <c r="U2578" s="46">
        <v>53897</v>
      </c>
      <c r="V2578" s="38">
        <v>23090.230574880774</v>
      </c>
      <c r="W2578" s="46">
        <v>23090.230574880774</v>
      </c>
      <c r="X2578" s="38"/>
      <c r="Y2578" s="38">
        <f t="shared" si="40"/>
        <v>26775.7073350256</v>
      </c>
      <c r="Z2578" s="38">
        <v>26775.7073350256</v>
      </c>
      <c r="AA2578" s="38">
        <v>0</v>
      </c>
      <c r="AB2578" s="38">
        <v>26775.7073350256</v>
      </c>
      <c r="AC2578" s="38" t="s">
        <v>6123</v>
      </c>
      <c r="AD2578" s="59">
        <v>0.31688352645686357</v>
      </c>
      <c r="AE2578" s="59">
        <v>0.17398459576876482</v>
      </c>
      <c r="AF2578" s="59">
        <v>0.49679402072519063</v>
      </c>
    </row>
    <row r="2579" spans="1:32" x14ac:dyDescent="0.2">
      <c r="A2579" s="60" t="s">
        <v>6110</v>
      </c>
      <c r="B2579" s="44" t="s">
        <v>6115</v>
      </c>
      <c r="C2579" s="44"/>
      <c r="D2579" s="39">
        <v>2564</v>
      </c>
      <c r="E2579" s="44" t="s">
        <v>530</v>
      </c>
      <c r="F2579" s="44" t="s">
        <v>531</v>
      </c>
      <c r="G2579" s="39" t="s">
        <v>6115</v>
      </c>
      <c r="H2579" s="64">
        <v>40359</v>
      </c>
      <c r="I2579" s="44" t="s">
        <v>6129</v>
      </c>
      <c r="J2579" s="58">
        <v>30</v>
      </c>
      <c r="K2579" s="44" t="s">
        <v>6110</v>
      </c>
      <c r="L2579" s="39" t="s">
        <v>6116</v>
      </c>
      <c r="M2579" s="67">
        <v>0</v>
      </c>
      <c r="N2579" s="67">
        <v>0</v>
      </c>
      <c r="O2579" s="46">
        <v>67161</v>
      </c>
      <c r="P2579" s="45">
        <v>67161</v>
      </c>
      <c r="Q2579" s="45">
        <v>127533</v>
      </c>
      <c r="R2579" s="45">
        <v>10627.75</v>
      </c>
      <c r="S2579" s="45">
        <v>100000</v>
      </c>
      <c r="T2579" s="45">
        <v>79765</v>
      </c>
      <c r="U2579" s="46">
        <v>0</v>
      </c>
      <c r="V2579" s="38">
        <v>0</v>
      </c>
      <c r="W2579" s="46">
        <v>0</v>
      </c>
      <c r="X2579" s="38"/>
      <c r="Y2579" s="38">
        <f t="shared" si="40"/>
        <v>0</v>
      </c>
      <c r="Z2579" s="38">
        <v>0</v>
      </c>
      <c r="AA2579" s="38">
        <v>0</v>
      </c>
      <c r="AB2579" s="38">
        <v>0</v>
      </c>
      <c r="AC2579" s="38" t="s">
        <v>6116</v>
      </c>
      <c r="AD2579" s="59">
        <v>0</v>
      </c>
      <c r="AE2579" s="59">
        <v>0</v>
      </c>
      <c r="AF2579" s="59" t="s">
        <v>6138</v>
      </c>
    </row>
    <row r="2580" spans="1:32" x14ac:dyDescent="0.2">
      <c r="A2580" s="60" t="s">
        <v>6110</v>
      </c>
      <c r="B2580" s="44" t="s">
        <v>6115</v>
      </c>
      <c r="C2580" s="44"/>
      <c r="D2580" s="39">
        <v>2565</v>
      </c>
      <c r="E2580" s="44" t="s">
        <v>646</v>
      </c>
      <c r="F2580" s="44" t="s">
        <v>647</v>
      </c>
      <c r="G2580" s="39" t="s">
        <v>6115</v>
      </c>
      <c r="H2580" s="64">
        <v>40543</v>
      </c>
      <c r="I2580" s="44" t="s">
        <v>6129</v>
      </c>
      <c r="J2580" s="58">
        <v>30</v>
      </c>
      <c r="K2580" s="44" t="s">
        <v>6110</v>
      </c>
      <c r="L2580" s="39" t="s">
        <v>6116</v>
      </c>
      <c r="M2580" s="67">
        <v>0</v>
      </c>
      <c r="N2580" s="67">
        <v>0</v>
      </c>
      <c r="O2580" s="46">
        <v>120238</v>
      </c>
      <c r="P2580" s="45">
        <v>120238</v>
      </c>
      <c r="Q2580" s="45">
        <v>138178</v>
      </c>
      <c r="R2580" s="45">
        <v>11514.833333333334</v>
      </c>
      <c r="S2580" s="45">
        <v>100000</v>
      </c>
      <c r="T2580" s="45">
        <v>57495</v>
      </c>
      <c r="U2580" s="46">
        <v>20238</v>
      </c>
      <c r="V2580" s="38">
        <v>8670.2429889314262</v>
      </c>
      <c r="W2580" s="46">
        <v>8670.2429889314262</v>
      </c>
      <c r="X2580" s="38"/>
      <c r="Y2580" s="38">
        <f t="shared" si="40"/>
        <v>10054.117391436408</v>
      </c>
      <c r="Z2580" s="38">
        <v>10054.117391436408</v>
      </c>
      <c r="AA2580" s="38">
        <v>0</v>
      </c>
      <c r="AB2580" s="38">
        <v>10054.117391436408</v>
      </c>
      <c r="AC2580" s="38" t="s">
        <v>6123</v>
      </c>
      <c r="AD2580" s="59">
        <v>0.17486942153989751</v>
      </c>
      <c r="AE2580" s="59">
        <v>8.3618468299842041E-2</v>
      </c>
      <c r="AF2580" s="59">
        <v>0.49679402072519063</v>
      </c>
    </row>
    <row r="2581" spans="1:32" x14ac:dyDescent="0.2">
      <c r="A2581" s="60" t="s">
        <v>6110</v>
      </c>
      <c r="B2581" s="44" t="s">
        <v>6115</v>
      </c>
      <c r="C2581" s="44"/>
      <c r="D2581" s="39">
        <v>2566</v>
      </c>
      <c r="E2581" s="44" t="s">
        <v>678</v>
      </c>
      <c r="F2581" s="44" t="s">
        <v>679</v>
      </c>
      <c r="G2581" s="39" t="s">
        <v>6115</v>
      </c>
      <c r="H2581" s="64">
        <v>40543</v>
      </c>
      <c r="I2581" s="44" t="s">
        <v>6131</v>
      </c>
      <c r="J2581" s="58">
        <v>30</v>
      </c>
      <c r="K2581" s="44" t="s">
        <v>6110</v>
      </c>
      <c r="L2581" s="39" t="s">
        <v>6116</v>
      </c>
      <c r="M2581" s="67">
        <v>0</v>
      </c>
      <c r="N2581" s="67">
        <v>0</v>
      </c>
      <c r="O2581" s="46">
        <v>555862</v>
      </c>
      <c r="P2581" s="45">
        <v>555862</v>
      </c>
      <c r="Q2581" s="45">
        <v>137743</v>
      </c>
      <c r="R2581" s="45">
        <v>11478.583333333334</v>
      </c>
      <c r="S2581" s="45">
        <v>100000</v>
      </c>
      <c r="T2581" s="45">
        <v>44931</v>
      </c>
      <c r="U2581" s="46">
        <v>455862</v>
      </c>
      <c r="V2581" s="38">
        <v>195297.67316040411</v>
      </c>
      <c r="W2581" s="46">
        <v>44931</v>
      </c>
      <c r="X2581" s="38"/>
      <c r="Y2581" s="38">
        <f t="shared" si="40"/>
        <v>226469.51587582688</v>
      </c>
      <c r="Z2581" s="38">
        <v>44931</v>
      </c>
      <c r="AA2581" s="38">
        <v>0</v>
      </c>
      <c r="AB2581" s="38">
        <v>44931</v>
      </c>
      <c r="AC2581" s="38" t="s">
        <v>6123</v>
      </c>
      <c r="AD2581" s="59">
        <v>1</v>
      </c>
      <c r="AE2581" s="59">
        <v>8.0831213502631949E-2</v>
      </c>
      <c r="AF2581" s="59">
        <v>9.8562722929307553E-2</v>
      </c>
    </row>
    <row r="2582" spans="1:32" x14ac:dyDescent="0.2">
      <c r="A2582" s="60" t="s">
        <v>6110</v>
      </c>
      <c r="B2582" s="44" t="s">
        <v>6115</v>
      </c>
      <c r="C2582" s="44"/>
      <c r="D2582" s="39">
        <v>2567</v>
      </c>
      <c r="E2582" s="44" t="s">
        <v>706</v>
      </c>
      <c r="F2582" s="44" t="s">
        <v>707</v>
      </c>
      <c r="G2582" s="39" t="s">
        <v>6115</v>
      </c>
      <c r="H2582" s="64">
        <v>40359</v>
      </c>
      <c r="I2582" s="44" t="s">
        <v>6131</v>
      </c>
      <c r="J2582" s="58">
        <v>30</v>
      </c>
      <c r="K2582" s="44" t="s">
        <v>6110</v>
      </c>
      <c r="L2582" s="39" t="s">
        <v>6116</v>
      </c>
      <c r="M2582" s="67">
        <v>0</v>
      </c>
      <c r="N2582" s="67">
        <v>0</v>
      </c>
      <c r="O2582" s="46">
        <v>116044</v>
      </c>
      <c r="P2582" s="45">
        <v>116044</v>
      </c>
      <c r="Q2582" s="45">
        <v>135179</v>
      </c>
      <c r="R2582" s="45">
        <v>11264.916666666666</v>
      </c>
      <c r="S2582" s="45">
        <v>100000</v>
      </c>
      <c r="T2582" s="45">
        <v>58992</v>
      </c>
      <c r="U2582" s="46">
        <v>16044</v>
      </c>
      <c r="V2582" s="38">
        <v>6873.4745782397376</v>
      </c>
      <c r="W2582" s="46">
        <v>6873.4745782397376</v>
      </c>
      <c r="X2582" s="38"/>
      <c r="Y2582" s="38">
        <f t="shared" si="40"/>
        <v>7970.5632685149585</v>
      </c>
      <c r="Z2582" s="38">
        <v>7970.5632685149585</v>
      </c>
      <c r="AA2582" s="38">
        <v>0</v>
      </c>
      <c r="AB2582" s="38">
        <v>7970.5632685149585</v>
      </c>
      <c r="AC2582" s="38" t="s">
        <v>6123</v>
      </c>
      <c r="AD2582" s="59">
        <v>0.13511261304100486</v>
      </c>
      <c r="AE2582" s="59">
        <v>6.8685699118566743E-2</v>
      </c>
      <c r="AF2582" s="59">
        <v>0.49679402072519063</v>
      </c>
    </row>
    <row r="2583" spans="1:32" x14ac:dyDescent="0.2">
      <c r="A2583" s="60" t="s">
        <v>6110</v>
      </c>
      <c r="B2583" s="44" t="s">
        <v>6115</v>
      </c>
      <c r="C2583" s="44"/>
      <c r="D2583" s="39">
        <v>2568</v>
      </c>
      <c r="E2583" s="44" t="s">
        <v>708</v>
      </c>
      <c r="F2583" s="44" t="s">
        <v>709</v>
      </c>
      <c r="G2583" s="39" t="s">
        <v>6115</v>
      </c>
      <c r="H2583" s="64">
        <v>40543</v>
      </c>
      <c r="I2583" s="44" t="s">
        <v>6132</v>
      </c>
      <c r="J2583" s="58">
        <v>30</v>
      </c>
      <c r="K2583" s="44" t="s">
        <v>6110</v>
      </c>
      <c r="L2583" s="39" t="s">
        <v>6116</v>
      </c>
      <c r="M2583" s="67">
        <v>0</v>
      </c>
      <c r="N2583" s="67">
        <v>0</v>
      </c>
      <c r="O2583" s="46">
        <v>101701</v>
      </c>
      <c r="P2583" s="45">
        <v>101701</v>
      </c>
      <c r="Q2583" s="45">
        <v>131428</v>
      </c>
      <c r="R2583" s="45">
        <v>10952.333333333334</v>
      </c>
      <c r="S2583" s="45">
        <v>100000</v>
      </c>
      <c r="T2583" s="45">
        <v>52760</v>
      </c>
      <c r="U2583" s="46">
        <v>1701</v>
      </c>
      <c r="V2583" s="38">
        <v>728.73225240499835</v>
      </c>
      <c r="W2583" s="46">
        <v>728.73225240499835</v>
      </c>
      <c r="X2583" s="38"/>
      <c r="Y2583" s="38">
        <f t="shared" si="40"/>
        <v>845.04662925354921</v>
      </c>
      <c r="Z2583" s="38">
        <v>845.04662925354921</v>
      </c>
      <c r="AA2583" s="38">
        <v>0</v>
      </c>
      <c r="AB2583" s="38">
        <v>845.04662925354921</v>
      </c>
      <c r="AC2583" s="38" t="s">
        <v>6123</v>
      </c>
      <c r="AD2583" s="59">
        <v>1.60168049517352E-2</v>
      </c>
      <c r="AE2583" s="59">
        <v>8.3091280248330807E-3</v>
      </c>
      <c r="AF2583" s="59">
        <v>0.49679402072519058</v>
      </c>
    </row>
    <row r="2584" spans="1:32" x14ac:dyDescent="0.2">
      <c r="A2584" s="60" t="s">
        <v>6110</v>
      </c>
      <c r="B2584" s="44" t="s">
        <v>6115</v>
      </c>
      <c r="C2584" s="44"/>
      <c r="D2584" s="39">
        <v>2569</v>
      </c>
      <c r="E2584" s="44" t="s">
        <v>849</v>
      </c>
      <c r="F2584" s="44" t="s">
        <v>850</v>
      </c>
      <c r="G2584" s="39" t="s">
        <v>6115</v>
      </c>
      <c r="H2584" s="64">
        <v>40543</v>
      </c>
      <c r="I2584" s="44" t="s">
        <v>6129</v>
      </c>
      <c r="J2584" s="58">
        <v>30</v>
      </c>
      <c r="K2584" s="44" t="s">
        <v>6110</v>
      </c>
      <c r="L2584" s="39" t="s">
        <v>6116</v>
      </c>
      <c r="M2584" s="67">
        <v>0</v>
      </c>
      <c r="N2584" s="67">
        <v>0</v>
      </c>
      <c r="O2584" s="46">
        <v>97483</v>
      </c>
      <c r="P2584" s="45">
        <v>97483</v>
      </c>
      <c r="Q2584" s="45">
        <v>185334</v>
      </c>
      <c r="R2584" s="45">
        <v>15444.5</v>
      </c>
      <c r="S2584" s="45">
        <v>100000</v>
      </c>
      <c r="T2584" s="45">
        <v>116153</v>
      </c>
      <c r="U2584" s="46">
        <v>0</v>
      </c>
      <c r="V2584" s="38">
        <v>0</v>
      </c>
      <c r="W2584" s="46">
        <v>0</v>
      </c>
      <c r="X2584" s="38"/>
      <c r="Y2584" s="38">
        <f t="shared" si="40"/>
        <v>0</v>
      </c>
      <c r="Z2584" s="38">
        <v>0</v>
      </c>
      <c r="AA2584" s="38">
        <v>0</v>
      </c>
      <c r="AB2584" s="38">
        <v>0</v>
      </c>
      <c r="AC2584" s="38" t="s">
        <v>6116</v>
      </c>
      <c r="AD2584" s="59">
        <v>0</v>
      </c>
      <c r="AE2584" s="59">
        <v>0</v>
      </c>
      <c r="AF2584" s="59" t="s">
        <v>6138</v>
      </c>
    </row>
    <row r="2585" spans="1:32" x14ac:dyDescent="0.2">
      <c r="A2585" s="60" t="s">
        <v>6110</v>
      </c>
      <c r="B2585" s="44" t="s">
        <v>6115</v>
      </c>
      <c r="C2585" s="44"/>
      <c r="D2585" s="39">
        <v>2570</v>
      </c>
      <c r="E2585" s="44" t="s">
        <v>1047</v>
      </c>
      <c r="F2585" s="44" t="s">
        <v>1048</v>
      </c>
      <c r="G2585" s="39" t="s">
        <v>6115</v>
      </c>
      <c r="H2585" s="64">
        <v>40543</v>
      </c>
      <c r="I2585" s="44" t="s">
        <v>6131</v>
      </c>
      <c r="J2585" s="58">
        <v>30</v>
      </c>
      <c r="K2585" s="44" t="s">
        <v>6110</v>
      </c>
      <c r="L2585" s="39" t="s">
        <v>6116</v>
      </c>
      <c r="M2585" s="67">
        <v>0</v>
      </c>
      <c r="N2585" s="67">
        <v>0</v>
      </c>
      <c r="O2585" s="46">
        <v>66368</v>
      </c>
      <c r="P2585" s="45">
        <v>66368</v>
      </c>
      <c r="Q2585" s="45">
        <v>165303</v>
      </c>
      <c r="R2585" s="45">
        <v>13775.25</v>
      </c>
      <c r="S2585" s="45">
        <v>100000</v>
      </c>
      <c r="T2585" s="45">
        <v>105835</v>
      </c>
      <c r="U2585" s="46">
        <v>0</v>
      </c>
      <c r="V2585" s="38">
        <v>0</v>
      </c>
      <c r="W2585" s="46">
        <v>0</v>
      </c>
      <c r="X2585" s="38"/>
      <c r="Y2585" s="38">
        <f t="shared" si="40"/>
        <v>0</v>
      </c>
      <c r="Z2585" s="38">
        <v>0</v>
      </c>
      <c r="AA2585" s="38">
        <v>0</v>
      </c>
      <c r="AB2585" s="38">
        <v>0</v>
      </c>
      <c r="AC2585" s="38" t="s">
        <v>6116</v>
      </c>
      <c r="AD2585" s="59">
        <v>0</v>
      </c>
      <c r="AE2585" s="59">
        <v>0</v>
      </c>
      <c r="AF2585" s="59" t="s">
        <v>6138</v>
      </c>
    </row>
    <row r="2586" spans="1:32" x14ac:dyDescent="0.2">
      <c r="A2586" s="60" t="s">
        <v>6110</v>
      </c>
      <c r="B2586" s="44" t="s">
        <v>6115</v>
      </c>
      <c r="C2586" s="44"/>
      <c r="D2586" s="39">
        <v>2571</v>
      </c>
      <c r="E2586" s="44" t="s">
        <v>1085</v>
      </c>
      <c r="F2586" s="44" t="s">
        <v>1086</v>
      </c>
      <c r="G2586" s="39" t="s">
        <v>6115</v>
      </c>
      <c r="H2586" s="64">
        <v>40543</v>
      </c>
      <c r="I2586" s="44" t="s">
        <v>6131</v>
      </c>
      <c r="J2586" s="58">
        <v>30</v>
      </c>
      <c r="K2586" s="44" t="s">
        <v>6110</v>
      </c>
      <c r="L2586" s="39" t="s">
        <v>6116</v>
      </c>
      <c r="M2586" s="67">
        <v>0</v>
      </c>
      <c r="N2586" s="67">
        <v>0</v>
      </c>
      <c r="O2586" s="46">
        <v>310202</v>
      </c>
      <c r="P2586" s="45">
        <v>310202</v>
      </c>
      <c r="Q2586" s="45">
        <v>136854</v>
      </c>
      <c r="R2586" s="45">
        <v>11404.5</v>
      </c>
      <c r="S2586" s="45">
        <v>100000</v>
      </c>
      <c r="T2586" s="45">
        <v>66092</v>
      </c>
      <c r="U2586" s="46">
        <v>210202</v>
      </c>
      <c r="V2586" s="38">
        <v>90053.48437391856</v>
      </c>
      <c r="W2586" s="46">
        <v>66092</v>
      </c>
      <c r="X2586" s="38"/>
      <c r="Y2586" s="38">
        <f t="shared" si="40"/>
        <v>104427.09674447653</v>
      </c>
      <c r="Z2586" s="38">
        <v>66092</v>
      </c>
      <c r="AA2586" s="38">
        <v>0</v>
      </c>
      <c r="AB2586" s="38">
        <v>66092</v>
      </c>
      <c r="AC2586" s="38" t="s">
        <v>6123</v>
      </c>
      <c r="AD2586" s="59">
        <v>1</v>
      </c>
      <c r="AE2586" s="59">
        <v>0.21306116659467056</v>
      </c>
      <c r="AF2586" s="59">
        <v>0.31442136611449939</v>
      </c>
    </row>
    <row r="2587" spans="1:32" x14ac:dyDescent="0.2">
      <c r="A2587" s="60" t="s">
        <v>6110</v>
      </c>
      <c r="B2587" s="44" t="s">
        <v>6115</v>
      </c>
      <c r="C2587" s="44"/>
      <c r="D2587" s="39">
        <v>2572</v>
      </c>
      <c r="E2587" s="44" t="s">
        <v>1156</v>
      </c>
      <c r="F2587" s="44" t="s">
        <v>1157</v>
      </c>
      <c r="G2587" s="39" t="s">
        <v>6115</v>
      </c>
      <c r="H2587" s="64">
        <v>40543</v>
      </c>
      <c r="I2587" s="44" t="s">
        <v>6131</v>
      </c>
      <c r="J2587" s="58">
        <v>30</v>
      </c>
      <c r="K2587" s="44" t="s">
        <v>6110</v>
      </c>
      <c r="L2587" s="39" t="s">
        <v>6116</v>
      </c>
      <c r="M2587" s="67">
        <v>0</v>
      </c>
      <c r="N2587" s="67">
        <v>0</v>
      </c>
      <c r="O2587" s="46">
        <v>332732</v>
      </c>
      <c r="P2587" s="45">
        <v>332732</v>
      </c>
      <c r="Q2587" s="45">
        <v>132901</v>
      </c>
      <c r="R2587" s="45">
        <v>11075.083333333334</v>
      </c>
      <c r="S2587" s="45">
        <v>100000</v>
      </c>
      <c r="T2587" s="45">
        <v>90061</v>
      </c>
      <c r="U2587" s="46">
        <v>232732</v>
      </c>
      <c r="V2587" s="38">
        <v>99705.652302598523</v>
      </c>
      <c r="W2587" s="46">
        <v>90061</v>
      </c>
      <c r="X2587" s="38"/>
      <c r="Y2587" s="38">
        <f t="shared" si="40"/>
        <v>115619.86603141508</v>
      </c>
      <c r="Z2587" s="38">
        <v>90061</v>
      </c>
      <c r="AA2587" s="38">
        <v>0</v>
      </c>
      <c r="AB2587" s="38">
        <v>90061</v>
      </c>
      <c r="AC2587" s="38" t="s">
        <v>6123</v>
      </c>
      <c r="AD2587" s="59">
        <v>1</v>
      </c>
      <c r="AE2587" s="59">
        <v>0.27067129100898019</v>
      </c>
      <c r="AF2587" s="59">
        <v>0.38697299898595811</v>
      </c>
    </row>
    <row r="2588" spans="1:32" x14ac:dyDescent="0.2">
      <c r="A2588" s="60" t="s">
        <v>6110</v>
      </c>
      <c r="B2588" s="44" t="s">
        <v>6115</v>
      </c>
      <c r="C2588" s="44"/>
      <c r="D2588" s="39">
        <v>2573</v>
      </c>
      <c r="E2588" s="44" t="s">
        <v>1235</v>
      </c>
      <c r="F2588" s="44" t="s">
        <v>1236</v>
      </c>
      <c r="G2588" s="39" t="s">
        <v>6115</v>
      </c>
      <c r="H2588" s="64">
        <v>40451</v>
      </c>
      <c r="I2588" s="44" t="s">
        <v>6131</v>
      </c>
      <c r="J2588" s="58">
        <v>30</v>
      </c>
      <c r="K2588" s="44" t="s">
        <v>6110</v>
      </c>
      <c r="L2588" s="39" t="s">
        <v>6116</v>
      </c>
      <c r="M2588" s="67">
        <v>0</v>
      </c>
      <c r="N2588" s="67">
        <v>0</v>
      </c>
      <c r="O2588" s="46">
        <v>39424</v>
      </c>
      <c r="P2588" s="45">
        <v>39424</v>
      </c>
      <c r="Q2588" s="45">
        <v>135375</v>
      </c>
      <c r="R2588" s="45">
        <v>11281.25</v>
      </c>
      <c r="S2588" s="45">
        <v>100000</v>
      </c>
      <c r="T2588" s="45">
        <v>102176</v>
      </c>
      <c r="U2588" s="46">
        <v>0</v>
      </c>
      <c r="V2588" s="38">
        <v>0</v>
      </c>
      <c r="W2588" s="46">
        <v>0</v>
      </c>
      <c r="X2588" s="38"/>
      <c r="Y2588" s="38">
        <f t="shared" si="40"/>
        <v>0</v>
      </c>
      <c r="Z2588" s="38">
        <v>0</v>
      </c>
      <c r="AA2588" s="38">
        <v>0</v>
      </c>
      <c r="AB2588" s="38">
        <v>0</v>
      </c>
      <c r="AC2588" s="38" t="s">
        <v>6116</v>
      </c>
      <c r="AD2588" s="59">
        <v>0</v>
      </c>
      <c r="AE2588" s="59">
        <v>0</v>
      </c>
      <c r="AF2588" s="59" t="s">
        <v>6138</v>
      </c>
    </row>
    <row r="2589" spans="1:32" x14ac:dyDescent="0.2">
      <c r="A2589" s="60" t="s">
        <v>6110</v>
      </c>
      <c r="B2589" s="44" t="s">
        <v>6115</v>
      </c>
      <c r="C2589" s="44"/>
      <c r="D2589" s="39">
        <v>2574</v>
      </c>
      <c r="E2589" s="44" t="s">
        <v>1305</v>
      </c>
      <c r="F2589" s="44" t="s">
        <v>1306</v>
      </c>
      <c r="G2589" s="39" t="s">
        <v>6115</v>
      </c>
      <c r="H2589" s="64">
        <v>40633</v>
      </c>
      <c r="I2589" s="44" t="s">
        <v>6141</v>
      </c>
      <c r="J2589" s="58">
        <v>30</v>
      </c>
      <c r="K2589" s="44" t="s">
        <v>6110</v>
      </c>
      <c r="L2589" s="39" t="s">
        <v>6116</v>
      </c>
      <c r="M2589" s="67">
        <v>0</v>
      </c>
      <c r="N2589" s="67">
        <v>0</v>
      </c>
      <c r="O2589" s="46">
        <v>119435</v>
      </c>
      <c r="P2589" s="45">
        <v>119435</v>
      </c>
      <c r="Q2589" s="45">
        <v>136555</v>
      </c>
      <c r="R2589" s="45">
        <v>11379.583333333334</v>
      </c>
      <c r="S2589" s="45">
        <v>100000</v>
      </c>
      <c r="T2589" s="45">
        <v>69350</v>
      </c>
      <c r="U2589" s="46">
        <v>19435</v>
      </c>
      <c r="V2589" s="38">
        <v>8326.2265288013768</v>
      </c>
      <c r="W2589" s="46">
        <v>8326.2265288013768</v>
      </c>
      <c r="X2589" s="38"/>
      <c r="Y2589" s="38">
        <f t="shared" si="40"/>
        <v>9655.1917927940794</v>
      </c>
      <c r="Z2589" s="38">
        <v>9655.1917927940794</v>
      </c>
      <c r="AA2589" s="38">
        <v>0</v>
      </c>
      <c r="AB2589" s="38">
        <v>9655.1917927940794</v>
      </c>
      <c r="AC2589" s="38" t="s">
        <v>6123</v>
      </c>
      <c r="AD2589" s="59">
        <v>0.1392241066012124</v>
      </c>
      <c r="AE2589" s="59">
        <v>8.0840555890602253E-2</v>
      </c>
      <c r="AF2589" s="59">
        <v>0.49679402072519063</v>
      </c>
    </row>
    <row r="2590" spans="1:32" x14ac:dyDescent="0.2">
      <c r="A2590" s="60" t="s">
        <v>6110</v>
      </c>
      <c r="B2590" s="44" t="s">
        <v>6115</v>
      </c>
      <c r="C2590" s="44"/>
      <c r="D2590" s="39">
        <v>2575</v>
      </c>
      <c r="E2590" s="44" t="s">
        <v>1356</v>
      </c>
      <c r="F2590" s="44" t="s">
        <v>1357</v>
      </c>
      <c r="G2590" s="39" t="s">
        <v>6115</v>
      </c>
      <c r="H2590" s="64">
        <v>40451</v>
      </c>
      <c r="I2590" s="44" t="s">
        <v>6131</v>
      </c>
      <c r="J2590" s="58">
        <v>30</v>
      </c>
      <c r="K2590" s="44" t="s">
        <v>6110</v>
      </c>
      <c r="L2590" s="39" t="s">
        <v>6116</v>
      </c>
      <c r="M2590" s="67">
        <v>0</v>
      </c>
      <c r="N2590" s="67">
        <v>0</v>
      </c>
      <c r="O2590" s="46">
        <v>41513</v>
      </c>
      <c r="P2590" s="45">
        <v>41513</v>
      </c>
      <c r="Q2590" s="45">
        <v>144015</v>
      </c>
      <c r="R2590" s="45">
        <v>12001.25</v>
      </c>
      <c r="S2590" s="45">
        <v>100000</v>
      </c>
      <c r="T2590" s="45">
        <v>58461</v>
      </c>
      <c r="U2590" s="46">
        <v>0</v>
      </c>
      <c r="V2590" s="38">
        <v>0</v>
      </c>
      <c r="W2590" s="46">
        <v>0</v>
      </c>
      <c r="X2590" s="38"/>
      <c r="Y2590" s="38">
        <f t="shared" si="40"/>
        <v>0</v>
      </c>
      <c r="Z2590" s="38">
        <v>0</v>
      </c>
      <c r="AA2590" s="38">
        <v>0</v>
      </c>
      <c r="AB2590" s="38">
        <v>0</v>
      </c>
      <c r="AC2590" s="38" t="s">
        <v>6116</v>
      </c>
      <c r="AD2590" s="59">
        <v>0</v>
      </c>
      <c r="AE2590" s="59">
        <v>0</v>
      </c>
      <c r="AF2590" s="59" t="s">
        <v>6138</v>
      </c>
    </row>
    <row r="2591" spans="1:32" x14ac:dyDescent="0.2">
      <c r="A2591" s="60" t="s">
        <v>6110</v>
      </c>
      <c r="B2591" s="44" t="s">
        <v>6115</v>
      </c>
      <c r="C2591" s="44"/>
      <c r="D2591" s="39">
        <v>2576</v>
      </c>
      <c r="E2591" s="44" t="s">
        <v>1580</v>
      </c>
      <c r="F2591" s="44" t="s">
        <v>1581</v>
      </c>
      <c r="G2591" s="39" t="s">
        <v>6115</v>
      </c>
      <c r="H2591" s="64">
        <v>40543</v>
      </c>
      <c r="I2591" s="44" t="s">
        <v>6129</v>
      </c>
      <c r="J2591" s="58">
        <v>30</v>
      </c>
      <c r="K2591" s="44" t="s">
        <v>6110</v>
      </c>
      <c r="L2591" s="39" t="s">
        <v>6116</v>
      </c>
      <c r="M2591" s="67">
        <v>0</v>
      </c>
      <c r="N2591" s="67">
        <v>0</v>
      </c>
      <c r="O2591" s="46">
        <v>93658</v>
      </c>
      <c r="P2591" s="45">
        <v>93658</v>
      </c>
      <c r="Q2591" s="45">
        <v>111836</v>
      </c>
      <c r="R2591" s="45">
        <v>9319.6666666666661</v>
      </c>
      <c r="S2591" s="45">
        <v>100000</v>
      </c>
      <c r="T2591" s="45">
        <v>67095</v>
      </c>
      <c r="U2591" s="46">
        <v>0</v>
      </c>
      <c r="V2591" s="38">
        <v>0</v>
      </c>
      <c r="W2591" s="46">
        <v>0</v>
      </c>
      <c r="X2591" s="38"/>
      <c r="Y2591" s="38">
        <f t="shared" si="40"/>
        <v>0</v>
      </c>
      <c r="Z2591" s="38">
        <v>0</v>
      </c>
      <c r="AA2591" s="38">
        <v>0</v>
      </c>
      <c r="AB2591" s="38">
        <v>0</v>
      </c>
      <c r="AC2591" s="38" t="s">
        <v>6116</v>
      </c>
      <c r="AD2591" s="59">
        <v>0</v>
      </c>
      <c r="AE2591" s="59">
        <v>0</v>
      </c>
      <c r="AF2591" s="59" t="s">
        <v>6138</v>
      </c>
    </row>
    <row r="2592" spans="1:32" x14ac:dyDescent="0.2">
      <c r="A2592" s="60" t="s">
        <v>6110</v>
      </c>
      <c r="B2592" s="44" t="s">
        <v>6115</v>
      </c>
      <c r="C2592" s="44"/>
      <c r="D2592" s="39">
        <v>2577</v>
      </c>
      <c r="E2592" s="44" t="s">
        <v>1708</v>
      </c>
      <c r="F2592" s="44" t="s">
        <v>1709</v>
      </c>
      <c r="G2592" s="39" t="s">
        <v>6115</v>
      </c>
      <c r="H2592" s="64">
        <v>40633</v>
      </c>
      <c r="I2592" s="44" t="s">
        <v>6131</v>
      </c>
      <c r="J2592" s="58">
        <v>30</v>
      </c>
      <c r="K2592" s="44" t="s">
        <v>6110</v>
      </c>
      <c r="L2592" s="39" t="s">
        <v>6116</v>
      </c>
      <c r="M2592" s="67">
        <v>0</v>
      </c>
      <c r="N2592" s="67">
        <v>0</v>
      </c>
      <c r="O2592" s="46">
        <v>96872</v>
      </c>
      <c r="P2592" s="45">
        <v>96872</v>
      </c>
      <c r="Q2592" s="45">
        <v>153572</v>
      </c>
      <c r="R2592" s="45">
        <v>12797.666666666666</v>
      </c>
      <c r="S2592" s="45">
        <v>100000</v>
      </c>
      <c r="T2592" s="45">
        <v>79671</v>
      </c>
      <c r="U2592" s="46">
        <v>0</v>
      </c>
      <c r="V2592" s="38">
        <v>0</v>
      </c>
      <c r="W2592" s="46">
        <v>0</v>
      </c>
      <c r="X2592" s="38"/>
      <c r="Y2592" s="38">
        <f t="shared" si="40"/>
        <v>0</v>
      </c>
      <c r="Z2592" s="38">
        <v>0</v>
      </c>
      <c r="AA2592" s="38">
        <v>0</v>
      </c>
      <c r="AB2592" s="38">
        <v>0</v>
      </c>
      <c r="AC2592" s="38" t="s">
        <v>6116</v>
      </c>
      <c r="AD2592" s="59">
        <v>0</v>
      </c>
      <c r="AE2592" s="59">
        <v>0</v>
      </c>
      <c r="AF2592" s="59" t="s">
        <v>6138</v>
      </c>
    </row>
    <row r="2593" spans="1:32" x14ac:dyDescent="0.2">
      <c r="A2593" s="60" t="s">
        <v>6110</v>
      </c>
      <c r="B2593" s="44" t="s">
        <v>6115</v>
      </c>
      <c r="C2593" s="44"/>
      <c r="D2593" s="39">
        <v>2578</v>
      </c>
      <c r="E2593" s="44" t="s">
        <v>1825</v>
      </c>
      <c r="F2593" s="44" t="s">
        <v>364</v>
      </c>
      <c r="G2593" s="39" t="s">
        <v>6115</v>
      </c>
      <c r="H2593" s="64">
        <v>40359</v>
      </c>
      <c r="I2593" s="44" t="s">
        <v>6131</v>
      </c>
      <c r="J2593" s="58">
        <v>30</v>
      </c>
      <c r="K2593" s="44" t="s">
        <v>6110</v>
      </c>
      <c r="L2593" s="39" t="s">
        <v>6116</v>
      </c>
      <c r="M2593" s="67">
        <v>0</v>
      </c>
      <c r="N2593" s="67">
        <v>0</v>
      </c>
      <c r="O2593" s="46">
        <v>110336</v>
      </c>
      <c r="P2593" s="45">
        <v>110336</v>
      </c>
      <c r="Q2593" s="45">
        <v>138957</v>
      </c>
      <c r="R2593" s="45">
        <v>11579.75</v>
      </c>
      <c r="S2593" s="45">
        <v>100000</v>
      </c>
      <c r="T2593" s="45">
        <v>39097</v>
      </c>
      <c r="U2593" s="46">
        <v>10336</v>
      </c>
      <c r="V2593" s="38">
        <v>4428.0873373651166</v>
      </c>
      <c r="W2593" s="46">
        <v>4428.0873373651166</v>
      </c>
      <c r="X2593" s="38"/>
      <c r="Y2593" s="38">
        <f t="shared" si="40"/>
        <v>5134.8629982155708</v>
      </c>
      <c r="Z2593" s="38">
        <v>5134.8629982155708</v>
      </c>
      <c r="AA2593" s="38">
        <v>0</v>
      </c>
      <c r="AB2593" s="38">
        <v>5134.8629982155708</v>
      </c>
      <c r="AC2593" s="38" t="s">
        <v>6123</v>
      </c>
      <c r="AD2593" s="59">
        <v>0.1313364963607328</v>
      </c>
      <c r="AE2593" s="59">
        <v>4.6538418994848195E-2</v>
      </c>
      <c r="AF2593" s="59">
        <v>0.49679402072519069</v>
      </c>
    </row>
    <row r="2594" spans="1:32" x14ac:dyDescent="0.2">
      <c r="A2594" s="60" t="s">
        <v>6110</v>
      </c>
      <c r="B2594" s="44" t="s">
        <v>6115</v>
      </c>
      <c r="C2594" s="44"/>
      <c r="D2594" s="39">
        <v>2579</v>
      </c>
      <c r="E2594" s="44" t="s">
        <v>1832</v>
      </c>
      <c r="F2594" s="44" t="s">
        <v>1833</v>
      </c>
      <c r="G2594" s="39" t="s">
        <v>6115</v>
      </c>
      <c r="H2594" s="64">
        <v>40543</v>
      </c>
      <c r="I2594" s="44" t="s">
        <v>6131</v>
      </c>
      <c r="J2594" s="58">
        <v>30</v>
      </c>
      <c r="K2594" s="44" t="s">
        <v>6110</v>
      </c>
      <c r="L2594" s="39" t="s">
        <v>6116</v>
      </c>
      <c r="M2594" s="67">
        <v>0</v>
      </c>
      <c r="N2594" s="67">
        <v>0</v>
      </c>
      <c r="O2594" s="46">
        <v>284096</v>
      </c>
      <c r="P2594" s="45">
        <v>284096</v>
      </c>
      <c r="Q2594" s="45">
        <v>120006</v>
      </c>
      <c r="R2594" s="45">
        <v>10000.5</v>
      </c>
      <c r="S2594" s="45">
        <v>100000</v>
      </c>
      <c r="T2594" s="45">
        <v>66010</v>
      </c>
      <c r="U2594" s="46">
        <v>184096</v>
      </c>
      <c r="V2594" s="38">
        <v>78869.307900500047</v>
      </c>
      <c r="W2594" s="46">
        <v>66010</v>
      </c>
      <c r="X2594" s="38"/>
      <c r="Y2594" s="38">
        <f t="shared" si="40"/>
        <v>91457.79203942469</v>
      </c>
      <c r="Z2594" s="38">
        <v>66010</v>
      </c>
      <c r="AA2594" s="38">
        <v>0</v>
      </c>
      <c r="AB2594" s="38">
        <v>66010</v>
      </c>
      <c r="AC2594" s="38" t="s">
        <v>6123</v>
      </c>
      <c r="AD2594" s="59">
        <v>1</v>
      </c>
      <c r="AE2594" s="59">
        <v>0.23235103626943004</v>
      </c>
      <c r="AF2594" s="59">
        <v>0.35856292369198678</v>
      </c>
    </row>
    <row r="2595" spans="1:32" x14ac:dyDescent="0.2">
      <c r="A2595" s="60" t="s">
        <v>6110</v>
      </c>
      <c r="B2595" s="44" t="s">
        <v>6115</v>
      </c>
      <c r="C2595" s="44"/>
      <c r="D2595" s="39">
        <v>2580</v>
      </c>
      <c r="E2595" s="44" t="s">
        <v>1834</v>
      </c>
      <c r="F2595" s="44" t="s">
        <v>1835</v>
      </c>
      <c r="G2595" s="39" t="s">
        <v>6115</v>
      </c>
      <c r="H2595" s="64">
        <v>40543</v>
      </c>
      <c r="I2595" s="44" t="s">
        <v>6131</v>
      </c>
      <c r="J2595" s="58">
        <v>30</v>
      </c>
      <c r="K2595" s="44" t="s">
        <v>6110</v>
      </c>
      <c r="L2595" s="39" t="s">
        <v>6116</v>
      </c>
      <c r="M2595" s="67">
        <v>0</v>
      </c>
      <c r="N2595" s="67">
        <v>0</v>
      </c>
      <c r="O2595" s="46">
        <v>167996</v>
      </c>
      <c r="P2595" s="45">
        <v>167996</v>
      </c>
      <c r="Q2595" s="45">
        <v>117708</v>
      </c>
      <c r="R2595" s="45">
        <v>9809</v>
      </c>
      <c r="S2595" s="45">
        <v>100000</v>
      </c>
      <c r="T2595" s="45">
        <v>48840</v>
      </c>
      <c r="U2595" s="46">
        <v>67996</v>
      </c>
      <c r="V2595" s="38">
        <v>29130.439879206508</v>
      </c>
      <c r="W2595" s="46">
        <v>29130.439879206508</v>
      </c>
      <c r="X2595" s="38"/>
      <c r="Y2595" s="38">
        <f t="shared" si="40"/>
        <v>33780.006233230066</v>
      </c>
      <c r="Z2595" s="38">
        <v>33780.006233230066</v>
      </c>
      <c r="AA2595" s="38">
        <v>0</v>
      </c>
      <c r="AB2595" s="38">
        <v>33780.006233230066</v>
      </c>
      <c r="AC2595" s="38" t="s">
        <v>6123</v>
      </c>
      <c r="AD2595" s="59">
        <v>0.69164631927170483</v>
      </c>
      <c r="AE2595" s="59">
        <v>0.20107625320382666</v>
      </c>
      <c r="AF2595" s="59">
        <v>0.49679402072519069</v>
      </c>
    </row>
    <row r="2596" spans="1:32" x14ac:dyDescent="0.2">
      <c r="A2596" s="60" t="s">
        <v>6110</v>
      </c>
      <c r="B2596" s="44" t="s">
        <v>6115</v>
      </c>
      <c r="C2596" s="44"/>
      <c r="D2596" s="39">
        <v>2581</v>
      </c>
      <c r="E2596" s="44" t="s">
        <v>1955</v>
      </c>
      <c r="F2596" s="44" t="s">
        <v>1956</v>
      </c>
      <c r="G2596" s="39" t="s">
        <v>6115</v>
      </c>
      <c r="H2596" s="64">
        <v>40633</v>
      </c>
      <c r="I2596" s="44" t="s">
        <v>6132</v>
      </c>
      <c r="J2596" s="58">
        <v>30</v>
      </c>
      <c r="K2596" s="44" t="s">
        <v>6110</v>
      </c>
      <c r="L2596" s="39" t="s">
        <v>6116</v>
      </c>
      <c r="M2596" s="67">
        <v>0</v>
      </c>
      <c r="N2596" s="67">
        <v>0</v>
      </c>
      <c r="O2596" s="46">
        <v>72543</v>
      </c>
      <c r="P2596" s="45">
        <v>72543</v>
      </c>
      <c r="Q2596" s="45">
        <v>147543</v>
      </c>
      <c r="R2596" s="45">
        <v>12295.25</v>
      </c>
      <c r="S2596" s="45">
        <v>100000</v>
      </c>
      <c r="T2596" s="45">
        <v>67346</v>
      </c>
      <c r="U2596" s="46">
        <v>0</v>
      </c>
      <c r="V2596" s="38">
        <v>0</v>
      </c>
      <c r="W2596" s="46">
        <v>0</v>
      </c>
      <c r="X2596" s="38"/>
      <c r="Y2596" s="38">
        <f t="shared" si="40"/>
        <v>0</v>
      </c>
      <c r="Z2596" s="38">
        <v>0</v>
      </c>
      <c r="AA2596" s="38">
        <v>0</v>
      </c>
      <c r="AB2596" s="38">
        <v>0</v>
      </c>
      <c r="AC2596" s="38" t="s">
        <v>6116</v>
      </c>
      <c r="AD2596" s="59">
        <v>0</v>
      </c>
      <c r="AE2596" s="59">
        <v>0</v>
      </c>
      <c r="AF2596" s="59" t="s">
        <v>6138</v>
      </c>
    </row>
    <row r="2597" spans="1:32" x14ac:dyDescent="0.2">
      <c r="A2597" s="60" t="s">
        <v>6110</v>
      </c>
      <c r="B2597" s="44" t="s">
        <v>6115</v>
      </c>
      <c r="C2597" s="44"/>
      <c r="D2597" s="39">
        <v>2582</v>
      </c>
      <c r="E2597" s="44" t="s">
        <v>1976</v>
      </c>
      <c r="F2597" s="44" t="s">
        <v>1977</v>
      </c>
      <c r="G2597" s="39" t="s">
        <v>6115</v>
      </c>
      <c r="H2597" s="64">
        <v>40451</v>
      </c>
      <c r="I2597" s="44" t="s">
        <v>6131</v>
      </c>
      <c r="J2597" s="58">
        <v>30</v>
      </c>
      <c r="K2597" s="44" t="s">
        <v>6110</v>
      </c>
      <c r="L2597" s="39" t="s">
        <v>6116</v>
      </c>
      <c r="M2597" s="67">
        <v>0</v>
      </c>
      <c r="N2597" s="67">
        <v>0</v>
      </c>
      <c r="O2597" s="46">
        <v>245777</v>
      </c>
      <c r="P2597" s="45">
        <v>245777</v>
      </c>
      <c r="Q2597" s="45">
        <v>141065</v>
      </c>
      <c r="R2597" s="45">
        <v>11755.416666666666</v>
      </c>
      <c r="S2597" s="45">
        <v>100000</v>
      </c>
      <c r="T2597" s="45">
        <v>63643</v>
      </c>
      <c r="U2597" s="46">
        <v>145777</v>
      </c>
      <c r="V2597" s="38">
        <v>62452.91096933771</v>
      </c>
      <c r="W2597" s="46">
        <v>62452.91096933771</v>
      </c>
      <c r="X2597" s="38"/>
      <c r="Y2597" s="38">
        <f t="shared" ref="Y2597:Y2660" si="41">V2597*(1+$X$14)</f>
        <v>72421.141959256114</v>
      </c>
      <c r="Z2597" s="38">
        <v>63643</v>
      </c>
      <c r="AA2597" s="38">
        <v>0</v>
      </c>
      <c r="AB2597" s="38">
        <v>63643</v>
      </c>
      <c r="AC2597" s="38" t="s">
        <v>6123</v>
      </c>
      <c r="AD2597" s="59">
        <v>1</v>
      </c>
      <c r="AE2597" s="59">
        <v>0.25894611782225352</v>
      </c>
      <c r="AF2597" s="59">
        <v>0.43657778661928837</v>
      </c>
    </row>
    <row r="2598" spans="1:32" x14ac:dyDescent="0.2">
      <c r="A2598" s="60" t="s">
        <v>6110</v>
      </c>
      <c r="B2598" s="44" t="s">
        <v>6115</v>
      </c>
      <c r="C2598" s="44"/>
      <c r="D2598" s="39">
        <v>2583</v>
      </c>
      <c r="E2598" s="44" t="s">
        <v>1996</v>
      </c>
      <c r="F2598" s="44" t="s">
        <v>1997</v>
      </c>
      <c r="G2598" s="39" t="s">
        <v>6115</v>
      </c>
      <c r="H2598" s="64">
        <v>40359</v>
      </c>
      <c r="I2598" s="44" t="s">
        <v>6131</v>
      </c>
      <c r="J2598" s="58">
        <v>30</v>
      </c>
      <c r="K2598" s="44" t="s">
        <v>6110</v>
      </c>
      <c r="L2598" s="39" t="s">
        <v>6116</v>
      </c>
      <c r="M2598" s="67">
        <v>0</v>
      </c>
      <c r="N2598" s="67">
        <v>0</v>
      </c>
      <c r="O2598" s="46">
        <v>167384</v>
      </c>
      <c r="P2598" s="45">
        <v>167384</v>
      </c>
      <c r="Q2598" s="45">
        <v>165215</v>
      </c>
      <c r="R2598" s="45">
        <v>13767.916666666666</v>
      </c>
      <c r="S2598" s="45">
        <v>100000</v>
      </c>
      <c r="T2598" s="45">
        <v>105959</v>
      </c>
      <c r="U2598" s="46">
        <v>67384</v>
      </c>
      <c r="V2598" s="38">
        <v>28868.250497388835</v>
      </c>
      <c r="W2598" s="46">
        <v>28868.250497388835</v>
      </c>
      <c r="X2598" s="38"/>
      <c r="Y2598" s="38">
        <f t="shared" si="41"/>
        <v>33475.968292546248</v>
      </c>
      <c r="Z2598" s="38">
        <v>33475.968292546248</v>
      </c>
      <c r="AA2598" s="38">
        <v>0</v>
      </c>
      <c r="AB2598" s="38">
        <v>33475.968292546248</v>
      </c>
      <c r="AC2598" s="38" t="s">
        <v>6123</v>
      </c>
      <c r="AD2598" s="59">
        <v>0.31593322221374537</v>
      </c>
      <c r="AE2598" s="59">
        <v>0.19999503114124556</v>
      </c>
      <c r="AF2598" s="59">
        <v>0.49679402072519069</v>
      </c>
    </row>
    <row r="2599" spans="1:32" x14ac:dyDescent="0.2">
      <c r="A2599" s="60" t="s">
        <v>6110</v>
      </c>
      <c r="B2599" s="44" t="s">
        <v>6115</v>
      </c>
      <c r="C2599" s="44"/>
      <c r="D2599" s="39">
        <v>2584</v>
      </c>
      <c r="E2599" s="44" t="s">
        <v>2043</v>
      </c>
      <c r="F2599" s="44" t="s">
        <v>2044</v>
      </c>
      <c r="G2599" s="39" t="s">
        <v>6115</v>
      </c>
      <c r="H2599" s="64">
        <v>40633</v>
      </c>
      <c r="I2599" s="44" t="s">
        <v>6132</v>
      </c>
      <c r="J2599" s="58">
        <v>30</v>
      </c>
      <c r="K2599" s="44" t="s">
        <v>6110</v>
      </c>
      <c r="L2599" s="39" t="s">
        <v>6116</v>
      </c>
      <c r="M2599" s="67">
        <v>0</v>
      </c>
      <c r="N2599" s="67">
        <v>0</v>
      </c>
      <c r="O2599" s="46">
        <v>114994</v>
      </c>
      <c r="P2599" s="45">
        <v>114994</v>
      </c>
      <c r="Q2599" s="45">
        <v>162992</v>
      </c>
      <c r="R2599" s="45">
        <v>13582.666666666666</v>
      </c>
      <c r="S2599" s="45">
        <v>100000</v>
      </c>
      <c r="T2599" s="45">
        <v>85527</v>
      </c>
      <c r="U2599" s="46">
        <v>14994</v>
      </c>
      <c r="V2599" s="38">
        <v>6423.6398545329484</v>
      </c>
      <c r="W2599" s="46">
        <v>6423.6398545329484</v>
      </c>
      <c r="X2599" s="38"/>
      <c r="Y2599" s="38">
        <f t="shared" si="41"/>
        <v>7448.9295467535085</v>
      </c>
      <c r="Z2599" s="38">
        <v>7448.9295467535085</v>
      </c>
      <c r="AA2599" s="38">
        <v>0</v>
      </c>
      <c r="AB2599" s="38">
        <v>7448.9295467535085</v>
      </c>
      <c r="AC2599" s="38" t="s">
        <v>6123</v>
      </c>
      <c r="AD2599" s="59">
        <v>8.7094479483128234E-2</v>
      </c>
      <c r="AE2599" s="59">
        <v>6.4776680059424913E-2</v>
      </c>
      <c r="AF2599" s="59">
        <v>0.49679402072519063</v>
      </c>
    </row>
    <row r="2600" spans="1:32" x14ac:dyDescent="0.2">
      <c r="A2600" s="60" t="s">
        <v>6110</v>
      </c>
      <c r="B2600" s="44" t="s">
        <v>6115</v>
      </c>
      <c r="C2600" s="44"/>
      <c r="D2600" s="39">
        <v>2585</v>
      </c>
      <c r="E2600" s="44" t="s">
        <v>2164</v>
      </c>
      <c r="F2600" s="44" t="s">
        <v>2165</v>
      </c>
      <c r="G2600" s="39" t="s">
        <v>6115</v>
      </c>
      <c r="H2600" s="64">
        <v>40543</v>
      </c>
      <c r="I2600" s="44" t="s">
        <v>6141</v>
      </c>
      <c r="J2600" s="58">
        <v>30</v>
      </c>
      <c r="K2600" s="44" t="s">
        <v>6110</v>
      </c>
      <c r="L2600" s="39" t="s">
        <v>6116</v>
      </c>
      <c r="M2600" s="67">
        <v>0</v>
      </c>
      <c r="N2600" s="67">
        <v>0</v>
      </c>
      <c r="O2600" s="46">
        <v>68322</v>
      </c>
      <c r="P2600" s="45">
        <v>68322</v>
      </c>
      <c r="Q2600" s="45">
        <v>131266</v>
      </c>
      <c r="R2600" s="45">
        <v>10938.833333333334</v>
      </c>
      <c r="S2600" s="45">
        <v>100000</v>
      </c>
      <c r="T2600" s="45">
        <v>59889</v>
      </c>
      <c r="U2600" s="46">
        <v>0</v>
      </c>
      <c r="V2600" s="38">
        <v>0</v>
      </c>
      <c r="W2600" s="46">
        <v>0</v>
      </c>
      <c r="X2600" s="38"/>
      <c r="Y2600" s="38">
        <f t="shared" si="41"/>
        <v>0</v>
      </c>
      <c r="Z2600" s="38">
        <v>0</v>
      </c>
      <c r="AA2600" s="38">
        <v>0</v>
      </c>
      <c r="AB2600" s="38">
        <v>0</v>
      </c>
      <c r="AC2600" s="38" t="s">
        <v>6116</v>
      </c>
      <c r="AD2600" s="59">
        <v>0</v>
      </c>
      <c r="AE2600" s="59">
        <v>0</v>
      </c>
      <c r="AF2600" s="59" t="s">
        <v>6138</v>
      </c>
    </row>
    <row r="2601" spans="1:32" x14ac:dyDescent="0.2">
      <c r="A2601" s="60" t="s">
        <v>6110</v>
      </c>
      <c r="B2601" s="44" t="s">
        <v>6115</v>
      </c>
      <c r="C2601" s="44"/>
      <c r="D2601" s="39">
        <v>2586</v>
      </c>
      <c r="E2601" s="44" t="s">
        <v>2258</v>
      </c>
      <c r="F2601" s="44" t="s">
        <v>2259</v>
      </c>
      <c r="G2601" s="39" t="s">
        <v>6115</v>
      </c>
      <c r="H2601" s="64">
        <v>40633</v>
      </c>
      <c r="I2601" s="44" t="s">
        <v>6141</v>
      </c>
      <c r="J2601" s="58">
        <v>30</v>
      </c>
      <c r="K2601" s="44" t="s">
        <v>6110</v>
      </c>
      <c r="L2601" s="39" t="s">
        <v>6116</v>
      </c>
      <c r="M2601" s="67">
        <v>0</v>
      </c>
      <c r="N2601" s="67">
        <v>0</v>
      </c>
      <c r="O2601" s="46">
        <v>50312</v>
      </c>
      <c r="P2601" s="45">
        <v>50312</v>
      </c>
      <c r="Q2601" s="45">
        <v>144279</v>
      </c>
      <c r="R2601" s="45">
        <v>12023.25</v>
      </c>
      <c r="S2601" s="45">
        <v>100000</v>
      </c>
      <c r="T2601" s="45">
        <v>109813</v>
      </c>
      <c r="U2601" s="46">
        <v>0</v>
      </c>
      <c r="V2601" s="38">
        <v>0</v>
      </c>
      <c r="W2601" s="46">
        <v>0</v>
      </c>
      <c r="X2601" s="38"/>
      <c r="Y2601" s="38">
        <f t="shared" si="41"/>
        <v>0</v>
      </c>
      <c r="Z2601" s="38">
        <v>0</v>
      </c>
      <c r="AA2601" s="38">
        <v>0</v>
      </c>
      <c r="AB2601" s="38">
        <v>0</v>
      </c>
      <c r="AC2601" s="38" t="s">
        <v>6116</v>
      </c>
      <c r="AD2601" s="59">
        <v>0</v>
      </c>
      <c r="AE2601" s="59">
        <v>0</v>
      </c>
      <c r="AF2601" s="59" t="s">
        <v>6138</v>
      </c>
    </row>
    <row r="2602" spans="1:32" x14ac:dyDescent="0.2">
      <c r="A2602" s="60" t="s">
        <v>6110</v>
      </c>
      <c r="B2602" s="44" t="s">
        <v>6115</v>
      </c>
      <c r="C2602" s="44"/>
      <c r="D2602" s="39">
        <v>2587</v>
      </c>
      <c r="E2602" s="44" t="s">
        <v>2512</v>
      </c>
      <c r="F2602" s="44" t="s">
        <v>2513</v>
      </c>
      <c r="G2602" s="39" t="s">
        <v>6115</v>
      </c>
      <c r="H2602" s="64">
        <v>40359</v>
      </c>
      <c r="I2602" s="44" t="s">
        <v>6131</v>
      </c>
      <c r="J2602" s="58">
        <v>30</v>
      </c>
      <c r="K2602" s="44" t="s">
        <v>6110</v>
      </c>
      <c r="L2602" s="39" t="s">
        <v>6116</v>
      </c>
      <c r="M2602" s="67">
        <v>0</v>
      </c>
      <c r="N2602" s="67">
        <v>0</v>
      </c>
      <c r="O2602" s="46">
        <v>87155</v>
      </c>
      <c r="P2602" s="45">
        <v>87155</v>
      </c>
      <c r="Q2602" s="45">
        <v>140266</v>
      </c>
      <c r="R2602" s="45">
        <v>11688.833333333334</v>
      </c>
      <c r="S2602" s="45">
        <v>100000</v>
      </c>
      <c r="T2602" s="45">
        <v>42022</v>
      </c>
      <c r="U2602" s="46">
        <v>0</v>
      </c>
      <c r="V2602" s="38">
        <v>0</v>
      </c>
      <c r="W2602" s="46">
        <v>0</v>
      </c>
      <c r="X2602" s="38"/>
      <c r="Y2602" s="38">
        <f t="shared" si="41"/>
        <v>0</v>
      </c>
      <c r="Z2602" s="38">
        <v>0</v>
      </c>
      <c r="AA2602" s="38">
        <v>0</v>
      </c>
      <c r="AB2602" s="38">
        <v>0</v>
      </c>
      <c r="AC2602" s="38" t="s">
        <v>6116</v>
      </c>
      <c r="AD2602" s="59">
        <v>0</v>
      </c>
      <c r="AE2602" s="59">
        <v>0</v>
      </c>
      <c r="AF2602" s="59" t="s">
        <v>6138</v>
      </c>
    </row>
    <row r="2603" spans="1:32" x14ac:dyDescent="0.2">
      <c r="A2603" s="60" t="s">
        <v>6110</v>
      </c>
      <c r="B2603" s="44" t="s">
        <v>6115</v>
      </c>
      <c r="C2603" s="44"/>
      <c r="D2603" s="39">
        <v>2588</v>
      </c>
      <c r="E2603" s="44" t="s">
        <v>2727</v>
      </c>
      <c r="F2603" s="44" t="s">
        <v>2728</v>
      </c>
      <c r="G2603" s="39" t="s">
        <v>6115</v>
      </c>
      <c r="H2603" s="64">
        <v>40543</v>
      </c>
      <c r="I2603" s="44" t="s">
        <v>6131</v>
      </c>
      <c r="J2603" s="58">
        <v>30</v>
      </c>
      <c r="K2603" s="44" t="s">
        <v>6110</v>
      </c>
      <c r="L2603" s="39" t="s">
        <v>6116</v>
      </c>
      <c r="M2603" s="67">
        <v>0</v>
      </c>
      <c r="N2603" s="67">
        <v>0</v>
      </c>
      <c r="O2603" s="46">
        <v>29698</v>
      </c>
      <c r="P2603" s="45">
        <v>29698</v>
      </c>
      <c r="Q2603" s="45">
        <v>158879</v>
      </c>
      <c r="R2603" s="45">
        <v>13239.916666666666</v>
      </c>
      <c r="S2603" s="45">
        <v>100000</v>
      </c>
      <c r="T2603" s="45">
        <v>93874</v>
      </c>
      <c r="U2603" s="46">
        <v>0</v>
      </c>
      <c r="V2603" s="38">
        <v>0</v>
      </c>
      <c r="W2603" s="46">
        <v>0</v>
      </c>
      <c r="X2603" s="38"/>
      <c r="Y2603" s="38">
        <f t="shared" si="41"/>
        <v>0</v>
      </c>
      <c r="Z2603" s="38">
        <v>0</v>
      </c>
      <c r="AA2603" s="38">
        <v>0</v>
      </c>
      <c r="AB2603" s="38">
        <v>0</v>
      </c>
      <c r="AC2603" s="38" t="s">
        <v>6116</v>
      </c>
      <c r="AD2603" s="59">
        <v>0</v>
      </c>
      <c r="AE2603" s="59">
        <v>0</v>
      </c>
      <c r="AF2603" s="59" t="s">
        <v>6138</v>
      </c>
    </row>
    <row r="2604" spans="1:32" x14ac:dyDescent="0.2">
      <c r="A2604" s="60" t="s">
        <v>6110</v>
      </c>
      <c r="B2604" s="44" t="s">
        <v>6115</v>
      </c>
      <c r="C2604" s="44"/>
      <c r="D2604" s="39">
        <v>2589</v>
      </c>
      <c r="E2604" s="44" t="s">
        <v>2824</v>
      </c>
      <c r="F2604" s="44" t="s">
        <v>2825</v>
      </c>
      <c r="G2604" s="39" t="s">
        <v>6115</v>
      </c>
      <c r="H2604" s="64">
        <v>40451</v>
      </c>
      <c r="I2604" s="44" t="s">
        <v>6131</v>
      </c>
      <c r="J2604" s="58">
        <v>30</v>
      </c>
      <c r="K2604" s="44" t="s">
        <v>6110</v>
      </c>
      <c r="L2604" s="39" t="s">
        <v>6116</v>
      </c>
      <c r="M2604" s="67">
        <v>0</v>
      </c>
      <c r="N2604" s="67">
        <v>0</v>
      </c>
      <c r="O2604" s="46">
        <v>35337</v>
      </c>
      <c r="P2604" s="45">
        <v>35337</v>
      </c>
      <c r="Q2604" s="45">
        <v>149006</v>
      </c>
      <c r="R2604" s="45">
        <v>12417.166666666666</v>
      </c>
      <c r="S2604" s="45">
        <v>100000</v>
      </c>
      <c r="T2604" s="45">
        <v>62077</v>
      </c>
      <c r="U2604" s="46">
        <v>0</v>
      </c>
      <c r="V2604" s="38">
        <v>0</v>
      </c>
      <c r="W2604" s="46">
        <v>0</v>
      </c>
      <c r="X2604" s="38"/>
      <c r="Y2604" s="38">
        <f t="shared" si="41"/>
        <v>0</v>
      </c>
      <c r="Z2604" s="38">
        <v>0</v>
      </c>
      <c r="AA2604" s="38">
        <v>0</v>
      </c>
      <c r="AB2604" s="38">
        <v>0</v>
      </c>
      <c r="AC2604" s="38" t="s">
        <v>6116</v>
      </c>
      <c r="AD2604" s="59">
        <v>0</v>
      </c>
      <c r="AE2604" s="59">
        <v>0</v>
      </c>
      <c r="AF2604" s="59" t="s">
        <v>6138</v>
      </c>
    </row>
    <row r="2605" spans="1:32" x14ac:dyDescent="0.2">
      <c r="A2605" s="60" t="s">
        <v>6110</v>
      </c>
      <c r="B2605" s="44" t="s">
        <v>6115</v>
      </c>
      <c r="C2605" s="44"/>
      <c r="D2605" s="39">
        <v>2590</v>
      </c>
      <c r="E2605" s="44" t="s">
        <v>2836</v>
      </c>
      <c r="F2605" s="44" t="s">
        <v>2837</v>
      </c>
      <c r="G2605" s="39" t="s">
        <v>6115</v>
      </c>
      <c r="H2605" s="64">
        <v>40633</v>
      </c>
      <c r="I2605" s="44" t="s">
        <v>6132</v>
      </c>
      <c r="J2605" s="58">
        <v>30</v>
      </c>
      <c r="K2605" s="44" t="s">
        <v>6110</v>
      </c>
      <c r="L2605" s="39" t="s">
        <v>6116</v>
      </c>
      <c r="M2605" s="67">
        <v>0</v>
      </c>
      <c r="N2605" s="67">
        <v>0</v>
      </c>
      <c r="O2605" s="46">
        <v>101688</v>
      </c>
      <c r="P2605" s="45">
        <v>101688</v>
      </c>
      <c r="Q2605" s="45">
        <v>154195</v>
      </c>
      <c r="R2605" s="45">
        <v>12849.583333333334</v>
      </c>
      <c r="S2605" s="45">
        <v>100000</v>
      </c>
      <c r="T2605" s="45">
        <v>40007</v>
      </c>
      <c r="U2605" s="46">
        <v>1688</v>
      </c>
      <c r="V2605" s="38">
        <v>723.16287011148574</v>
      </c>
      <c r="W2605" s="46">
        <v>723.16287011148574</v>
      </c>
      <c r="X2605" s="38"/>
      <c r="Y2605" s="38">
        <f t="shared" si="41"/>
        <v>838.5883069841218</v>
      </c>
      <c r="Z2605" s="38">
        <v>838.5883069841218</v>
      </c>
      <c r="AA2605" s="38">
        <v>0</v>
      </c>
      <c r="AB2605" s="38">
        <v>838.5883069841218</v>
      </c>
      <c r="AC2605" s="38" t="s">
        <v>6123</v>
      </c>
      <c r="AD2605" s="59">
        <v>2.0961039492691826E-2</v>
      </c>
      <c r="AE2605" s="59">
        <v>8.2466791261911112E-3</v>
      </c>
      <c r="AF2605" s="59">
        <v>0.49679402072519063</v>
      </c>
    </row>
    <row r="2606" spans="1:32" x14ac:dyDescent="0.2">
      <c r="A2606" s="60" t="s">
        <v>6110</v>
      </c>
      <c r="B2606" s="44" t="s">
        <v>6115</v>
      </c>
      <c r="C2606" s="44"/>
      <c r="D2606" s="39">
        <v>2591</v>
      </c>
      <c r="E2606" s="44" t="s">
        <v>2842</v>
      </c>
      <c r="F2606" s="44" t="s">
        <v>2843</v>
      </c>
      <c r="G2606" s="39" t="s">
        <v>6115</v>
      </c>
      <c r="H2606" s="64">
        <v>40359</v>
      </c>
      <c r="I2606" s="44" t="s">
        <v>6131</v>
      </c>
      <c r="J2606" s="58">
        <v>30</v>
      </c>
      <c r="K2606" s="44" t="s">
        <v>6110</v>
      </c>
      <c r="L2606" s="39" t="s">
        <v>6116</v>
      </c>
      <c r="M2606" s="67">
        <v>0</v>
      </c>
      <c r="N2606" s="67">
        <v>0</v>
      </c>
      <c r="O2606" s="46">
        <v>147823</v>
      </c>
      <c r="P2606" s="45">
        <v>147823</v>
      </c>
      <c r="Q2606" s="45">
        <v>137264</v>
      </c>
      <c r="R2606" s="45">
        <v>11438.666666666666</v>
      </c>
      <c r="S2606" s="45">
        <v>100000</v>
      </c>
      <c r="T2606" s="45">
        <v>54543</v>
      </c>
      <c r="U2606" s="46">
        <v>47823</v>
      </c>
      <c r="V2606" s="38">
        <v>20488.043801742646</v>
      </c>
      <c r="W2606" s="46">
        <v>20488.043801742646</v>
      </c>
      <c r="X2606" s="38"/>
      <c r="Y2606" s="38">
        <f t="shared" si="41"/>
        <v>23758.180453140794</v>
      </c>
      <c r="Z2606" s="38">
        <v>23758.180453140794</v>
      </c>
      <c r="AA2606" s="38">
        <v>0</v>
      </c>
      <c r="AB2606" s="38">
        <v>23758.180453140794</v>
      </c>
      <c r="AC2606" s="38" t="s">
        <v>6123</v>
      </c>
      <c r="AD2606" s="59">
        <v>0.43558624302185056</v>
      </c>
      <c r="AE2606" s="59">
        <v>0.16072045928671988</v>
      </c>
      <c r="AF2606" s="59">
        <v>0.49679402072519069</v>
      </c>
    </row>
    <row r="2607" spans="1:32" x14ac:dyDescent="0.2">
      <c r="A2607" s="60" t="s">
        <v>6110</v>
      </c>
      <c r="B2607" s="44" t="s">
        <v>6115</v>
      </c>
      <c r="C2607" s="44"/>
      <c r="D2607" s="39">
        <v>2592</v>
      </c>
      <c r="E2607" s="44" t="s">
        <v>2846</v>
      </c>
      <c r="F2607" s="44" t="s">
        <v>2847</v>
      </c>
      <c r="G2607" s="39" t="s">
        <v>6115</v>
      </c>
      <c r="H2607" s="64">
        <v>40451</v>
      </c>
      <c r="I2607" s="44" t="s">
        <v>6131</v>
      </c>
      <c r="J2607" s="58">
        <v>30</v>
      </c>
      <c r="K2607" s="44" t="s">
        <v>6110</v>
      </c>
      <c r="L2607" s="39" t="s">
        <v>6116</v>
      </c>
      <c r="M2607" s="67">
        <v>0</v>
      </c>
      <c r="N2607" s="67">
        <v>0</v>
      </c>
      <c r="O2607" s="46">
        <v>137130</v>
      </c>
      <c r="P2607" s="45">
        <v>137130</v>
      </c>
      <c r="Q2607" s="45">
        <v>152947</v>
      </c>
      <c r="R2607" s="45">
        <v>12745.583333333334</v>
      </c>
      <c r="S2607" s="45">
        <v>100000</v>
      </c>
      <c r="T2607" s="45">
        <v>56593</v>
      </c>
      <c r="U2607" s="46">
        <v>37130</v>
      </c>
      <c r="V2607" s="38">
        <v>15907.012658317219</v>
      </c>
      <c r="W2607" s="46">
        <v>15907.012658317219</v>
      </c>
      <c r="X2607" s="38"/>
      <c r="Y2607" s="38">
        <f t="shared" si="41"/>
        <v>18445.961989526328</v>
      </c>
      <c r="Z2607" s="38">
        <v>18445.961989526328</v>
      </c>
      <c r="AA2607" s="38">
        <v>0</v>
      </c>
      <c r="AB2607" s="38">
        <v>18445.961989526328</v>
      </c>
      <c r="AC2607" s="38" t="s">
        <v>6123</v>
      </c>
      <c r="AD2607" s="59">
        <v>0.32594069919471186</v>
      </c>
      <c r="AE2607" s="59">
        <v>0.13451441690021387</v>
      </c>
      <c r="AF2607" s="59">
        <v>0.49679402072519063</v>
      </c>
    </row>
    <row r="2608" spans="1:32" x14ac:dyDescent="0.2">
      <c r="A2608" s="60" t="s">
        <v>6110</v>
      </c>
      <c r="B2608" s="44" t="s">
        <v>6115</v>
      </c>
      <c r="C2608" s="44"/>
      <c r="D2608" s="39">
        <v>2593</v>
      </c>
      <c r="E2608" s="44" t="s">
        <v>2894</v>
      </c>
      <c r="F2608" s="44" t="s">
        <v>2895</v>
      </c>
      <c r="G2608" s="39" t="s">
        <v>6115</v>
      </c>
      <c r="H2608" s="64">
        <v>40633</v>
      </c>
      <c r="I2608" s="44" t="s">
        <v>6132</v>
      </c>
      <c r="J2608" s="58">
        <v>30</v>
      </c>
      <c r="K2608" s="44" t="s">
        <v>6110</v>
      </c>
      <c r="L2608" s="39" t="s">
        <v>6116</v>
      </c>
      <c r="M2608" s="67">
        <v>0</v>
      </c>
      <c r="N2608" s="67">
        <v>0</v>
      </c>
      <c r="O2608" s="46">
        <v>118706</v>
      </c>
      <c r="P2608" s="45">
        <v>118706</v>
      </c>
      <c r="Q2608" s="45">
        <v>139234</v>
      </c>
      <c r="R2608" s="45">
        <v>11602.833333333334</v>
      </c>
      <c r="S2608" s="45">
        <v>100000</v>
      </c>
      <c r="T2608" s="45">
        <v>37476</v>
      </c>
      <c r="U2608" s="46">
        <v>18706</v>
      </c>
      <c r="V2608" s="38">
        <v>8013.9127063420929</v>
      </c>
      <c r="W2608" s="46">
        <v>8013.9127063420929</v>
      </c>
      <c r="X2608" s="38"/>
      <c r="Y2608" s="38">
        <f t="shared" si="41"/>
        <v>9293.0289516854173</v>
      </c>
      <c r="Z2608" s="38">
        <v>9293.0289516854173</v>
      </c>
      <c r="AA2608" s="38">
        <v>0</v>
      </c>
      <c r="AB2608" s="38">
        <v>9293.0289516854173</v>
      </c>
      <c r="AC2608" s="38" t="s">
        <v>6123</v>
      </c>
      <c r="AD2608" s="59">
        <v>0.24797280797538204</v>
      </c>
      <c r="AE2608" s="59">
        <v>7.8286092966534271E-2</v>
      </c>
      <c r="AF2608" s="59">
        <v>0.49679402072519069</v>
      </c>
    </row>
    <row r="2609" spans="1:32" x14ac:dyDescent="0.2">
      <c r="A2609" s="60" t="s">
        <v>6110</v>
      </c>
      <c r="B2609" s="44" t="s">
        <v>6115</v>
      </c>
      <c r="C2609" s="44"/>
      <c r="D2609" s="39">
        <v>2594</v>
      </c>
      <c r="E2609" s="44" t="s">
        <v>2902</v>
      </c>
      <c r="F2609" s="44" t="s">
        <v>2903</v>
      </c>
      <c r="G2609" s="39" t="s">
        <v>6115</v>
      </c>
      <c r="H2609" s="64">
        <v>40633</v>
      </c>
      <c r="I2609" s="44" t="s">
        <v>6132</v>
      </c>
      <c r="J2609" s="58">
        <v>30</v>
      </c>
      <c r="K2609" s="44" t="s">
        <v>6110</v>
      </c>
      <c r="L2609" s="39" t="s">
        <v>6116</v>
      </c>
      <c r="M2609" s="67">
        <v>0</v>
      </c>
      <c r="N2609" s="67">
        <v>0</v>
      </c>
      <c r="O2609" s="46">
        <v>229471</v>
      </c>
      <c r="P2609" s="45">
        <v>229471</v>
      </c>
      <c r="Q2609" s="45">
        <v>156865</v>
      </c>
      <c r="R2609" s="45">
        <v>13072.083333333334</v>
      </c>
      <c r="S2609" s="45">
        <v>100000</v>
      </c>
      <c r="T2609" s="45">
        <v>25487</v>
      </c>
      <c r="U2609" s="46">
        <v>129471</v>
      </c>
      <c r="V2609" s="38">
        <v>55467.191917182565</v>
      </c>
      <c r="W2609" s="46">
        <v>25487</v>
      </c>
      <c r="X2609" s="38"/>
      <c r="Y2609" s="38">
        <f t="shared" si="41"/>
        <v>64320.418657311158</v>
      </c>
      <c r="Z2609" s="38">
        <v>25487</v>
      </c>
      <c r="AA2609" s="38">
        <v>0</v>
      </c>
      <c r="AB2609" s="38">
        <v>25487</v>
      </c>
      <c r="AC2609" s="38" t="s">
        <v>6123</v>
      </c>
      <c r="AD2609" s="59">
        <v>1</v>
      </c>
      <c r="AE2609" s="59">
        <v>0.11106850103063132</v>
      </c>
      <c r="AF2609" s="59">
        <v>0.19685489414617946</v>
      </c>
    </row>
    <row r="2610" spans="1:32" x14ac:dyDescent="0.2">
      <c r="A2610" s="60" t="s">
        <v>6110</v>
      </c>
      <c r="B2610" s="44" t="s">
        <v>6115</v>
      </c>
      <c r="C2610" s="44"/>
      <c r="D2610" s="39">
        <v>2595</v>
      </c>
      <c r="E2610" s="44" t="s">
        <v>3021</v>
      </c>
      <c r="F2610" s="44" t="s">
        <v>3022</v>
      </c>
      <c r="G2610" s="39" t="s">
        <v>6115</v>
      </c>
      <c r="H2610" s="64">
        <v>40543</v>
      </c>
      <c r="I2610" s="44" t="s">
        <v>6131</v>
      </c>
      <c r="J2610" s="58">
        <v>30</v>
      </c>
      <c r="K2610" s="44" t="s">
        <v>6110</v>
      </c>
      <c r="L2610" s="39" t="s">
        <v>6116</v>
      </c>
      <c r="M2610" s="67">
        <v>0</v>
      </c>
      <c r="N2610" s="67">
        <v>0</v>
      </c>
      <c r="O2610" s="46">
        <v>76665</v>
      </c>
      <c r="P2610" s="45">
        <v>76665</v>
      </c>
      <c r="Q2610" s="45">
        <v>119229</v>
      </c>
      <c r="R2610" s="45">
        <v>9935.75</v>
      </c>
      <c r="S2610" s="45">
        <v>100000</v>
      </c>
      <c r="T2610" s="45">
        <v>70946</v>
      </c>
      <c r="U2610" s="46">
        <v>0</v>
      </c>
      <c r="V2610" s="38">
        <v>0</v>
      </c>
      <c r="W2610" s="46">
        <v>0</v>
      </c>
      <c r="X2610" s="38"/>
      <c r="Y2610" s="38">
        <f t="shared" si="41"/>
        <v>0</v>
      </c>
      <c r="Z2610" s="38">
        <v>0</v>
      </c>
      <c r="AA2610" s="38">
        <v>0</v>
      </c>
      <c r="AB2610" s="38">
        <v>0</v>
      </c>
      <c r="AC2610" s="38" t="s">
        <v>6116</v>
      </c>
      <c r="AD2610" s="59">
        <v>0</v>
      </c>
      <c r="AE2610" s="59">
        <v>0</v>
      </c>
      <c r="AF2610" s="59" t="s">
        <v>6138</v>
      </c>
    </row>
    <row r="2611" spans="1:32" x14ac:dyDescent="0.2">
      <c r="A2611" s="60" t="s">
        <v>6110</v>
      </c>
      <c r="B2611" s="44" t="s">
        <v>6115</v>
      </c>
      <c r="C2611" s="44"/>
      <c r="D2611" s="39">
        <v>2596</v>
      </c>
      <c r="E2611" s="44" t="s">
        <v>3040</v>
      </c>
      <c r="F2611" s="44" t="s">
        <v>3041</v>
      </c>
      <c r="G2611" s="39" t="s">
        <v>6115</v>
      </c>
      <c r="H2611" s="64">
        <v>40359</v>
      </c>
      <c r="I2611" s="44" t="s">
        <v>6131</v>
      </c>
      <c r="J2611" s="58">
        <v>30</v>
      </c>
      <c r="K2611" s="44" t="s">
        <v>6110</v>
      </c>
      <c r="L2611" s="39" t="s">
        <v>6116</v>
      </c>
      <c r="M2611" s="67">
        <v>0</v>
      </c>
      <c r="N2611" s="67">
        <v>0</v>
      </c>
      <c r="O2611" s="46">
        <v>241757</v>
      </c>
      <c r="P2611" s="45">
        <v>241757</v>
      </c>
      <c r="Q2611" s="45">
        <v>122653</v>
      </c>
      <c r="R2611" s="45">
        <v>10221.083333333334</v>
      </c>
      <c r="S2611" s="45">
        <v>100000</v>
      </c>
      <c r="T2611" s="45">
        <v>62792</v>
      </c>
      <c r="U2611" s="46">
        <v>141757</v>
      </c>
      <c r="V2611" s="38">
        <v>60730.686598574575</v>
      </c>
      <c r="W2611" s="46">
        <v>60730.686598574575</v>
      </c>
      <c r="X2611" s="38"/>
      <c r="Y2611" s="38">
        <f t="shared" si="41"/>
        <v>70424.029995940844</v>
      </c>
      <c r="Z2611" s="38">
        <v>62792</v>
      </c>
      <c r="AA2611" s="38">
        <v>0</v>
      </c>
      <c r="AB2611" s="38">
        <v>62792</v>
      </c>
      <c r="AC2611" s="38" t="s">
        <v>6123</v>
      </c>
      <c r="AD2611" s="59">
        <v>1</v>
      </c>
      <c r="AE2611" s="59">
        <v>0.25973187953192667</v>
      </c>
      <c r="AF2611" s="59">
        <v>0.44295519797964122</v>
      </c>
    </row>
    <row r="2612" spans="1:32" x14ac:dyDescent="0.2">
      <c r="A2612" s="60" t="s">
        <v>6110</v>
      </c>
      <c r="B2612" s="44" t="s">
        <v>6115</v>
      </c>
      <c r="C2612" s="44"/>
      <c r="D2612" s="39">
        <v>2597</v>
      </c>
      <c r="E2612" s="44" t="s">
        <v>3048</v>
      </c>
      <c r="F2612" s="44" t="s">
        <v>3049</v>
      </c>
      <c r="G2612" s="39" t="s">
        <v>6115</v>
      </c>
      <c r="H2612" s="64">
        <v>40543</v>
      </c>
      <c r="I2612" s="44" t="s">
        <v>6131</v>
      </c>
      <c r="J2612" s="58">
        <v>30</v>
      </c>
      <c r="K2612" s="44" t="s">
        <v>6110</v>
      </c>
      <c r="L2612" s="39" t="s">
        <v>6116</v>
      </c>
      <c r="M2612" s="67">
        <v>0</v>
      </c>
      <c r="N2612" s="67">
        <v>0</v>
      </c>
      <c r="O2612" s="46">
        <v>138306</v>
      </c>
      <c r="P2612" s="45">
        <v>138306</v>
      </c>
      <c r="Q2612" s="45">
        <v>133445</v>
      </c>
      <c r="R2612" s="45">
        <v>11120.416666666666</v>
      </c>
      <c r="S2612" s="45">
        <v>100000</v>
      </c>
      <c r="T2612" s="45">
        <v>69318</v>
      </c>
      <c r="U2612" s="46">
        <v>38306</v>
      </c>
      <c r="V2612" s="38">
        <v>16410.827548868823</v>
      </c>
      <c r="W2612" s="46">
        <v>16410.827548868823</v>
      </c>
      <c r="X2612" s="38"/>
      <c r="Y2612" s="38">
        <f t="shared" si="41"/>
        <v>19030.191757899152</v>
      </c>
      <c r="Z2612" s="38">
        <v>19030.191757899152</v>
      </c>
      <c r="AA2612" s="38">
        <v>0</v>
      </c>
      <c r="AB2612" s="38">
        <v>19030.191757899152</v>
      </c>
      <c r="AC2612" s="38" t="s">
        <v>6123</v>
      </c>
      <c r="AD2612" s="59">
        <v>0.27453463397528999</v>
      </c>
      <c r="AE2612" s="59">
        <v>0.13759483867582861</v>
      </c>
      <c r="AF2612" s="59">
        <v>0.49679402072519063</v>
      </c>
    </row>
    <row r="2613" spans="1:32" x14ac:dyDescent="0.2">
      <c r="A2613" s="60" t="s">
        <v>6110</v>
      </c>
      <c r="B2613" s="44" t="s">
        <v>6115</v>
      </c>
      <c r="C2613" s="44"/>
      <c r="D2613" s="39">
        <v>2598</v>
      </c>
      <c r="E2613" s="44" t="s">
        <v>3062</v>
      </c>
      <c r="F2613" s="44" t="s">
        <v>2145</v>
      </c>
      <c r="G2613" s="39" t="s">
        <v>6115</v>
      </c>
      <c r="H2613" s="64">
        <v>40359</v>
      </c>
      <c r="I2613" s="44" t="s">
        <v>6131</v>
      </c>
      <c r="J2613" s="58">
        <v>30</v>
      </c>
      <c r="K2613" s="44" t="s">
        <v>6110</v>
      </c>
      <c r="L2613" s="39" t="s">
        <v>6116</v>
      </c>
      <c r="M2613" s="67">
        <v>0</v>
      </c>
      <c r="N2613" s="67">
        <v>0</v>
      </c>
      <c r="O2613" s="46">
        <v>27617</v>
      </c>
      <c r="P2613" s="45">
        <v>27617</v>
      </c>
      <c r="Q2613" s="45">
        <v>115763</v>
      </c>
      <c r="R2613" s="45">
        <v>9646.9166666666661</v>
      </c>
      <c r="S2613" s="45">
        <v>100000</v>
      </c>
      <c r="T2613" s="45">
        <v>58350</v>
      </c>
      <c r="U2613" s="46">
        <v>0</v>
      </c>
      <c r="V2613" s="38">
        <v>0</v>
      </c>
      <c r="W2613" s="46">
        <v>0</v>
      </c>
      <c r="X2613" s="38"/>
      <c r="Y2613" s="38">
        <f t="shared" si="41"/>
        <v>0</v>
      </c>
      <c r="Z2613" s="38">
        <v>0</v>
      </c>
      <c r="AA2613" s="38">
        <v>0</v>
      </c>
      <c r="AB2613" s="38">
        <v>0</v>
      </c>
      <c r="AC2613" s="38" t="s">
        <v>6116</v>
      </c>
      <c r="AD2613" s="59">
        <v>0</v>
      </c>
      <c r="AE2613" s="59">
        <v>0</v>
      </c>
      <c r="AF2613" s="59" t="s">
        <v>6138</v>
      </c>
    </row>
    <row r="2614" spans="1:32" x14ac:dyDescent="0.2">
      <c r="A2614" s="60" t="s">
        <v>6110</v>
      </c>
      <c r="B2614" s="44" t="s">
        <v>6115</v>
      </c>
      <c r="C2614" s="44"/>
      <c r="D2614" s="39">
        <v>2599</v>
      </c>
      <c r="E2614" s="44" t="s">
        <v>3071</v>
      </c>
      <c r="F2614" s="44" t="s">
        <v>3072</v>
      </c>
      <c r="G2614" s="39" t="s">
        <v>6115</v>
      </c>
      <c r="H2614" s="64">
        <v>40359</v>
      </c>
      <c r="I2614" s="44" t="s">
        <v>6131</v>
      </c>
      <c r="J2614" s="58">
        <v>30</v>
      </c>
      <c r="K2614" s="44" t="s">
        <v>6110</v>
      </c>
      <c r="L2614" s="39" t="s">
        <v>6116</v>
      </c>
      <c r="M2614" s="67">
        <v>0</v>
      </c>
      <c r="N2614" s="67">
        <v>0</v>
      </c>
      <c r="O2614" s="46">
        <v>83892</v>
      </c>
      <c r="P2614" s="45">
        <v>83892</v>
      </c>
      <c r="Q2614" s="45">
        <v>112866</v>
      </c>
      <c r="R2614" s="45">
        <v>9405.5</v>
      </c>
      <c r="S2614" s="45">
        <v>100000</v>
      </c>
      <c r="T2614" s="45">
        <v>38152</v>
      </c>
      <c r="U2614" s="46">
        <v>0</v>
      </c>
      <c r="V2614" s="38">
        <v>0</v>
      </c>
      <c r="W2614" s="46">
        <v>0</v>
      </c>
      <c r="X2614" s="38"/>
      <c r="Y2614" s="38">
        <f t="shared" si="41"/>
        <v>0</v>
      </c>
      <c r="Z2614" s="38">
        <v>0</v>
      </c>
      <c r="AA2614" s="38">
        <v>0</v>
      </c>
      <c r="AB2614" s="38">
        <v>0</v>
      </c>
      <c r="AC2614" s="38" t="s">
        <v>6116</v>
      </c>
      <c r="AD2614" s="59">
        <v>0</v>
      </c>
      <c r="AE2614" s="59">
        <v>0</v>
      </c>
      <c r="AF2614" s="59" t="s">
        <v>6138</v>
      </c>
    </row>
    <row r="2615" spans="1:32" x14ac:dyDescent="0.2">
      <c r="A2615" s="60" t="s">
        <v>6110</v>
      </c>
      <c r="B2615" s="44" t="s">
        <v>6115</v>
      </c>
      <c r="C2615" s="44"/>
      <c r="D2615" s="39">
        <v>2600</v>
      </c>
      <c r="E2615" s="44" t="s">
        <v>3074</v>
      </c>
      <c r="F2615" s="44" t="s">
        <v>2460</v>
      </c>
      <c r="G2615" s="39" t="s">
        <v>6115</v>
      </c>
      <c r="H2615" s="64">
        <v>40359</v>
      </c>
      <c r="I2615" s="44" t="s">
        <v>6131</v>
      </c>
      <c r="J2615" s="58">
        <v>30</v>
      </c>
      <c r="K2615" s="44" t="s">
        <v>6110</v>
      </c>
      <c r="L2615" s="39" t="s">
        <v>6116</v>
      </c>
      <c r="M2615" s="67">
        <v>0</v>
      </c>
      <c r="N2615" s="67">
        <v>0</v>
      </c>
      <c r="O2615" s="46">
        <v>116693</v>
      </c>
      <c r="P2615" s="45">
        <v>116693</v>
      </c>
      <c r="Q2615" s="45">
        <v>128654</v>
      </c>
      <c r="R2615" s="45">
        <v>10721.166666666666</v>
      </c>
      <c r="S2615" s="45">
        <v>100000</v>
      </c>
      <c r="T2615" s="45">
        <v>59325</v>
      </c>
      <c r="U2615" s="46">
        <v>16693</v>
      </c>
      <c r="V2615" s="38">
        <v>7151.5152788927917</v>
      </c>
      <c r="W2615" s="46">
        <v>7151.5152788927917</v>
      </c>
      <c r="X2615" s="38"/>
      <c r="Y2615" s="38">
        <f t="shared" si="41"/>
        <v>8292.9825879656073</v>
      </c>
      <c r="Z2615" s="38">
        <v>8292.9825879656073</v>
      </c>
      <c r="AA2615" s="38">
        <v>0</v>
      </c>
      <c r="AB2615" s="38">
        <v>8292.9825879656073</v>
      </c>
      <c r="AC2615" s="38" t="s">
        <v>6123</v>
      </c>
      <c r="AD2615" s="59">
        <v>0.13978900274699718</v>
      </c>
      <c r="AE2615" s="59">
        <v>7.1066667134837627E-2</v>
      </c>
      <c r="AF2615" s="59">
        <v>0.49679402072519063</v>
      </c>
    </row>
    <row r="2616" spans="1:32" x14ac:dyDescent="0.2">
      <c r="A2616" s="60" t="s">
        <v>6110</v>
      </c>
      <c r="B2616" s="44" t="s">
        <v>6115</v>
      </c>
      <c r="C2616" s="44"/>
      <c r="D2616" s="39">
        <v>2601</v>
      </c>
      <c r="E2616" s="44" t="s">
        <v>3144</v>
      </c>
      <c r="F2616" s="44" t="s">
        <v>3145</v>
      </c>
      <c r="G2616" s="39" t="s">
        <v>6115</v>
      </c>
      <c r="H2616" s="64">
        <v>40451</v>
      </c>
      <c r="I2616" s="44" t="s">
        <v>6131</v>
      </c>
      <c r="J2616" s="58">
        <v>30</v>
      </c>
      <c r="K2616" s="44" t="s">
        <v>6110</v>
      </c>
      <c r="L2616" s="39" t="s">
        <v>6116</v>
      </c>
      <c r="M2616" s="67">
        <v>0</v>
      </c>
      <c r="N2616" s="67">
        <v>0</v>
      </c>
      <c r="O2616" s="46">
        <v>86688</v>
      </c>
      <c r="P2616" s="45">
        <v>86688</v>
      </c>
      <c r="Q2616" s="45">
        <v>126446</v>
      </c>
      <c r="R2616" s="45">
        <v>10537.166666666666</v>
      </c>
      <c r="S2616" s="45">
        <v>100000</v>
      </c>
      <c r="T2616" s="45">
        <v>71010</v>
      </c>
      <c r="U2616" s="46">
        <v>0</v>
      </c>
      <c r="V2616" s="38">
        <v>0</v>
      </c>
      <c r="W2616" s="46">
        <v>0</v>
      </c>
      <c r="X2616" s="38"/>
      <c r="Y2616" s="38">
        <f t="shared" si="41"/>
        <v>0</v>
      </c>
      <c r="Z2616" s="38">
        <v>0</v>
      </c>
      <c r="AA2616" s="38">
        <v>0</v>
      </c>
      <c r="AB2616" s="38">
        <v>0</v>
      </c>
      <c r="AC2616" s="38" t="s">
        <v>6116</v>
      </c>
      <c r="AD2616" s="59">
        <v>0</v>
      </c>
      <c r="AE2616" s="59">
        <v>0</v>
      </c>
      <c r="AF2616" s="59" t="s">
        <v>6138</v>
      </c>
    </row>
    <row r="2617" spans="1:32" x14ac:dyDescent="0.2">
      <c r="A2617" s="60" t="s">
        <v>6110</v>
      </c>
      <c r="B2617" s="44" t="s">
        <v>6115</v>
      </c>
      <c r="C2617" s="44"/>
      <c r="D2617" s="39">
        <v>2602</v>
      </c>
      <c r="E2617" s="44" t="s">
        <v>3158</v>
      </c>
      <c r="F2617" s="44" t="s">
        <v>3159</v>
      </c>
      <c r="G2617" s="39" t="s">
        <v>6115</v>
      </c>
      <c r="H2617" s="64">
        <v>40359</v>
      </c>
      <c r="I2617" s="44" t="s">
        <v>6131</v>
      </c>
      <c r="J2617" s="58">
        <v>30</v>
      </c>
      <c r="K2617" s="44" t="s">
        <v>6110</v>
      </c>
      <c r="L2617" s="39" t="s">
        <v>6116</v>
      </c>
      <c r="M2617" s="67">
        <v>0</v>
      </c>
      <c r="N2617" s="67">
        <v>0</v>
      </c>
      <c r="O2617" s="46">
        <v>34215</v>
      </c>
      <c r="P2617" s="45">
        <v>34215</v>
      </c>
      <c r="Q2617" s="45">
        <v>119366</v>
      </c>
      <c r="R2617" s="45">
        <v>9947.1666666666661</v>
      </c>
      <c r="S2617" s="45">
        <v>100000</v>
      </c>
      <c r="T2617" s="45">
        <v>88989</v>
      </c>
      <c r="U2617" s="46">
        <v>0</v>
      </c>
      <c r="V2617" s="38">
        <v>0</v>
      </c>
      <c r="W2617" s="46">
        <v>0</v>
      </c>
      <c r="X2617" s="38"/>
      <c r="Y2617" s="38">
        <f t="shared" si="41"/>
        <v>0</v>
      </c>
      <c r="Z2617" s="38">
        <v>0</v>
      </c>
      <c r="AA2617" s="38">
        <v>0</v>
      </c>
      <c r="AB2617" s="38">
        <v>0</v>
      </c>
      <c r="AC2617" s="38" t="s">
        <v>6116</v>
      </c>
      <c r="AD2617" s="59">
        <v>0</v>
      </c>
      <c r="AE2617" s="59">
        <v>0</v>
      </c>
      <c r="AF2617" s="59" t="s">
        <v>6138</v>
      </c>
    </row>
    <row r="2618" spans="1:32" x14ac:dyDescent="0.2">
      <c r="A2618" s="60" t="s">
        <v>6110</v>
      </c>
      <c r="B2618" s="44" t="s">
        <v>6115</v>
      </c>
      <c r="C2618" s="44"/>
      <c r="D2618" s="39">
        <v>2603</v>
      </c>
      <c r="E2618" s="44" t="s">
        <v>3242</v>
      </c>
      <c r="F2618" s="44" t="s">
        <v>6051</v>
      </c>
      <c r="G2618" s="39" t="s">
        <v>6115</v>
      </c>
      <c r="H2618" s="64">
        <v>40543</v>
      </c>
      <c r="I2618" s="44" t="s">
        <v>6131</v>
      </c>
      <c r="J2618" s="58">
        <v>30</v>
      </c>
      <c r="K2618" s="44" t="s">
        <v>6110</v>
      </c>
      <c r="L2618" s="39" t="s">
        <v>6123</v>
      </c>
      <c r="M2618" s="67">
        <v>190172</v>
      </c>
      <c r="N2618" s="67">
        <v>0</v>
      </c>
      <c r="O2618" s="46">
        <v>253150</v>
      </c>
      <c r="P2618" s="45">
        <v>253150</v>
      </c>
      <c r="Q2618" s="45">
        <v>190847</v>
      </c>
      <c r="R2618" s="45">
        <v>15903.916666666666</v>
      </c>
      <c r="S2618" s="45">
        <v>100000</v>
      </c>
      <c r="T2618" s="45">
        <v>92491</v>
      </c>
      <c r="U2618" s="46">
        <v>153150</v>
      </c>
      <c r="V2618" s="38">
        <v>65611.607557804527</v>
      </c>
      <c r="W2618" s="46">
        <v>65611.607557804527</v>
      </c>
      <c r="X2618" s="38"/>
      <c r="Y2618" s="38">
        <f t="shared" si="41"/>
        <v>76084.004274062943</v>
      </c>
      <c r="Z2618" s="38">
        <v>76084.004274062943</v>
      </c>
      <c r="AA2618" s="38">
        <v>0</v>
      </c>
      <c r="AB2618" s="38">
        <v>76084.004274062943</v>
      </c>
      <c r="AC2618" s="38" t="s">
        <v>6123</v>
      </c>
      <c r="AD2618" s="59">
        <v>0.8226098136474137</v>
      </c>
      <c r="AE2618" s="59">
        <v>0.30054909845570982</v>
      </c>
      <c r="AF2618" s="59">
        <v>0.49679402072519063</v>
      </c>
    </row>
    <row r="2619" spans="1:32" x14ac:dyDescent="0.2">
      <c r="A2619" s="60" t="s">
        <v>6110</v>
      </c>
      <c r="B2619" s="44" t="s">
        <v>6115</v>
      </c>
      <c r="C2619" s="44"/>
      <c r="D2619" s="39">
        <v>2604</v>
      </c>
      <c r="E2619" s="44" t="s">
        <v>3365</v>
      </c>
      <c r="F2619" s="44" t="s">
        <v>3366</v>
      </c>
      <c r="G2619" s="39" t="s">
        <v>6115</v>
      </c>
      <c r="H2619" s="64">
        <v>40451</v>
      </c>
      <c r="I2619" s="44" t="s">
        <v>6131</v>
      </c>
      <c r="J2619" s="58">
        <v>30</v>
      </c>
      <c r="K2619" s="44" t="s">
        <v>6110</v>
      </c>
      <c r="L2619" s="39" t="s">
        <v>6116</v>
      </c>
      <c r="M2619" s="67">
        <v>0</v>
      </c>
      <c r="N2619" s="67">
        <v>0</v>
      </c>
      <c r="O2619" s="46">
        <v>330700</v>
      </c>
      <c r="P2619" s="45">
        <v>330700</v>
      </c>
      <c r="Q2619" s="45">
        <v>123683</v>
      </c>
      <c r="R2619" s="45">
        <v>10306.916666666666</v>
      </c>
      <c r="S2619" s="45">
        <v>100000</v>
      </c>
      <c r="T2619" s="45">
        <v>104434</v>
      </c>
      <c r="U2619" s="46">
        <v>230700</v>
      </c>
      <c r="V2619" s="38">
        <v>98835.11500872024</v>
      </c>
      <c r="W2619" s="46">
        <v>98835.11500872024</v>
      </c>
      <c r="X2619" s="38"/>
      <c r="Y2619" s="38">
        <f t="shared" si="41"/>
        <v>114610.38058130148</v>
      </c>
      <c r="Z2619" s="38">
        <v>104434</v>
      </c>
      <c r="AA2619" s="38">
        <v>0</v>
      </c>
      <c r="AB2619" s="38">
        <v>104434</v>
      </c>
      <c r="AC2619" s="38" t="s">
        <v>6123</v>
      </c>
      <c r="AD2619" s="59">
        <v>1</v>
      </c>
      <c r="AE2619" s="59">
        <v>0.31579679467795585</v>
      </c>
      <c r="AF2619" s="59">
        <v>0.45268313827481577</v>
      </c>
    </row>
    <row r="2620" spans="1:32" x14ac:dyDescent="0.2">
      <c r="A2620" s="60" t="s">
        <v>6110</v>
      </c>
      <c r="B2620" s="44" t="s">
        <v>6115</v>
      </c>
      <c r="C2620" s="44"/>
      <c r="D2620" s="39">
        <v>2605</v>
      </c>
      <c r="E2620" s="44" t="s">
        <v>3562</v>
      </c>
      <c r="F2620" s="44" t="s">
        <v>3563</v>
      </c>
      <c r="G2620" s="39" t="s">
        <v>6115</v>
      </c>
      <c r="H2620" s="64">
        <v>40451</v>
      </c>
      <c r="I2620" s="44" t="s">
        <v>6131</v>
      </c>
      <c r="J2620" s="58">
        <v>30</v>
      </c>
      <c r="K2620" s="44" t="s">
        <v>6110</v>
      </c>
      <c r="L2620" s="39" t="s">
        <v>6116</v>
      </c>
      <c r="M2620" s="67">
        <v>0</v>
      </c>
      <c r="N2620" s="67">
        <v>0</v>
      </c>
      <c r="O2620" s="46">
        <v>176242</v>
      </c>
      <c r="P2620" s="45">
        <v>176242</v>
      </c>
      <c r="Q2620" s="45">
        <v>140568</v>
      </c>
      <c r="R2620" s="45">
        <v>11714</v>
      </c>
      <c r="S2620" s="45">
        <v>100000</v>
      </c>
      <c r="T2620" s="45">
        <v>48984</v>
      </c>
      <c r="U2620" s="46">
        <v>76242</v>
      </c>
      <c r="V2620" s="38">
        <v>32663.141909383827</v>
      </c>
      <c r="W2620" s="46">
        <v>32663.141909383827</v>
      </c>
      <c r="X2620" s="38"/>
      <c r="Y2620" s="38">
        <f t="shared" si="41"/>
        <v>37876.569728129987</v>
      </c>
      <c r="Z2620" s="38">
        <v>37876.569728129987</v>
      </c>
      <c r="AA2620" s="38">
        <v>0</v>
      </c>
      <c r="AB2620" s="38">
        <v>37876.569728129987</v>
      </c>
      <c r="AC2620" s="38" t="s">
        <v>6123</v>
      </c>
      <c r="AD2620" s="59">
        <v>0.77324370668238585</v>
      </c>
      <c r="AE2620" s="59">
        <v>0.214912278163718</v>
      </c>
      <c r="AF2620" s="59">
        <v>0.49679402072519069</v>
      </c>
    </row>
    <row r="2621" spans="1:32" x14ac:dyDescent="0.2">
      <c r="A2621" s="60" t="s">
        <v>6110</v>
      </c>
      <c r="B2621" s="44" t="s">
        <v>6115</v>
      </c>
      <c r="C2621" s="44"/>
      <c r="D2621" s="39">
        <v>2606</v>
      </c>
      <c r="E2621" s="44" t="s">
        <v>3564</v>
      </c>
      <c r="F2621" s="44" t="s">
        <v>3565</v>
      </c>
      <c r="G2621" s="39" t="s">
        <v>6115</v>
      </c>
      <c r="H2621" s="64">
        <v>40543</v>
      </c>
      <c r="I2621" s="44" t="s">
        <v>6131</v>
      </c>
      <c r="J2621" s="58">
        <v>30</v>
      </c>
      <c r="K2621" s="44" t="s">
        <v>6110</v>
      </c>
      <c r="L2621" s="39" t="s">
        <v>6116</v>
      </c>
      <c r="M2621" s="67">
        <v>0</v>
      </c>
      <c r="N2621" s="67">
        <v>0</v>
      </c>
      <c r="O2621" s="46">
        <v>450113</v>
      </c>
      <c r="P2621" s="45">
        <v>450113</v>
      </c>
      <c r="Q2621" s="45">
        <v>137227</v>
      </c>
      <c r="R2621" s="45">
        <v>11435.583333333334</v>
      </c>
      <c r="S2621" s="45">
        <v>100000</v>
      </c>
      <c r="T2621" s="45">
        <v>60771</v>
      </c>
      <c r="U2621" s="46">
        <v>350113</v>
      </c>
      <c r="V2621" s="38">
        <v>149993.31868681434</v>
      </c>
      <c r="W2621" s="46">
        <v>60771</v>
      </c>
      <c r="X2621" s="38"/>
      <c r="Y2621" s="38">
        <f t="shared" si="41"/>
        <v>173934.04497815866</v>
      </c>
      <c r="Z2621" s="38">
        <v>60771</v>
      </c>
      <c r="AA2621" s="38">
        <v>0</v>
      </c>
      <c r="AB2621" s="38">
        <v>60771</v>
      </c>
      <c r="AC2621" s="38" t="s">
        <v>6123</v>
      </c>
      <c r="AD2621" s="59">
        <v>1</v>
      </c>
      <c r="AE2621" s="59">
        <v>0.13501276346161964</v>
      </c>
      <c r="AF2621" s="59">
        <v>0.17357538851742152</v>
      </c>
    </row>
    <row r="2622" spans="1:32" x14ac:dyDescent="0.2">
      <c r="A2622" s="60" t="s">
        <v>6110</v>
      </c>
      <c r="B2622" s="44" t="s">
        <v>6115</v>
      </c>
      <c r="C2622" s="44"/>
      <c r="D2622" s="39">
        <v>2607</v>
      </c>
      <c r="E2622" s="44" t="s">
        <v>3582</v>
      </c>
      <c r="F2622" s="44" t="s">
        <v>3583</v>
      </c>
      <c r="G2622" s="39" t="s">
        <v>6115</v>
      </c>
      <c r="H2622" s="64">
        <v>40451</v>
      </c>
      <c r="I2622" s="44" t="s">
        <v>6131</v>
      </c>
      <c r="J2622" s="58">
        <v>30</v>
      </c>
      <c r="K2622" s="44" t="s">
        <v>6110</v>
      </c>
      <c r="L2622" s="39" t="s">
        <v>6116</v>
      </c>
      <c r="M2622" s="67">
        <v>0</v>
      </c>
      <c r="N2622" s="67">
        <v>0</v>
      </c>
      <c r="O2622" s="46">
        <v>492670</v>
      </c>
      <c r="P2622" s="45">
        <v>492670</v>
      </c>
      <c r="Q2622" s="45">
        <v>129123</v>
      </c>
      <c r="R2622" s="45">
        <v>10760.25</v>
      </c>
      <c r="S2622" s="45">
        <v>100000</v>
      </c>
      <c r="T2622" s="45">
        <v>30181</v>
      </c>
      <c r="U2622" s="46">
        <v>392670</v>
      </c>
      <c r="V2622" s="38">
        <v>168225.3342456618</v>
      </c>
      <c r="W2622" s="46">
        <v>30181</v>
      </c>
      <c r="X2622" s="38"/>
      <c r="Y2622" s="38">
        <f t="shared" si="41"/>
        <v>195076.10811816063</v>
      </c>
      <c r="Z2622" s="38">
        <v>30181</v>
      </c>
      <c r="AA2622" s="38">
        <v>0</v>
      </c>
      <c r="AB2622" s="38">
        <v>30181</v>
      </c>
      <c r="AC2622" s="38" t="s">
        <v>6123</v>
      </c>
      <c r="AD2622" s="59">
        <v>1</v>
      </c>
      <c r="AE2622" s="59">
        <v>6.1260072665272898E-2</v>
      </c>
      <c r="AF2622" s="59">
        <v>7.6860977411057629E-2</v>
      </c>
    </row>
    <row r="2623" spans="1:32" x14ac:dyDescent="0.2">
      <c r="A2623" s="60" t="s">
        <v>6110</v>
      </c>
      <c r="B2623" s="44" t="s">
        <v>6115</v>
      </c>
      <c r="C2623" s="44"/>
      <c r="D2623" s="39">
        <v>2608</v>
      </c>
      <c r="E2623" s="44" t="s">
        <v>3596</v>
      </c>
      <c r="F2623" s="44" t="s">
        <v>3597</v>
      </c>
      <c r="G2623" s="39" t="s">
        <v>6115</v>
      </c>
      <c r="H2623" s="64">
        <v>40451</v>
      </c>
      <c r="I2623" s="44" t="s">
        <v>6131</v>
      </c>
      <c r="J2623" s="58">
        <v>30</v>
      </c>
      <c r="K2623" s="44" t="s">
        <v>6110</v>
      </c>
      <c r="L2623" s="39" t="s">
        <v>6116</v>
      </c>
      <c r="M2623" s="67">
        <v>0</v>
      </c>
      <c r="N2623" s="67">
        <v>0</v>
      </c>
      <c r="O2623" s="46">
        <v>258361</v>
      </c>
      <c r="P2623" s="45">
        <v>258361</v>
      </c>
      <c r="Q2623" s="45">
        <v>141739</v>
      </c>
      <c r="R2623" s="45">
        <v>11811.583333333334</v>
      </c>
      <c r="S2623" s="45">
        <v>100000</v>
      </c>
      <c r="T2623" s="45">
        <v>54696</v>
      </c>
      <c r="U2623" s="46">
        <v>158361</v>
      </c>
      <c r="V2623" s="38">
        <v>67844.073029457941</v>
      </c>
      <c r="W2623" s="46">
        <v>54696</v>
      </c>
      <c r="X2623" s="38"/>
      <c r="Y2623" s="38">
        <f t="shared" si="41"/>
        <v>78672.797916061929</v>
      </c>
      <c r="Z2623" s="38">
        <v>54696</v>
      </c>
      <c r="AA2623" s="38">
        <v>0</v>
      </c>
      <c r="AB2623" s="38">
        <v>54696</v>
      </c>
      <c r="AC2623" s="38" t="s">
        <v>6123</v>
      </c>
      <c r="AD2623" s="59">
        <v>1</v>
      </c>
      <c r="AE2623" s="59">
        <v>0.21170377882110691</v>
      </c>
      <c r="AF2623" s="59">
        <v>0.34538806903214808</v>
      </c>
    </row>
    <row r="2624" spans="1:32" x14ac:dyDescent="0.2">
      <c r="A2624" s="60" t="s">
        <v>6110</v>
      </c>
      <c r="B2624" s="44" t="s">
        <v>6115</v>
      </c>
      <c r="C2624" s="44"/>
      <c r="D2624" s="39">
        <v>2609</v>
      </c>
      <c r="E2624" s="44" t="s">
        <v>3668</v>
      </c>
      <c r="F2624" s="44" t="s">
        <v>3669</v>
      </c>
      <c r="G2624" s="39" t="s">
        <v>6115</v>
      </c>
      <c r="H2624" s="64">
        <v>40543</v>
      </c>
      <c r="I2624" s="44" t="s">
        <v>6131</v>
      </c>
      <c r="J2624" s="58">
        <v>30</v>
      </c>
      <c r="K2624" s="44" t="s">
        <v>6110</v>
      </c>
      <c r="L2624" s="39" t="s">
        <v>6116</v>
      </c>
      <c r="M2624" s="67">
        <v>0</v>
      </c>
      <c r="N2624" s="67">
        <v>0</v>
      </c>
      <c r="O2624" s="46">
        <v>337286</v>
      </c>
      <c r="P2624" s="45">
        <v>337286</v>
      </c>
      <c r="Q2624" s="45">
        <v>144182</v>
      </c>
      <c r="R2624" s="45">
        <v>12015.166666666666</v>
      </c>
      <c r="S2624" s="45">
        <v>100000</v>
      </c>
      <c r="T2624" s="45">
        <v>47140</v>
      </c>
      <c r="U2624" s="46">
        <v>237286</v>
      </c>
      <c r="V2624" s="38">
        <v>101656.64976141824</v>
      </c>
      <c r="W2624" s="46">
        <v>47140</v>
      </c>
      <c r="X2624" s="38"/>
      <c r="Y2624" s="38">
        <f t="shared" si="41"/>
        <v>117882.26600179757</v>
      </c>
      <c r="Z2624" s="38">
        <v>47140</v>
      </c>
      <c r="AA2624" s="38">
        <v>0</v>
      </c>
      <c r="AB2624" s="38">
        <v>47140</v>
      </c>
      <c r="AC2624" s="38" t="s">
        <v>6123</v>
      </c>
      <c r="AD2624" s="59">
        <v>1</v>
      </c>
      <c r="AE2624" s="59">
        <v>0.13976269397484628</v>
      </c>
      <c r="AF2624" s="59">
        <v>0.19866321654037744</v>
      </c>
    </row>
    <row r="2625" spans="1:32" x14ac:dyDescent="0.2">
      <c r="A2625" s="60" t="s">
        <v>6110</v>
      </c>
      <c r="B2625" s="44" t="s">
        <v>6115</v>
      </c>
      <c r="C2625" s="44"/>
      <c r="D2625" s="39">
        <v>2610</v>
      </c>
      <c r="E2625" s="44" t="s">
        <v>3674</v>
      </c>
      <c r="F2625" s="44" t="s">
        <v>3675</v>
      </c>
      <c r="G2625" s="39" t="s">
        <v>6115</v>
      </c>
      <c r="H2625" s="64">
        <v>40359</v>
      </c>
      <c r="I2625" s="44" t="s">
        <v>6131</v>
      </c>
      <c r="J2625" s="58">
        <v>30</v>
      </c>
      <c r="K2625" s="44" t="s">
        <v>6110</v>
      </c>
      <c r="L2625" s="39" t="s">
        <v>6116</v>
      </c>
      <c r="M2625" s="67">
        <v>0</v>
      </c>
      <c r="N2625" s="67">
        <v>0</v>
      </c>
      <c r="O2625" s="46">
        <v>339865</v>
      </c>
      <c r="P2625" s="45">
        <v>339865</v>
      </c>
      <c r="Q2625" s="45">
        <v>121080</v>
      </c>
      <c r="R2625" s="45">
        <v>10090</v>
      </c>
      <c r="S2625" s="45">
        <v>100000</v>
      </c>
      <c r="T2625" s="45">
        <v>54324</v>
      </c>
      <c r="U2625" s="46">
        <v>239865</v>
      </c>
      <c r="V2625" s="38">
        <v>102761.52952564663</v>
      </c>
      <c r="W2625" s="46">
        <v>54324</v>
      </c>
      <c r="X2625" s="38"/>
      <c r="Y2625" s="38">
        <f t="shared" si="41"/>
        <v>119163.49778124785</v>
      </c>
      <c r="Z2625" s="38">
        <v>54324</v>
      </c>
      <c r="AA2625" s="38">
        <v>0</v>
      </c>
      <c r="AB2625" s="38">
        <v>54324</v>
      </c>
      <c r="AC2625" s="38" t="s">
        <v>6123</v>
      </c>
      <c r="AD2625" s="59">
        <v>1</v>
      </c>
      <c r="AE2625" s="59">
        <v>0.1598399364453533</v>
      </c>
      <c r="AF2625" s="59">
        <v>0.22647739353386279</v>
      </c>
    </row>
    <row r="2626" spans="1:32" x14ac:dyDescent="0.2">
      <c r="A2626" s="60" t="s">
        <v>6110</v>
      </c>
      <c r="B2626" s="44" t="s">
        <v>6115</v>
      </c>
      <c r="C2626" s="44"/>
      <c r="D2626" s="39">
        <v>2611</v>
      </c>
      <c r="E2626" s="44" t="s">
        <v>3838</v>
      </c>
      <c r="F2626" s="44" t="s">
        <v>3839</v>
      </c>
      <c r="G2626" s="39" t="s">
        <v>6115</v>
      </c>
      <c r="H2626" s="64">
        <v>40543</v>
      </c>
      <c r="I2626" s="44" t="s">
        <v>6130</v>
      </c>
      <c r="J2626" s="58">
        <v>30</v>
      </c>
      <c r="K2626" s="44" t="s">
        <v>6110</v>
      </c>
      <c r="L2626" s="39" t="s">
        <v>6116</v>
      </c>
      <c r="M2626" s="67">
        <v>0</v>
      </c>
      <c r="N2626" s="67">
        <v>0</v>
      </c>
      <c r="O2626" s="46">
        <v>552819</v>
      </c>
      <c r="P2626" s="45">
        <v>552819</v>
      </c>
      <c r="Q2626" s="45">
        <v>193765</v>
      </c>
      <c r="R2626" s="45">
        <v>16147.083333333334</v>
      </c>
      <c r="S2626" s="45">
        <v>100000</v>
      </c>
      <c r="T2626" s="45">
        <v>89714</v>
      </c>
      <c r="U2626" s="46">
        <v>452819</v>
      </c>
      <c r="V2626" s="38">
        <v>193994.00928969958</v>
      </c>
      <c r="W2626" s="46">
        <v>89714</v>
      </c>
      <c r="X2626" s="38"/>
      <c r="Y2626" s="38">
        <f t="shared" si="41"/>
        <v>224957.77167076012</v>
      </c>
      <c r="Z2626" s="38">
        <v>89714</v>
      </c>
      <c r="AA2626" s="38">
        <v>0</v>
      </c>
      <c r="AB2626" s="38">
        <v>89714</v>
      </c>
      <c r="AC2626" s="38" t="s">
        <v>6123</v>
      </c>
      <c r="AD2626" s="59">
        <v>1</v>
      </c>
      <c r="AE2626" s="59">
        <v>0.16228458139101587</v>
      </c>
      <c r="AF2626" s="59">
        <v>0.19812331196349978</v>
      </c>
    </row>
    <row r="2627" spans="1:32" x14ac:dyDescent="0.2">
      <c r="A2627" s="60" t="s">
        <v>6110</v>
      </c>
      <c r="B2627" s="44" t="s">
        <v>6115</v>
      </c>
      <c r="C2627" s="44"/>
      <c r="D2627" s="39">
        <v>2612</v>
      </c>
      <c r="E2627" s="44" t="s">
        <v>4214</v>
      </c>
      <c r="F2627" s="44" t="s">
        <v>4215</v>
      </c>
      <c r="G2627" s="39" t="s">
        <v>6115</v>
      </c>
      <c r="H2627" s="64">
        <v>40359</v>
      </c>
      <c r="I2627" s="44" t="s">
        <v>6141</v>
      </c>
      <c r="J2627" s="58">
        <v>30</v>
      </c>
      <c r="K2627" s="44" t="s">
        <v>6110</v>
      </c>
      <c r="L2627" s="39" t="s">
        <v>6116</v>
      </c>
      <c r="M2627" s="67">
        <v>0</v>
      </c>
      <c r="N2627" s="67">
        <v>0</v>
      </c>
      <c r="O2627" s="46">
        <v>185607</v>
      </c>
      <c r="P2627" s="45">
        <v>185607</v>
      </c>
      <c r="Q2627" s="45">
        <v>103152</v>
      </c>
      <c r="R2627" s="45">
        <v>8596</v>
      </c>
      <c r="S2627" s="45">
        <v>100000</v>
      </c>
      <c r="T2627" s="45">
        <v>54093</v>
      </c>
      <c r="U2627" s="46">
        <v>85607</v>
      </c>
      <c r="V2627" s="38">
        <v>36675.239230825806</v>
      </c>
      <c r="W2627" s="46">
        <v>36675.239230825806</v>
      </c>
      <c r="X2627" s="38"/>
      <c r="Y2627" s="38">
        <f t="shared" si="41"/>
        <v>42529.045732221399</v>
      </c>
      <c r="Z2627" s="38">
        <v>42529.045732221399</v>
      </c>
      <c r="AA2627" s="38">
        <v>0</v>
      </c>
      <c r="AB2627" s="38">
        <v>42529.045732221399</v>
      </c>
      <c r="AC2627" s="38" t="s">
        <v>6123</v>
      </c>
      <c r="AD2627" s="59">
        <v>0.78622087390644624</v>
      </c>
      <c r="AE2627" s="59">
        <v>0.22913492342541714</v>
      </c>
      <c r="AF2627" s="59">
        <v>0.49679402072519069</v>
      </c>
    </row>
    <row r="2628" spans="1:32" x14ac:dyDescent="0.2">
      <c r="A2628" s="60" t="s">
        <v>6110</v>
      </c>
      <c r="B2628" s="44" t="s">
        <v>6115</v>
      </c>
      <c r="C2628" s="44"/>
      <c r="D2628" s="39">
        <v>2613</v>
      </c>
      <c r="E2628" s="44" t="s">
        <v>4247</v>
      </c>
      <c r="F2628" s="44" t="s">
        <v>4248</v>
      </c>
      <c r="G2628" s="39" t="s">
        <v>6115</v>
      </c>
      <c r="H2628" s="64">
        <v>40359</v>
      </c>
      <c r="I2628" s="44" t="s">
        <v>6141</v>
      </c>
      <c r="J2628" s="58">
        <v>30</v>
      </c>
      <c r="K2628" s="44" t="s">
        <v>6110</v>
      </c>
      <c r="L2628" s="39" t="s">
        <v>6116</v>
      </c>
      <c r="M2628" s="67">
        <v>0</v>
      </c>
      <c r="N2628" s="67">
        <v>0</v>
      </c>
      <c r="O2628" s="46">
        <v>185836</v>
      </c>
      <c r="P2628" s="45">
        <v>185836</v>
      </c>
      <c r="Q2628" s="45">
        <v>130457</v>
      </c>
      <c r="R2628" s="45">
        <v>10871.416666666666</v>
      </c>
      <c r="S2628" s="45">
        <v>100000</v>
      </c>
      <c r="T2628" s="45">
        <v>63565</v>
      </c>
      <c r="U2628" s="46">
        <v>85836</v>
      </c>
      <c r="V2628" s="38">
        <v>36773.346041996141</v>
      </c>
      <c r="W2628" s="46">
        <v>36773.346041996141</v>
      </c>
      <c r="X2628" s="38"/>
      <c r="Y2628" s="38">
        <f t="shared" si="41"/>
        <v>42642.811562967458</v>
      </c>
      <c r="Z2628" s="38">
        <v>42642.811562967458</v>
      </c>
      <c r="AA2628" s="38">
        <v>0</v>
      </c>
      <c r="AB2628" s="38">
        <v>42642.811562967458</v>
      </c>
      <c r="AC2628" s="38" t="s">
        <v>6123</v>
      </c>
      <c r="AD2628" s="59">
        <v>0.67085363899893746</v>
      </c>
      <c r="AE2628" s="59">
        <v>0.2294647515172919</v>
      </c>
      <c r="AF2628" s="59">
        <v>0.49679402072519058</v>
      </c>
    </row>
    <row r="2629" spans="1:32" x14ac:dyDescent="0.2">
      <c r="A2629" s="60" t="s">
        <v>6110</v>
      </c>
      <c r="B2629" s="44" t="s">
        <v>6115</v>
      </c>
      <c r="C2629" s="44"/>
      <c r="D2629" s="39">
        <v>2614</v>
      </c>
      <c r="E2629" s="44" t="s">
        <v>4297</v>
      </c>
      <c r="F2629" s="44" t="s">
        <v>241</v>
      </c>
      <c r="G2629" s="39" t="s">
        <v>6115</v>
      </c>
      <c r="H2629" s="64">
        <v>40359</v>
      </c>
      <c r="I2629" s="44" t="s">
        <v>6141</v>
      </c>
      <c r="J2629" s="58">
        <v>30</v>
      </c>
      <c r="K2629" s="44" t="s">
        <v>6110</v>
      </c>
      <c r="L2629" s="39" t="s">
        <v>6116</v>
      </c>
      <c r="M2629" s="67">
        <v>0</v>
      </c>
      <c r="N2629" s="67">
        <v>0</v>
      </c>
      <c r="O2629" s="46">
        <v>160831</v>
      </c>
      <c r="P2629" s="45">
        <v>160831</v>
      </c>
      <c r="Q2629" s="45">
        <v>119797</v>
      </c>
      <c r="R2629" s="45">
        <v>9983.0833333333339</v>
      </c>
      <c r="S2629" s="45">
        <v>100000</v>
      </c>
      <c r="T2629" s="45">
        <v>77342</v>
      </c>
      <c r="U2629" s="46">
        <v>60831</v>
      </c>
      <c r="V2629" s="38">
        <v>26060.853407435894</v>
      </c>
      <c r="W2629" s="46">
        <v>26060.853407435894</v>
      </c>
      <c r="X2629" s="38"/>
      <c r="Y2629" s="38">
        <f t="shared" si="41"/>
        <v>30220.47707473407</v>
      </c>
      <c r="Z2629" s="38">
        <v>30220.47707473407</v>
      </c>
      <c r="AA2629" s="38">
        <v>0</v>
      </c>
      <c r="AB2629" s="38">
        <v>30220.47707473407</v>
      </c>
      <c r="AC2629" s="38" t="s">
        <v>6123</v>
      </c>
      <c r="AD2629" s="59">
        <v>0.39073824150828879</v>
      </c>
      <c r="AE2629" s="59">
        <v>0.18790206536509796</v>
      </c>
      <c r="AF2629" s="59">
        <v>0.49679402072519063</v>
      </c>
    </row>
    <row r="2630" spans="1:32" x14ac:dyDescent="0.2">
      <c r="A2630" s="60" t="s">
        <v>6110</v>
      </c>
      <c r="B2630" s="44" t="s">
        <v>6115</v>
      </c>
      <c r="C2630" s="44"/>
      <c r="D2630" s="39">
        <v>2615</v>
      </c>
      <c r="E2630" s="44" t="s">
        <v>4357</v>
      </c>
      <c r="F2630" s="44" t="s">
        <v>4358</v>
      </c>
      <c r="G2630" s="39" t="s">
        <v>6115</v>
      </c>
      <c r="H2630" s="64">
        <v>40633</v>
      </c>
      <c r="I2630" s="44" t="s">
        <v>6141</v>
      </c>
      <c r="J2630" s="58">
        <v>30</v>
      </c>
      <c r="K2630" s="44" t="s">
        <v>6110</v>
      </c>
      <c r="L2630" s="39" t="s">
        <v>6116</v>
      </c>
      <c r="M2630" s="67">
        <v>0</v>
      </c>
      <c r="N2630" s="67">
        <v>0</v>
      </c>
      <c r="O2630" s="46">
        <v>41405</v>
      </c>
      <c r="P2630" s="45">
        <v>41405</v>
      </c>
      <c r="Q2630" s="45">
        <v>110644</v>
      </c>
      <c r="R2630" s="45">
        <v>9220.3333333333339</v>
      </c>
      <c r="S2630" s="45">
        <v>100000</v>
      </c>
      <c r="T2630" s="45">
        <v>73866</v>
      </c>
      <c r="U2630" s="46">
        <v>0</v>
      </c>
      <c r="V2630" s="38">
        <v>0</v>
      </c>
      <c r="W2630" s="46">
        <v>0</v>
      </c>
      <c r="X2630" s="38"/>
      <c r="Y2630" s="38">
        <f t="shared" si="41"/>
        <v>0</v>
      </c>
      <c r="Z2630" s="38">
        <v>0</v>
      </c>
      <c r="AA2630" s="38">
        <v>0</v>
      </c>
      <c r="AB2630" s="38">
        <v>0</v>
      </c>
      <c r="AC2630" s="38" t="s">
        <v>6116</v>
      </c>
      <c r="AD2630" s="59">
        <v>0</v>
      </c>
      <c r="AE2630" s="59">
        <v>0</v>
      </c>
      <c r="AF2630" s="59" t="s">
        <v>6138</v>
      </c>
    </row>
    <row r="2631" spans="1:32" x14ac:dyDescent="0.2">
      <c r="A2631" s="60" t="s">
        <v>6110</v>
      </c>
      <c r="B2631" s="44" t="s">
        <v>6115</v>
      </c>
      <c r="C2631" s="44"/>
      <c r="D2631" s="39">
        <v>2616</v>
      </c>
      <c r="E2631" s="44" t="s">
        <v>5057</v>
      </c>
      <c r="F2631" s="44" t="s">
        <v>5058</v>
      </c>
      <c r="G2631" s="39" t="s">
        <v>6115</v>
      </c>
      <c r="H2631" s="64">
        <v>40633</v>
      </c>
      <c r="I2631" s="44" t="s">
        <v>6130</v>
      </c>
      <c r="J2631" s="58">
        <v>30</v>
      </c>
      <c r="K2631" s="44" t="s">
        <v>6110</v>
      </c>
      <c r="L2631" s="39" t="s">
        <v>6116</v>
      </c>
      <c r="M2631" s="67">
        <v>0</v>
      </c>
      <c r="N2631" s="67">
        <v>0</v>
      </c>
      <c r="O2631" s="46">
        <v>56558</v>
      </c>
      <c r="P2631" s="45">
        <v>56558</v>
      </c>
      <c r="Q2631" s="45">
        <v>132109</v>
      </c>
      <c r="R2631" s="45">
        <v>11009.083333333334</v>
      </c>
      <c r="S2631" s="45">
        <v>100000</v>
      </c>
      <c r="T2631" s="45">
        <v>83689</v>
      </c>
      <c r="U2631" s="46">
        <v>0</v>
      </c>
      <c r="V2631" s="38">
        <v>0</v>
      </c>
      <c r="W2631" s="46">
        <v>0</v>
      </c>
      <c r="X2631" s="38"/>
      <c r="Y2631" s="38">
        <f t="shared" si="41"/>
        <v>0</v>
      </c>
      <c r="Z2631" s="38">
        <v>0</v>
      </c>
      <c r="AA2631" s="38">
        <v>0</v>
      </c>
      <c r="AB2631" s="38">
        <v>0</v>
      </c>
      <c r="AC2631" s="38" t="s">
        <v>6116</v>
      </c>
      <c r="AD2631" s="59">
        <v>0</v>
      </c>
      <c r="AE2631" s="59">
        <v>0</v>
      </c>
      <c r="AF2631" s="59" t="s">
        <v>6138</v>
      </c>
    </row>
    <row r="2632" spans="1:32" x14ac:dyDescent="0.2">
      <c r="A2632" s="60" t="s">
        <v>6110</v>
      </c>
      <c r="B2632" s="44" t="s">
        <v>6115</v>
      </c>
      <c r="C2632" s="44"/>
      <c r="D2632" s="39">
        <v>2617</v>
      </c>
      <c r="E2632" s="44" t="s">
        <v>5129</v>
      </c>
      <c r="F2632" s="44" t="s">
        <v>5130</v>
      </c>
      <c r="G2632" s="39" t="s">
        <v>6115</v>
      </c>
      <c r="H2632" s="64">
        <v>40543</v>
      </c>
      <c r="I2632" s="44" t="s">
        <v>6141</v>
      </c>
      <c r="J2632" s="58">
        <v>30</v>
      </c>
      <c r="K2632" s="44" t="s">
        <v>6110</v>
      </c>
      <c r="L2632" s="39" t="s">
        <v>6116</v>
      </c>
      <c r="M2632" s="67">
        <v>0</v>
      </c>
      <c r="N2632" s="67">
        <v>0</v>
      </c>
      <c r="O2632" s="46">
        <v>191368</v>
      </c>
      <c r="P2632" s="45">
        <v>191368</v>
      </c>
      <c r="Q2632" s="45">
        <v>144782</v>
      </c>
      <c r="R2632" s="45">
        <v>12065.166666666666</v>
      </c>
      <c r="S2632" s="45">
        <v>100000</v>
      </c>
      <c r="T2632" s="45">
        <v>96819</v>
      </c>
      <c r="U2632" s="46">
        <v>91368</v>
      </c>
      <c r="V2632" s="38">
        <v>39143.332414897057</v>
      </c>
      <c r="W2632" s="46">
        <v>39143.332414897057</v>
      </c>
      <c r="X2632" s="38"/>
      <c r="Y2632" s="38">
        <f t="shared" si="41"/>
        <v>45391.076085619221</v>
      </c>
      <c r="Z2632" s="38">
        <v>45391.076085619221</v>
      </c>
      <c r="AA2632" s="38">
        <v>0</v>
      </c>
      <c r="AB2632" s="38">
        <v>45391.076085619221</v>
      </c>
      <c r="AC2632" s="38" t="s">
        <v>6123</v>
      </c>
      <c r="AD2632" s="59">
        <v>0.46882405401438998</v>
      </c>
      <c r="AE2632" s="59">
        <v>0.23719261363247368</v>
      </c>
      <c r="AF2632" s="59">
        <v>0.49679402072519069</v>
      </c>
    </row>
    <row r="2633" spans="1:32" x14ac:dyDescent="0.2">
      <c r="A2633" s="60" t="s">
        <v>6110</v>
      </c>
      <c r="B2633" s="44" t="s">
        <v>6115</v>
      </c>
      <c r="C2633" s="44"/>
      <c r="D2633" s="39">
        <v>2618</v>
      </c>
      <c r="E2633" s="44" t="s">
        <v>5165</v>
      </c>
      <c r="F2633" s="44" t="s">
        <v>5166</v>
      </c>
      <c r="G2633" s="39" t="s">
        <v>6115</v>
      </c>
      <c r="H2633" s="64">
        <v>40543</v>
      </c>
      <c r="I2633" s="44" t="s">
        <v>6141</v>
      </c>
      <c r="J2633" s="58">
        <v>30</v>
      </c>
      <c r="K2633" s="44" t="s">
        <v>6110</v>
      </c>
      <c r="L2633" s="39" t="s">
        <v>6116</v>
      </c>
      <c r="M2633" s="67">
        <v>0</v>
      </c>
      <c r="N2633" s="67">
        <v>0</v>
      </c>
      <c r="O2633" s="46">
        <v>176643</v>
      </c>
      <c r="P2633" s="45">
        <v>176643</v>
      </c>
      <c r="Q2633" s="45">
        <v>120884</v>
      </c>
      <c r="R2633" s="45">
        <v>10073.666666666666</v>
      </c>
      <c r="S2633" s="45">
        <v>100000</v>
      </c>
      <c r="T2633" s="45">
        <v>78148</v>
      </c>
      <c r="U2633" s="46">
        <v>76643</v>
      </c>
      <c r="V2633" s="38">
        <v>32834.935932437562</v>
      </c>
      <c r="W2633" s="46">
        <v>32834.935932437562</v>
      </c>
      <c r="X2633" s="38"/>
      <c r="Y2633" s="38">
        <f t="shared" si="41"/>
        <v>38075.784130440785</v>
      </c>
      <c r="Z2633" s="38">
        <v>38075.784130440785</v>
      </c>
      <c r="AA2633" s="38">
        <v>0</v>
      </c>
      <c r="AB2633" s="38">
        <v>38075.784130440785</v>
      </c>
      <c r="AC2633" s="38" t="s">
        <v>6123</v>
      </c>
      <c r="AD2633" s="59">
        <v>0.48722659735937945</v>
      </c>
      <c r="AE2633" s="59">
        <v>0.21555218225709927</v>
      </c>
      <c r="AF2633" s="59">
        <v>0.49679402072519063</v>
      </c>
    </row>
    <row r="2634" spans="1:32" x14ac:dyDescent="0.2">
      <c r="A2634" s="60" t="s">
        <v>6110</v>
      </c>
      <c r="B2634" s="44" t="s">
        <v>6115</v>
      </c>
      <c r="C2634" s="44"/>
      <c r="D2634" s="39">
        <v>2619</v>
      </c>
      <c r="E2634" s="44" t="s">
        <v>5293</v>
      </c>
      <c r="F2634" s="44" t="s">
        <v>5294</v>
      </c>
      <c r="G2634" s="39" t="s">
        <v>6115</v>
      </c>
      <c r="H2634" s="64">
        <v>40451</v>
      </c>
      <c r="I2634" s="44" t="s">
        <v>6141</v>
      </c>
      <c r="J2634" s="58">
        <v>30</v>
      </c>
      <c r="K2634" s="44" t="s">
        <v>6110</v>
      </c>
      <c r="L2634" s="39" t="s">
        <v>6116</v>
      </c>
      <c r="M2634" s="67">
        <v>0</v>
      </c>
      <c r="N2634" s="67">
        <v>0</v>
      </c>
      <c r="O2634" s="46">
        <v>158238</v>
      </c>
      <c r="P2634" s="45">
        <v>158238</v>
      </c>
      <c r="Q2634" s="45">
        <v>100848</v>
      </c>
      <c r="R2634" s="45">
        <v>8404</v>
      </c>
      <c r="S2634" s="45">
        <v>100000</v>
      </c>
      <c r="T2634" s="45">
        <v>43770</v>
      </c>
      <c r="U2634" s="46">
        <v>58238</v>
      </c>
      <c r="V2634" s="38">
        <v>24949.975846891415</v>
      </c>
      <c r="W2634" s="46">
        <v>24949.975846891415</v>
      </c>
      <c r="X2634" s="38"/>
      <c r="Y2634" s="38">
        <f t="shared" si="41"/>
        <v>28932.290178993655</v>
      </c>
      <c r="Z2634" s="38">
        <v>28932.290178993655</v>
      </c>
      <c r="AA2634" s="38">
        <v>0</v>
      </c>
      <c r="AB2634" s="38">
        <v>28932.290178993655</v>
      </c>
      <c r="AC2634" s="38" t="s">
        <v>6123</v>
      </c>
      <c r="AD2634" s="59">
        <v>0.66100731503298271</v>
      </c>
      <c r="AE2634" s="59">
        <v>0.18284034289483977</v>
      </c>
      <c r="AF2634" s="59">
        <v>0.49679402072519069</v>
      </c>
    </row>
    <row r="2635" spans="1:32" x14ac:dyDescent="0.2">
      <c r="A2635" s="60" t="s">
        <v>6110</v>
      </c>
      <c r="B2635" s="44" t="s">
        <v>6115</v>
      </c>
      <c r="C2635" s="44"/>
      <c r="D2635" s="39">
        <v>2620</v>
      </c>
      <c r="E2635" s="44" t="s">
        <v>5355</v>
      </c>
      <c r="F2635" s="44" t="s">
        <v>5356</v>
      </c>
      <c r="G2635" s="39" t="s">
        <v>6115</v>
      </c>
      <c r="H2635" s="64">
        <v>40543</v>
      </c>
      <c r="I2635" s="44" t="s">
        <v>6131</v>
      </c>
      <c r="J2635" s="58">
        <v>30</v>
      </c>
      <c r="K2635" s="44" t="s">
        <v>6110</v>
      </c>
      <c r="L2635" s="39" t="s">
        <v>6116</v>
      </c>
      <c r="M2635" s="67">
        <v>0</v>
      </c>
      <c r="N2635" s="67">
        <v>0</v>
      </c>
      <c r="O2635" s="46">
        <v>163455</v>
      </c>
      <c r="P2635" s="45">
        <v>163455</v>
      </c>
      <c r="Q2635" s="45">
        <v>125073</v>
      </c>
      <c r="R2635" s="45">
        <v>10422.75</v>
      </c>
      <c r="S2635" s="45">
        <v>100000</v>
      </c>
      <c r="T2635" s="45">
        <v>52619</v>
      </c>
      <c r="U2635" s="46">
        <v>63455</v>
      </c>
      <c r="V2635" s="38">
        <v>27185.011802680288</v>
      </c>
      <c r="W2635" s="46">
        <v>27185.011802680288</v>
      </c>
      <c r="X2635" s="38"/>
      <c r="Y2635" s="38">
        <f t="shared" si="41"/>
        <v>31524.064585116972</v>
      </c>
      <c r="Z2635" s="38">
        <v>31524.064585116972</v>
      </c>
      <c r="AA2635" s="38">
        <v>0</v>
      </c>
      <c r="AB2635" s="38">
        <v>31524.064585116972</v>
      </c>
      <c r="AC2635" s="38" t="s">
        <v>6123</v>
      </c>
      <c r="AD2635" s="59">
        <v>0.59910041211571807</v>
      </c>
      <c r="AE2635" s="59">
        <v>0.19286081542392078</v>
      </c>
      <c r="AF2635" s="59">
        <v>0.49679402072519063</v>
      </c>
    </row>
    <row r="2636" spans="1:32" x14ac:dyDescent="0.2">
      <c r="A2636" s="60" t="s">
        <v>6110</v>
      </c>
      <c r="B2636" s="44" t="s">
        <v>6115</v>
      </c>
      <c r="C2636" s="44"/>
      <c r="D2636" s="39">
        <v>2621</v>
      </c>
      <c r="E2636" s="44" t="s">
        <v>5407</v>
      </c>
      <c r="F2636" s="44" t="s">
        <v>6084</v>
      </c>
      <c r="G2636" s="39" t="s">
        <v>6115</v>
      </c>
      <c r="H2636" s="64">
        <v>40359</v>
      </c>
      <c r="I2636" s="44" t="s">
        <v>6131</v>
      </c>
      <c r="J2636" s="58">
        <v>30</v>
      </c>
      <c r="K2636" s="44" t="s">
        <v>6110</v>
      </c>
      <c r="L2636" s="39" t="s">
        <v>6116</v>
      </c>
      <c r="M2636" s="67">
        <v>0</v>
      </c>
      <c r="N2636" s="67">
        <v>0</v>
      </c>
      <c r="O2636" s="46">
        <v>46920</v>
      </c>
      <c r="P2636" s="45">
        <v>46920</v>
      </c>
      <c r="Q2636" s="45">
        <v>125139</v>
      </c>
      <c r="R2636" s="45">
        <v>10428.25</v>
      </c>
      <c r="S2636" s="45">
        <v>100000</v>
      </c>
      <c r="T2636" s="45">
        <v>39038</v>
      </c>
      <c r="U2636" s="46">
        <v>0</v>
      </c>
      <c r="V2636" s="38">
        <v>0</v>
      </c>
      <c r="W2636" s="46">
        <v>0</v>
      </c>
      <c r="X2636" s="38"/>
      <c r="Y2636" s="38">
        <f t="shared" si="41"/>
        <v>0</v>
      </c>
      <c r="Z2636" s="38">
        <v>0</v>
      </c>
      <c r="AA2636" s="38">
        <v>0</v>
      </c>
      <c r="AB2636" s="38">
        <v>0</v>
      </c>
      <c r="AC2636" s="38" t="s">
        <v>6116</v>
      </c>
      <c r="AD2636" s="59">
        <v>0</v>
      </c>
      <c r="AE2636" s="59">
        <v>0</v>
      </c>
      <c r="AF2636" s="59" t="s">
        <v>6138</v>
      </c>
    </row>
    <row r="2637" spans="1:32" x14ac:dyDescent="0.2">
      <c r="A2637" s="60" t="s">
        <v>6110</v>
      </c>
      <c r="B2637" s="44" t="s">
        <v>6115</v>
      </c>
      <c r="C2637" s="44"/>
      <c r="D2637" s="39">
        <v>2622</v>
      </c>
      <c r="E2637" s="44" t="s">
        <v>5460</v>
      </c>
      <c r="F2637" s="44" t="s">
        <v>5461</v>
      </c>
      <c r="G2637" s="39" t="s">
        <v>6115</v>
      </c>
      <c r="H2637" s="64">
        <v>40451</v>
      </c>
      <c r="I2637" s="44" t="s">
        <v>6141</v>
      </c>
      <c r="J2637" s="58">
        <v>30</v>
      </c>
      <c r="K2637" s="44" t="s">
        <v>6110</v>
      </c>
      <c r="L2637" s="39" t="s">
        <v>6116</v>
      </c>
      <c r="M2637" s="67">
        <v>0</v>
      </c>
      <c r="N2637" s="67">
        <v>0</v>
      </c>
      <c r="O2637" s="46">
        <v>202740</v>
      </c>
      <c r="P2637" s="45">
        <v>202740</v>
      </c>
      <c r="Q2637" s="45">
        <v>118001</v>
      </c>
      <c r="R2637" s="45">
        <v>9833.4166666666661</v>
      </c>
      <c r="S2637" s="45">
        <v>100000</v>
      </c>
      <c r="T2637" s="45">
        <v>55194</v>
      </c>
      <c r="U2637" s="46">
        <v>102740</v>
      </c>
      <c r="V2637" s="38">
        <v>44015.25667965287</v>
      </c>
      <c r="W2637" s="46">
        <v>44015.25667965287</v>
      </c>
      <c r="X2637" s="38"/>
      <c r="Y2637" s="38">
        <f t="shared" si="41"/>
        <v>51040.617689306084</v>
      </c>
      <c r="Z2637" s="38">
        <v>51040.617689306084</v>
      </c>
      <c r="AA2637" s="38">
        <v>0</v>
      </c>
      <c r="AB2637" s="38">
        <v>51040.617689306084</v>
      </c>
      <c r="AC2637" s="38" t="s">
        <v>6123</v>
      </c>
      <c r="AD2637" s="59">
        <v>0.92474938742084434</v>
      </c>
      <c r="AE2637" s="59">
        <v>0.25175405785393157</v>
      </c>
      <c r="AF2637" s="59">
        <v>0.49679402072519063</v>
      </c>
    </row>
    <row r="2638" spans="1:32" x14ac:dyDescent="0.2">
      <c r="A2638" s="60" t="s">
        <v>6110</v>
      </c>
      <c r="B2638" s="44" t="s">
        <v>6115</v>
      </c>
      <c r="C2638" s="44"/>
      <c r="D2638" s="39">
        <v>2623</v>
      </c>
      <c r="E2638" s="44" t="s">
        <v>5524</v>
      </c>
      <c r="F2638" s="44" t="s">
        <v>5525</v>
      </c>
      <c r="G2638" s="39" t="s">
        <v>6115</v>
      </c>
      <c r="H2638" s="64">
        <v>40359</v>
      </c>
      <c r="I2638" s="44" t="s">
        <v>6129</v>
      </c>
      <c r="J2638" s="58">
        <v>30</v>
      </c>
      <c r="K2638" s="44" t="s">
        <v>6110</v>
      </c>
      <c r="L2638" s="39" t="s">
        <v>6116</v>
      </c>
      <c r="M2638" s="67">
        <v>0</v>
      </c>
      <c r="N2638" s="67">
        <v>0</v>
      </c>
      <c r="O2638" s="46">
        <v>395870</v>
      </c>
      <c r="P2638" s="45">
        <v>395870</v>
      </c>
      <c r="Q2638" s="45">
        <v>164949</v>
      </c>
      <c r="R2638" s="45">
        <v>13745.75</v>
      </c>
      <c r="S2638" s="45">
        <v>100000</v>
      </c>
      <c r="T2638" s="45">
        <v>27861</v>
      </c>
      <c r="U2638" s="46">
        <v>295870</v>
      </c>
      <c r="V2638" s="38">
        <v>126754.85686012161</v>
      </c>
      <c r="W2638" s="46">
        <v>27861</v>
      </c>
      <c r="X2638" s="38"/>
      <c r="Y2638" s="38">
        <f t="shared" si="41"/>
        <v>146986.44691196215</v>
      </c>
      <c r="Z2638" s="38">
        <v>27861</v>
      </c>
      <c r="AA2638" s="38">
        <v>0</v>
      </c>
      <c r="AB2638" s="38">
        <v>27861</v>
      </c>
      <c r="AC2638" s="38" t="s">
        <v>6123</v>
      </c>
      <c r="AD2638" s="59">
        <v>1</v>
      </c>
      <c r="AE2638" s="59">
        <v>7.0379164877358735E-2</v>
      </c>
      <c r="AF2638" s="59">
        <v>9.4166356845912055E-2</v>
      </c>
    </row>
    <row r="2639" spans="1:32" x14ac:dyDescent="0.2">
      <c r="A2639" s="60" t="s">
        <v>6110</v>
      </c>
      <c r="B2639" s="44" t="s">
        <v>6115</v>
      </c>
      <c r="C2639" s="44"/>
      <c r="D2639" s="39">
        <v>2624</v>
      </c>
      <c r="E2639" s="44" t="s">
        <v>5581</v>
      </c>
      <c r="F2639" s="44" t="s">
        <v>5582</v>
      </c>
      <c r="G2639" s="39" t="s">
        <v>6115</v>
      </c>
      <c r="H2639" s="64">
        <v>40359</v>
      </c>
      <c r="I2639" s="44" t="s">
        <v>6129</v>
      </c>
      <c r="J2639" s="58">
        <v>30</v>
      </c>
      <c r="K2639" s="44" t="s">
        <v>6110</v>
      </c>
      <c r="L2639" s="39" t="s">
        <v>6116</v>
      </c>
      <c r="M2639" s="67">
        <v>0</v>
      </c>
      <c r="N2639" s="67">
        <v>0</v>
      </c>
      <c r="O2639" s="46">
        <v>123847</v>
      </c>
      <c r="P2639" s="45">
        <v>123847</v>
      </c>
      <c r="Q2639" s="45">
        <v>120154</v>
      </c>
      <c r="R2639" s="45">
        <v>10012.833333333334</v>
      </c>
      <c r="S2639" s="45">
        <v>100000</v>
      </c>
      <c r="T2639" s="45">
        <v>46869</v>
      </c>
      <c r="U2639" s="46">
        <v>23847</v>
      </c>
      <c r="V2639" s="38">
        <v>10216.389196415048</v>
      </c>
      <c r="W2639" s="46">
        <v>10216.389196415048</v>
      </c>
      <c r="X2639" s="38"/>
      <c r="Y2639" s="38">
        <f t="shared" si="41"/>
        <v>11847.047012233621</v>
      </c>
      <c r="Z2639" s="38">
        <v>11847.047012233621</v>
      </c>
      <c r="AA2639" s="38">
        <v>0</v>
      </c>
      <c r="AB2639" s="38">
        <v>11847.047012233621</v>
      </c>
      <c r="AC2639" s="38" t="s">
        <v>6123</v>
      </c>
      <c r="AD2639" s="59">
        <v>0.25276935740539846</v>
      </c>
      <c r="AE2639" s="59">
        <v>9.565873224408844E-2</v>
      </c>
      <c r="AF2639" s="59">
        <v>0.49679402072519063</v>
      </c>
    </row>
    <row r="2640" spans="1:32" x14ac:dyDescent="0.2">
      <c r="A2640" s="60" t="s">
        <v>6110</v>
      </c>
      <c r="B2640" s="44" t="s">
        <v>6115</v>
      </c>
      <c r="C2640" s="44"/>
      <c r="D2640" s="39">
        <v>2625</v>
      </c>
      <c r="E2640" s="44" t="s">
        <v>5738</v>
      </c>
      <c r="F2640" s="44" t="s">
        <v>5739</v>
      </c>
      <c r="G2640" s="39" t="s">
        <v>6115</v>
      </c>
      <c r="H2640" s="64">
        <v>40359</v>
      </c>
      <c r="I2640" s="44" t="s">
        <v>6131</v>
      </c>
      <c r="J2640" s="58">
        <v>30</v>
      </c>
      <c r="K2640" s="44" t="s">
        <v>6110</v>
      </c>
      <c r="L2640" s="39" t="s">
        <v>6116</v>
      </c>
      <c r="M2640" s="67">
        <v>0</v>
      </c>
      <c r="N2640" s="67">
        <v>0</v>
      </c>
      <c r="O2640" s="46">
        <v>769840</v>
      </c>
      <c r="P2640" s="45">
        <v>769840</v>
      </c>
      <c r="Q2640" s="45">
        <v>130947</v>
      </c>
      <c r="R2640" s="45">
        <v>10912.25</v>
      </c>
      <c r="S2640" s="45">
        <v>100000</v>
      </c>
      <c r="T2640" s="45">
        <v>33412</v>
      </c>
      <c r="U2640" s="46">
        <v>669840</v>
      </c>
      <c r="V2640" s="38">
        <v>286968.84888357681</v>
      </c>
      <c r="W2640" s="46">
        <v>33412</v>
      </c>
      <c r="X2640" s="38"/>
      <c r="Y2640" s="38">
        <f t="shared" si="41"/>
        <v>332772.50684256171</v>
      </c>
      <c r="Z2640" s="38">
        <v>33412</v>
      </c>
      <c r="AA2640" s="38">
        <v>0</v>
      </c>
      <c r="AB2640" s="38">
        <v>33412</v>
      </c>
      <c r="AC2640" s="38" t="s">
        <v>6123</v>
      </c>
      <c r="AD2640" s="59">
        <v>1</v>
      </c>
      <c r="AE2640" s="59">
        <v>4.3401226228826771E-2</v>
      </c>
      <c r="AF2640" s="59">
        <v>4.9880568493968706E-2</v>
      </c>
    </row>
    <row r="2641" spans="1:32" x14ac:dyDescent="0.2">
      <c r="A2641" s="60" t="s">
        <v>6110</v>
      </c>
      <c r="B2641" s="44" t="s">
        <v>6115</v>
      </c>
      <c r="C2641" s="44"/>
      <c r="D2641" s="39">
        <v>2626</v>
      </c>
      <c r="E2641" s="44" t="s">
        <v>5744</v>
      </c>
      <c r="F2641" s="44" t="s">
        <v>5745</v>
      </c>
      <c r="G2641" s="39" t="s">
        <v>6115</v>
      </c>
      <c r="H2641" s="64">
        <v>40451</v>
      </c>
      <c r="I2641" s="44" t="s">
        <v>6129</v>
      </c>
      <c r="J2641" s="58">
        <v>30</v>
      </c>
      <c r="K2641" s="44" t="s">
        <v>6110</v>
      </c>
      <c r="L2641" s="39" t="s">
        <v>6116</v>
      </c>
      <c r="M2641" s="67">
        <v>0</v>
      </c>
      <c r="N2641" s="67">
        <v>0</v>
      </c>
      <c r="O2641" s="46">
        <v>307308</v>
      </c>
      <c r="P2641" s="45">
        <v>307308</v>
      </c>
      <c r="Q2641" s="45">
        <v>137586</v>
      </c>
      <c r="R2641" s="45">
        <v>11465.5</v>
      </c>
      <c r="S2641" s="45">
        <v>100000</v>
      </c>
      <c r="T2641" s="45">
        <v>47154</v>
      </c>
      <c r="U2641" s="46">
        <v>207308</v>
      </c>
      <c r="V2641" s="38">
        <v>88813.654192578135</v>
      </c>
      <c r="W2641" s="46">
        <v>47154</v>
      </c>
      <c r="X2641" s="38"/>
      <c r="Y2641" s="38">
        <f t="shared" si="41"/>
        <v>102989.37484849783</v>
      </c>
      <c r="Z2641" s="38">
        <v>47154</v>
      </c>
      <c r="AA2641" s="38">
        <v>0</v>
      </c>
      <c r="AB2641" s="38">
        <v>47154</v>
      </c>
      <c r="AC2641" s="38" t="s">
        <v>6123</v>
      </c>
      <c r="AD2641" s="59">
        <v>1</v>
      </c>
      <c r="AE2641" s="59">
        <v>0.15344214924440627</v>
      </c>
      <c r="AF2641" s="59">
        <v>0.22745866054373204</v>
      </c>
    </row>
    <row r="2642" spans="1:32" x14ac:dyDescent="0.2">
      <c r="A2642" s="60" t="s">
        <v>6110</v>
      </c>
      <c r="B2642" s="44" t="s">
        <v>6115</v>
      </c>
      <c r="C2642" s="44"/>
      <c r="D2642" s="39">
        <v>2627</v>
      </c>
      <c r="E2642" s="44" t="s">
        <v>5780</v>
      </c>
      <c r="F2642" s="44" t="s">
        <v>5781</v>
      </c>
      <c r="G2642" s="39" t="s">
        <v>6115</v>
      </c>
      <c r="H2642" s="64">
        <v>40359</v>
      </c>
      <c r="I2642" s="44" t="s">
        <v>6131</v>
      </c>
      <c r="J2642" s="58">
        <v>30</v>
      </c>
      <c r="K2642" s="44" t="s">
        <v>6110</v>
      </c>
      <c r="L2642" s="39" t="s">
        <v>6116</v>
      </c>
      <c r="M2642" s="67">
        <v>0</v>
      </c>
      <c r="N2642" s="67">
        <v>0</v>
      </c>
      <c r="O2642" s="46">
        <v>195774</v>
      </c>
      <c r="P2642" s="45">
        <v>195774</v>
      </c>
      <c r="Q2642" s="45">
        <v>136096</v>
      </c>
      <c r="R2642" s="45">
        <v>11341.333333333334</v>
      </c>
      <c r="S2642" s="45">
        <v>100000</v>
      </c>
      <c r="T2642" s="45">
        <v>29230</v>
      </c>
      <c r="U2642" s="46">
        <v>95774</v>
      </c>
      <c r="V2642" s="38">
        <v>41030.924598375255</v>
      </c>
      <c r="W2642" s="46">
        <v>29230</v>
      </c>
      <c r="X2642" s="38"/>
      <c r="Y2642" s="38">
        <f t="shared" si="41"/>
        <v>47579.950540934406</v>
      </c>
      <c r="Z2642" s="38">
        <v>29230</v>
      </c>
      <c r="AA2642" s="38">
        <v>0</v>
      </c>
      <c r="AB2642" s="38">
        <v>29230</v>
      </c>
      <c r="AC2642" s="38" t="s">
        <v>6123</v>
      </c>
      <c r="AD2642" s="59">
        <v>1</v>
      </c>
      <c r="AE2642" s="59">
        <v>0.14930481064901366</v>
      </c>
      <c r="AF2642" s="59">
        <v>0.30519765280765132</v>
      </c>
    </row>
    <row r="2643" spans="1:32" x14ac:dyDescent="0.2">
      <c r="A2643" s="60" t="s">
        <v>6110</v>
      </c>
      <c r="B2643" s="44" t="s">
        <v>6115</v>
      </c>
      <c r="C2643" s="44"/>
      <c r="D2643" s="39">
        <v>2628</v>
      </c>
      <c r="E2643" s="44" t="s">
        <v>5814</v>
      </c>
      <c r="F2643" s="44" t="s">
        <v>3039</v>
      </c>
      <c r="G2643" s="39" t="s">
        <v>6115</v>
      </c>
      <c r="H2643" s="64">
        <v>40543</v>
      </c>
      <c r="I2643" s="44" t="s">
        <v>6131</v>
      </c>
      <c r="J2643" s="58">
        <v>30</v>
      </c>
      <c r="K2643" s="44" t="s">
        <v>6110</v>
      </c>
      <c r="L2643" s="39" t="s">
        <v>6116</v>
      </c>
      <c r="M2643" s="67">
        <v>0</v>
      </c>
      <c r="N2643" s="67">
        <v>0</v>
      </c>
      <c r="O2643" s="46">
        <v>60283</v>
      </c>
      <c r="P2643" s="45">
        <v>60283</v>
      </c>
      <c r="Q2643" s="45">
        <v>132250</v>
      </c>
      <c r="R2643" s="45">
        <v>11020.833333333334</v>
      </c>
      <c r="S2643" s="45">
        <v>100000</v>
      </c>
      <c r="T2643" s="45">
        <v>33063</v>
      </c>
      <c r="U2643" s="46">
        <v>0</v>
      </c>
      <c r="V2643" s="38">
        <v>0</v>
      </c>
      <c r="W2643" s="46">
        <v>0</v>
      </c>
      <c r="X2643" s="38"/>
      <c r="Y2643" s="38">
        <f t="shared" si="41"/>
        <v>0</v>
      </c>
      <c r="Z2643" s="38">
        <v>0</v>
      </c>
      <c r="AA2643" s="38">
        <v>0</v>
      </c>
      <c r="AB2643" s="38">
        <v>0</v>
      </c>
      <c r="AC2643" s="38" t="s">
        <v>6116</v>
      </c>
      <c r="AD2643" s="59">
        <v>0</v>
      </c>
      <c r="AE2643" s="59">
        <v>0</v>
      </c>
      <c r="AF2643" s="59" t="s">
        <v>6138</v>
      </c>
    </row>
    <row r="2644" spans="1:32" x14ac:dyDescent="0.2">
      <c r="A2644" s="60" t="s">
        <v>6110</v>
      </c>
      <c r="B2644" s="44" t="s">
        <v>6115</v>
      </c>
      <c r="C2644" s="44"/>
      <c r="D2644" s="39">
        <v>2629</v>
      </c>
      <c r="E2644" s="44" t="s">
        <v>5954</v>
      </c>
      <c r="F2644" s="44" t="s">
        <v>5483</v>
      </c>
      <c r="G2644" s="39" t="s">
        <v>6115</v>
      </c>
      <c r="H2644" s="64">
        <v>40633</v>
      </c>
      <c r="I2644" s="44" t="s">
        <v>6131</v>
      </c>
      <c r="J2644" s="58">
        <v>30</v>
      </c>
      <c r="K2644" s="44" t="s">
        <v>6110</v>
      </c>
      <c r="L2644" s="39" t="s">
        <v>6116</v>
      </c>
      <c r="M2644" s="67">
        <v>0</v>
      </c>
      <c r="N2644" s="67">
        <v>0</v>
      </c>
      <c r="O2644" s="46">
        <v>325254</v>
      </c>
      <c r="P2644" s="45">
        <v>325254</v>
      </c>
      <c r="Q2644" s="45">
        <v>154011</v>
      </c>
      <c r="R2644" s="45">
        <v>12834.25</v>
      </c>
      <c r="S2644" s="45">
        <v>100000</v>
      </c>
      <c r="T2644" s="45">
        <v>63309</v>
      </c>
      <c r="U2644" s="46">
        <v>225254</v>
      </c>
      <c r="V2644" s="38">
        <v>96501.972241761032</v>
      </c>
      <c r="W2644" s="46">
        <v>63309</v>
      </c>
      <c r="X2644" s="38"/>
      <c r="Y2644" s="38">
        <f t="shared" si="41"/>
        <v>111904.8403444321</v>
      </c>
      <c r="Z2644" s="38">
        <v>63309</v>
      </c>
      <c r="AA2644" s="38">
        <v>0</v>
      </c>
      <c r="AB2644" s="38">
        <v>63309</v>
      </c>
      <c r="AC2644" s="38" t="s">
        <v>6123</v>
      </c>
      <c r="AD2644" s="59">
        <v>1</v>
      </c>
      <c r="AE2644" s="59">
        <v>0.19464480067885406</v>
      </c>
      <c r="AF2644" s="59">
        <v>0.28105605227876085</v>
      </c>
    </row>
    <row r="2645" spans="1:32" x14ac:dyDescent="0.2">
      <c r="A2645" s="60" t="s">
        <v>6110</v>
      </c>
      <c r="B2645" s="44" t="s">
        <v>6115</v>
      </c>
      <c r="C2645" s="44"/>
      <c r="D2645" s="39">
        <v>2630</v>
      </c>
      <c r="E2645" s="44" t="s">
        <v>650</v>
      </c>
      <c r="F2645" s="44" t="s">
        <v>651</v>
      </c>
      <c r="G2645" s="39" t="s">
        <v>6115</v>
      </c>
      <c r="H2645" s="64">
        <v>40543</v>
      </c>
      <c r="I2645" s="44" t="s">
        <v>6131</v>
      </c>
      <c r="J2645" s="58">
        <v>29</v>
      </c>
      <c r="K2645" s="44" t="s">
        <v>6110</v>
      </c>
      <c r="L2645" s="39" t="s">
        <v>6116</v>
      </c>
      <c r="M2645" s="67">
        <v>0</v>
      </c>
      <c r="N2645" s="67">
        <v>0</v>
      </c>
      <c r="O2645" s="46">
        <v>300578</v>
      </c>
      <c r="P2645" s="45">
        <v>300578</v>
      </c>
      <c r="Q2645" s="45">
        <v>140267</v>
      </c>
      <c r="R2645" s="45">
        <v>11688.916666666666</v>
      </c>
      <c r="S2645" s="45">
        <v>100000</v>
      </c>
      <c r="T2645" s="45">
        <v>78671</v>
      </c>
      <c r="U2645" s="46">
        <v>200578</v>
      </c>
      <c r="V2645" s="38">
        <v>85930.427820628902</v>
      </c>
      <c r="W2645" s="46">
        <v>78671</v>
      </c>
      <c r="X2645" s="38"/>
      <c r="Y2645" s="38">
        <f t="shared" si="41"/>
        <v>99645.951089017282</v>
      </c>
      <c r="Z2645" s="38">
        <v>78671</v>
      </c>
      <c r="AA2645" s="38">
        <v>0</v>
      </c>
      <c r="AB2645" s="38">
        <v>78671</v>
      </c>
      <c r="AC2645" s="38" t="s">
        <v>6123</v>
      </c>
      <c r="AD2645" s="59">
        <v>1</v>
      </c>
      <c r="AE2645" s="59">
        <v>0.26173239558450717</v>
      </c>
      <c r="AF2645" s="59">
        <v>0.39222147992302248</v>
      </c>
    </row>
    <row r="2646" spans="1:32" x14ac:dyDescent="0.2">
      <c r="A2646" s="60" t="s">
        <v>6110</v>
      </c>
      <c r="B2646" s="44" t="s">
        <v>6115</v>
      </c>
      <c r="C2646" s="44"/>
      <c r="D2646" s="39">
        <v>2631</v>
      </c>
      <c r="E2646" s="44" t="s">
        <v>1339</v>
      </c>
      <c r="F2646" s="44" t="s">
        <v>1340</v>
      </c>
      <c r="G2646" s="39" t="s">
        <v>6115</v>
      </c>
      <c r="H2646" s="64">
        <v>40451</v>
      </c>
      <c r="I2646" s="44" t="s">
        <v>6131</v>
      </c>
      <c r="J2646" s="58">
        <v>29</v>
      </c>
      <c r="K2646" s="44" t="s">
        <v>6110</v>
      </c>
      <c r="L2646" s="39" t="s">
        <v>6116</v>
      </c>
      <c r="M2646" s="67">
        <v>0</v>
      </c>
      <c r="N2646" s="67">
        <v>0</v>
      </c>
      <c r="O2646" s="46">
        <v>403554</v>
      </c>
      <c r="P2646" s="45">
        <v>403554</v>
      </c>
      <c r="Q2646" s="45">
        <v>133038</v>
      </c>
      <c r="R2646" s="45">
        <v>11086.5</v>
      </c>
      <c r="S2646" s="45">
        <v>100000</v>
      </c>
      <c r="T2646" s="45">
        <v>47788</v>
      </c>
      <c r="U2646" s="46">
        <v>303554</v>
      </c>
      <c r="V2646" s="38">
        <v>130046.79020961016</v>
      </c>
      <c r="W2646" s="46">
        <v>47788</v>
      </c>
      <c r="X2646" s="38"/>
      <c r="Y2646" s="38">
        <f t="shared" si="41"/>
        <v>150803.81216721452</v>
      </c>
      <c r="Z2646" s="38">
        <v>47788</v>
      </c>
      <c r="AA2646" s="38">
        <v>0</v>
      </c>
      <c r="AB2646" s="38">
        <v>47788</v>
      </c>
      <c r="AC2646" s="38" t="s">
        <v>6123</v>
      </c>
      <c r="AD2646" s="59">
        <v>1</v>
      </c>
      <c r="AE2646" s="59">
        <v>0.11841785733755582</v>
      </c>
      <c r="AF2646" s="59">
        <v>0.15742833235602233</v>
      </c>
    </row>
    <row r="2647" spans="1:32" x14ac:dyDescent="0.2">
      <c r="A2647" s="60" t="s">
        <v>6110</v>
      </c>
      <c r="B2647" s="44" t="s">
        <v>6115</v>
      </c>
      <c r="C2647" s="44"/>
      <c r="D2647" s="39">
        <v>2632</v>
      </c>
      <c r="E2647" s="44" t="s">
        <v>1860</v>
      </c>
      <c r="F2647" s="44" t="s">
        <v>1861</v>
      </c>
      <c r="G2647" s="39" t="s">
        <v>6115</v>
      </c>
      <c r="H2647" s="64">
        <v>40543</v>
      </c>
      <c r="I2647" s="44" t="s">
        <v>6131</v>
      </c>
      <c r="J2647" s="58">
        <v>29</v>
      </c>
      <c r="K2647" s="44" t="s">
        <v>6110</v>
      </c>
      <c r="L2647" s="39" t="s">
        <v>6116</v>
      </c>
      <c r="M2647" s="67">
        <v>0</v>
      </c>
      <c r="N2647" s="67">
        <v>0</v>
      </c>
      <c r="O2647" s="46">
        <v>77264</v>
      </c>
      <c r="P2647" s="45">
        <v>77264</v>
      </c>
      <c r="Q2647" s="45">
        <v>128559</v>
      </c>
      <c r="R2647" s="45">
        <v>10713.25</v>
      </c>
      <c r="S2647" s="45">
        <v>100000</v>
      </c>
      <c r="T2647" s="45">
        <v>19712</v>
      </c>
      <c r="U2647" s="46">
        <v>0</v>
      </c>
      <c r="V2647" s="38">
        <v>0</v>
      </c>
      <c r="W2647" s="46">
        <v>0</v>
      </c>
      <c r="X2647" s="38"/>
      <c r="Y2647" s="38">
        <f t="shared" si="41"/>
        <v>0</v>
      </c>
      <c r="Z2647" s="38">
        <v>0</v>
      </c>
      <c r="AA2647" s="38">
        <v>0</v>
      </c>
      <c r="AB2647" s="38">
        <v>0</v>
      </c>
      <c r="AC2647" s="38" t="s">
        <v>6116</v>
      </c>
      <c r="AD2647" s="59">
        <v>0</v>
      </c>
      <c r="AE2647" s="59">
        <v>0</v>
      </c>
      <c r="AF2647" s="59" t="s">
        <v>6138</v>
      </c>
    </row>
    <row r="2648" spans="1:32" x14ac:dyDescent="0.2">
      <c r="A2648" s="60" t="s">
        <v>6110</v>
      </c>
      <c r="B2648" s="44" t="s">
        <v>6115</v>
      </c>
      <c r="C2648" s="44"/>
      <c r="D2648" s="39">
        <v>2633</v>
      </c>
      <c r="E2648" s="44" t="s">
        <v>2583</v>
      </c>
      <c r="F2648" s="44" t="s">
        <v>2584</v>
      </c>
      <c r="G2648" s="39" t="s">
        <v>6115</v>
      </c>
      <c r="H2648" s="64">
        <v>40451</v>
      </c>
      <c r="I2648" s="44" t="s">
        <v>6131</v>
      </c>
      <c r="J2648" s="58">
        <v>29</v>
      </c>
      <c r="K2648" s="44" t="s">
        <v>6110</v>
      </c>
      <c r="L2648" s="39" t="s">
        <v>6116</v>
      </c>
      <c r="M2648" s="67">
        <v>0</v>
      </c>
      <c r="N2648" s="67">
        <v>0</v>
      </c>
      <c r="O2648" s="46">
        <v>88800</v>
      </c>
      <c r="P2648" s="45">
        <v>88800</v>
      </c>
      <c r="Q2648" s="45">
        <v>142606</v>
      </c>
      <c r="R2648" s="45">
        <v>11883.833333333334</v>
      </c>
      <c r="S2648" s="45">
        <v>100000</v>
      </c>
      <c r="T2648" s="45">
        <v>34890</v>
      </c>
      <c r="U2648" s="46">
        <v>0</v>
      </c>
      <c r="V2648" s="38">
        <v>0</v>
      </c>
      <c r="W2648" s="46">
        <v>0</v>
      </c>
      <c r="X2648" s="38"/>
      <c r="Y2648" s="38">
        <f t="shared" si="41"/>
        <v>0</v>
      </c>
      <c r="Z2648" s="38">
        <v>0</v>
      </c>
      <c r="AA2648" s="38">
        <v>0</v>
      </c>
      <c r="AB2648" s="38">
        <v>0</v>
      </c>
      <c r="AC2648" s="38" t="s">
        <v>6116</v>
      </c>
      <c r="AD2648" s="59">
        <v>0</v>
      </c>
      <c r="AE2648" s="59">
        <v>0</v>
      </c>
      <c r="AF2648" s="59" t="s">
        <v>6138</v>
      </c>
    </row>
    <row r="2649" spans="1:32" x14ac:dyDescent="0.2">
      <c r="A2649" s="60" t="s">
        <v>6110</v>
      </c>
      <c r="B2649" s="44" t="s">
        <v>6115</v>
      </c>
      <c r="C2649" s="44"/>
      <c r="D2649" s="39">
        <v>2634</v>
      </c>
      <c r="E2649" s="44" t="s">
        <v>3081</v>
      </c>
      <c r="F2649" s="44" t="s">
        <v>3082</v>
      </c>
      <c r="G2649" s="39" t="s">
        <v>6115</v>
      </c>
      <c r="H2649" s="64">
        <v>40359</v>
      </c>
      <c r="I2649" s="44" t="s">
        <v>6131</v>
      </c>
      <c r="J2649" s="58">
        <v>29</v>
      </c>
      <c r="K2649" s="44" t="s">
        <v>6110</v>
      </c>
      <c r="L2649" s="39" t="s">
        <v>6116</v>
      </c>
      <c r="M2649" s="67">
        <v>0</v>
      </c>
      <c r="N2649" s="67">
        <v>0</v>
      </c>
      <c r="O2649" s="46">
        <v>342992</v>
      </c>
      <c r="P2649" s="45">
        <v>342992</v>
      </c>
      <c r="Q2649" s="45">
        <v>120018</v>
      </c>
      <c r="R2649" s="45">
        <v>10001.5</v>
      </c>
      <c r="S2649" s="45">
        <v>100000</v>
      </c>
      <c r="T2649" s="45">
        <v>64658</v>
      </c>
      <c r="U2649" s="46">
        <v>242992</v>
      </c>
      <c r="V2649" s="38">
        <v>104101.18017424771</v>
      </c>
      <c r="W2649" s="46">
        <v>64658</v>
      </c>
      <c r="X2649" s="38"/>
      <c r="Y2649" s="38">
        <f t="shared" si="41"/>
        <v>120716.97268405552</v>
      </c>
      <c r="Z2649" s="38">
        <v>64658</v>
      </c>
      <c r="AA2649" s="38">
        <v>0</v>
      </c>
      <c r="AB2649" s="38">
        <v>64658</v>
      </c>
      <c r="AC2649" s="38" t="s">
        <v>6123</v>
      </c>
      <c r="AD2649" s="59">
        <v>1</v>
      </c>
      <c r="AE2649" s="59">
        <v>0.18851168540374119</v>
      </c>
      <c r="AF2649" s="59">
        <v>0.26609106472641075</v>
      </c>
    </row>
    <row r="2650" spans="1:32" x14ac:dyDescent="0.2">
      <c r="A2650" s="60" t="s">
        <v>6110</v>
      </c>
      <c r="B2650" s="44" t="s">
        <v>6115</v>
      </c>
      <c r="C2650" s="44"/>
      <c r="D2650" s="39">
        <v>2635</v>
      </c>
      <c r="E2650" s="44" t="s">
        <v>3522</v>
      </c>
      <c r="F2650" s="44" t="s">
        <v>1796</v>
      </c>
      <c r="G2650" s="39" t="s">
        <v>6115</v>
      </c>
      <c r="H2650" s="64">
        <v>40633</v>
      </c>
      <c r="I2650" s="44" t="s">
        <v>6132</v>
      </c>
      <c r="J2650" s="58">
        <v>29</v>
      </c>
      <c r="K2650" s="44" t="s">
        <v>6110</v>
      </c>
      <c r="L2650" s="39" t="s">
        <v>6116</v>
      </c>
      <c r="M2650" s="67">
        <v>0</v>
      </c>
      <c r="N2650" s="67">
        <v>0</v>
      </c>
      <c r="O2650" s="46">
        <v>309124</v>
      </c>
      <c r="P2650" s="45">
        <v>309124</v>
      </c>
      <c r="Q2650" s="45">
        <v>124802</v>
      </c>
      <c r="R2650" s="45">
        <v>10400.166666666666</v>
      </c>
      <c r="S2650" s="45">
        <v>100000</v>
      </c>
      <c r="T2650" s="45">
        <v>35747</v>
      </c>
      <c r="U2650" s="46">
        <v>209124</v>
      </c>
      <c r="V2650" s="38">
        <v>89591.654057579595</v>
      </c>
      <c r="W2650" s="46">
        <v>35747</v>
      </c>
      <c r="X2650" s="38"/>
      <c r="Y2650" s="38">
        <f t="shared" si="41"/>
        <v>103891.55279013478</v>
      </c>
      <c r="Z2650" s="38">
        <v>35747</v>
      </c>
      <c r="AA2650" s="38">
        <v>0</v>
      </c>
      <c r="AB2650" s="38">
        <v>35747</v>
      </c>
      <c r="AC2650" s="38" t="s">
        <v>6123</v>
      </c>
      <c r="AD2650" s="59">
        <v>1</v>
      </c>
      <c r="AE2650" s="59">
        <v>0.1156396785755878</v>
      </c>
      <c r="AF2650" s="59">
        <v>0.1709368604273063</v>
      </c>
    </row>
    <row r="2651" spans="1:32" x14ac:dyDescent="0.2">
      <c r="A2651" s="60" t="s">
        <v>6110</v>
      </c>
      <c r="B2651" s="44" t="s">
        <v>6115</v>
      </c>
      <c r="C2651" s="44"/>
      <c r="D2651" s="39">
        <v>2636</v>
      </c>
      <c r="E2651" s="44" t="s">
        <v>3550</v>
      </c>
      <c r="F2651" s="44" t="s">
        <v>3551</v>
      </c>
      <c r="G2651" s="39" t="s">
        <v>6115</v>
      </c>
      <c r="H2651" s="64">
        <v>40359</v>
      </c>
      <c r="I2651" s="44" t="s">
        <v>6131</v>
      </c>
      <c r="J2651" s="58">
        <v>29</v>
      </c>
      <c r="K2651" s="44" t="s">
        <v>6110</v>
      </c>
      <c r="L2651" s="39" t="s">
        <v>6116</v>
      </c>
      <c r="M2651" s="67">
        <v>0</v>
      </c>
      <c r="N2651" s="67">
        <v>0</v>
      </c>
      <c r="O2651" s="46">
        <v>208701</v>
      </c>
      <c r="P2651" s="45">
        <v>208701</v>
      </c>
      <c r="Q2651" s="45">
        <v>136009</v>
      </c>
      <c r="R2651" s="45">
        <v>11334.083333333334</v>
      </c>
      <c r="S2651" s="45">
        <v>100000</v>
      </c>
      <c r="T2651" s="45">
        <v>45317</v>
      </c>
      <c r="U2651" s="46">
        <v>108701</v>
      </c>
      <c r="V2651" s="38">
        <v>46569.032668239699</v>
      </c>
      <c r="W2651" s="46">
        <v>45317</v>
      </c>
      <c r="X2651" s="38"/>
      <c r="Y2651" s="38">
        <f t="shared" si="41"/>
        <v>54002.006846848948</v>
      </c>
      <c r="Z2651" s="38">
        <v>45317</v>
      </c>
      <c r="AA2651" s="38">
        <v>0</v>
      </c>
      <c r="AB2651" s="38">
        <v>45317</v>
      </c>
      <c r="AC2651" s="38" t="s">
        <v>6123</v>
      </c>
      <c r="AD2651" s="59">
        <v>1</v>
      </c>
      <c r="AE2651" s="59">
        <v>0.21713839416198294</v>
      </c>
      <c r="AF2651" s="59">
        <v>0.41689588872227484</v>
      </c>
    </row>
    <row r="2652" spans="1:32" x14ac:dyDescent="0.2">
      <c r="A2652" s="60" t="s">
        <v>6110</v>
      </c>
      <c r="B2652" s="44" t="s">
        <v>6115</v>
      </c>
      <c r="C2652" s="44"/>
      <c r="D2652" s="39">
        <v>2637</v>
      </c>
      <c r="E2652" s="44" t="s">
        <v>4327</v>
      </c>
      <c r="F2652" s="44" t="s">
        <v>4328</v>
      </c>
      <c r="G2652" s="39" t="s">
        <v>6115</v>
      </c>
      <c r="H2652" s="64">
        <v>40543</v>
      </c>
      <c r="I2652" s="44" t="s">
        <v>6141</v>
      </c>
      <c r="J2652" s="58">
        <v>29</v>
      </c>
      <c r="K2652" s="44" t="s">
        <v>6110</v>
      </c>
      <c r="L2652" s="39" t="s">
        <v>6116</v>
      </c>
      <c r="M2652" s="67">
        <v>0</v>
      </c>
      <c r="N2652" s="67">
        <v>0</v>
      </c>
      <c r="O2652" s="46">
        <v>91496</v>
      </c>
      <c r="P2652" s="45">
        <v>91496</v>
      </c>
      <c r="Q2652" s="45">
        <v>116552</v>
      </c>
      <c r="R2652" s="45">
        <v>9712.6666666666661</v>
      </c>
      <c r="S2652" s="45">
        <v>100000</v>
      </c>
      <c r="T2652" s="45">
        <v>52186</v>
      </c>
      <c r="U2652" s="46">
        <v>0</v>
      </c>
      <c r="V2652" s="38">
        <v>0</v>
      </c>
      <c r="W2652" s="46">
        <v>0</v>
      </c>
      <c r="X2652" s="38"/>
      <c r="Y2652" s="38">
        <f t="shared" si="41"/>
        <v>0</v>
      </c>
      <c r="Z2652" s="38">
        <v>0</v>
      </c>
      <c r="AA2652" s="38">
        <v>0</v>
      </c>
      <c r="AB2652" s="38">
        <v>0</v>
      </c>
      <c r="AC2652" s="38" t="s">
        <v>6116</v>
      </c>
      <c r="AD2652" s="59">
        <v>0</v>
      </c>
      <c r="AE2652" s="59">
        <v>0</v>
      </c>
      <c r="AF2652" s="59" t="s">
        <v>6138</v>
      </c>
    </row>
    <row r="2653" spans="1:32" x14ac:dyDescent="0.2">
      <c r="A2653" s="60" t="s">
        <v>6110</v>
      </c>
      <c r="B2653" s="44" t="s">
        <v>6115</v>
      </c>
      <c r="C2653" s="44"/>
      <c r="D2653" s="39">
        <v>2638</v>
      </c>
      <c r="E2653" s="44" t="s">
        <v>4339</v>
      </c>
      <c r="F2653" s="44" t="s">
        <v>4340</v>
      </c>
      <c r="G2653" s="39" t="s">
        <v>6115</v>
      </c>
      <c r="H2653" s="64">
        <v>40543</v>
      </c>
      <c r="I2653" s="44" t="s">
        <v>6141</v>
      </c>
      <c r="J2653" s="58">
        <v>29</v>
      </c>
      <c r="K2653" s="44" t="s">
        <v>6110</v>
      </c>
      <c r="L2653" s="39" t="s">
        <v>6116</v>
      </c>
      <c r="M2653" s="67">
        <v>0</v>
      </c>
      <c r="N2653" s="67">
        <v>0</v>
      </c>
      <c r="O2653" s="46">
        <v>75329</v>
      </c>
      <c r="P2653" s="45">
        <v>75329</v>
      </c>
      <c r="Q2653" s="45">
        <v>112669</v>
      </c>
      <c r="R2653" s="45">
        <v>9389.0833333333339</v>
      </c>
      <c r="S2653" s="45">
        <v>100000</v>
      </c>
      <c r="T2653" s="45">
        <v>67700</v>
      </c>
      <c r="U2653" s="46">
        <v>0</v>
      </c>
      <c r="V2653" s="38">
        <v>0</v>
      </c>
      <c r="W2653" s="46">
        <v>0</v>
      </c>
      <c r="X2653" s="38"/>
      <c r="Y2653" s="38">
        <f t="shared" si="41"/>
        <v>0</v>
      </c>
      <c r="Z2653" s="38">
        <v>0</v>
      </c>
      <c r="AA2653" s="38">
        <v>0</v>
      </c>
      <c r="AB2653" s="38">
        <v>0</v>
      </c>
      <c r="AC2653" s="38" t="s">
        <v>6116</v>
      </c>
      <c r="AD2653" s="59">
        <v>0</v>
      </c>
      <c r="AE2653" s="59">
        <v>0</v>
      </c>
      <c r="AF2653" s="59" t="s">
        <v>6138</v>
      </c>
    </row>
    <row r="2654" spans="1:32" x14ac:dyDescent="0.2">
      <c r="A2654" s="60" t="s">
        <v>6110</v>
      </c>
      <c r="B2654" s="44" t="s">
        <v>6115</v>
      </c>
      <c r="C2654" s="44"/>
      <c r="D2654" s="39">
        <v>2639</v>
      </c>
      <c r="E2654" s="44" t="s">
        <v>4689</v>
      </c>
      <c r="F2654" s="44" t="s">
        <v>4690</v>
      </c>
      <c r="G2654" s="39" t="s">
        <v>6115</v>
      </c>
      <c r="H2654" s="64">
        <v>40633</v>
      </c>
      <c r="I2654" s="44" t="s">
        <v>6132</v>
      </c>
      <c r="J2654" s="58">
        <v>29</v>
      </c>
      <c r="K2654" s="44" t="s">
        <v>6110</v>
      </c>
      <c r="L2654" s="39" t="s">
        <v>6116</v>
      </c>
      <c r="M2654" s="67">
        <v>0</v>
      </c>
      <c r="N2654" s="67">
        <v>0</v>
      </c>
      <c r="O2654" s="46">
        <v>474484</v>
      </c>
      <c r="P2654" s="45">
        <v>474484</v>
      </c>
      <c r="Q2654" s="45">
        <v>136309</v>
      </c>
      <c r="R2654" s="45">
        <v>11359.083333333334</v>
      </c>
      <c r="S2654" s="45">
        <v>100000</v>
      </c>
      <c r="T2654" s="45">
        <v>55552</v>
      </c>
      <c r="U2654" s="46">
        <v>374484</v>
      </c>
      <c r="V2654" s="38">
        <v>160434.1968310602</v>
      </c>
      <c r="W2654" s="46">
        <v>55552</v>
      </c>
      <c r="X2654" s="38"/>
      <c r="Y2654" s="38">
        <f t="shared" si="41"/>
        <v>186041.41205725228</v>
      </c>
      <c r="Z2654" s="38">
        <v>55552</v>
      </c>
      <c r="AA2654" s="38">
        <v>0</v>
      </c>
      <c r="AB2654" s="38">
        <v>55552</v>
      </c>
      <c r="AC2654" s="38" t="s">
        <v>6123</v>
      </c>
      <c r="AD2654" s="59">
        <v>1</v>
      </c>
      <c r="AE2654" s="59">
        <v>0.11707876345672351</v>
      </c>
      <c r="AF2654" s="59">
        <v>0.14834278634067144</v>
      </c>
    </row>
    <row r="2655" spans="1:32" x14ac:dyDescent="0.2">
      <c r="A2655" s="60" t="s">
        <v>6110</v>
      </c>
      <c r="B2655" s="44" t="s">
        <v>6115</v>
      </c>
      <c r="C2655" s="44"/>
      <c r="D2655" s="39">
        <v>2640</v>
      </c>
      <c r="E2655" s="44" t="s">
        <v>5783</v>
      </c>
      <c r="F2655" s="44" t="s">
        <v>3942</v>
      </c>
      <c r="G2655" s="39" t="s">
        <v>6115</v>
      </c>
      <c r="H2655" s="64">
        <v>40543</v>
      </c>
      <c r="I2655" s="44" t="s">
        <v>6131</v>
      </c>
      <c r="J2655" s="58">
        <v>29</v>
      </c>
      <c r="K2655" s="44" t="s">
        <v>6110</v>
      </c>
      <c r="L2655" s="39" t="s">
        <v>6116</v>
      </c>
      <c r="M2655" s="67">
        <v>0</v>
      </c>
      <c r="N2655" s="67">
        <v>0</v>
      </c>
      <c r="O2655" s="46">
        <v>234988</v>
      </c>
      <c r="P2655" s="45">
        <v>234988</v>
      </c>
      <c r="Q2655" s="45">
        <v>159646</v>
      </c>
      <c r="R2655" s="45">
        <v>13303.833333333334</v>
      </c>
      <c r="S2655" s="45">
        <v>100000</v>
      </c>
      <c r="T2655" s="45">
        <v>82315</v>
      </c>
      <c r="U2655" s="46">
        <v>134988</v>
      </c>
      <c r="V2655" s="38">
        <v>57830.752079744809</v>
      </c>
      <c r="W2655" s="46">
        <v>57830.752079744809</v>
      </c>
      <c r="X2655" s="38"/>
      <c r="Y2655" s="38">
        <f t="shared" si="41"/>
        <v>67061.231269652038</v>
      </c>
      <c r="Z2655" s="38">
        <v>67061.231269652038</v>
      </c>
      <c r="AA2655" s="38">
        <v>0</v>
      </c>
      <c r="AB2655" s="38">
        <v>67061.231269652038</v>
      </c>
      <c r="AC2655" s="38" t="s">
        <v>6123</v>
      </c>
      <c r="AD2655" s="59">
        <v>0.8146902905867951</v>
      </c>
      <c r="AE2655" s="59">
        <v>0.28538151424605529</v>
      </c>
      <c r="AF2655" s="59">
        <v>0.49679402072519069</v>
      </c>
    </row>
    <row r="2656" spans="1:32" x14ac:dyDescent="0.2">
      <c r="A2656" s="60" t="s">
        <v>6110</v>
      </c>
      <c r="B2656" s="44" t="s">
        <v>6115</v>
      </c>
      <c r="C2656" s="44"/>
      <c r="D2656" s="39">
        <v>2641</v>
      </c>
      <c r="E2656" s="44" t="s">
        <v>5793</v>
      </c>
      <c r="F2656" s="44" t="s">
        <v>5794</v>
      </c>
      <c r="G2656" s="39" t="s">
        <v>6115</v>
      </c>
      <c r="H2656" s="64">
        <v>40359</v>
      </c>
      <c r="I2656" s="44" t="s">
        <v>6131</v>
      </c>
      <c r="J2656" s="58">
        <v>29</v>
      </c>
      <c r="K2656" s="44" t="s">
        <v>6110</v>
      </c>
      <c r="L2656" s="39" t="s">
        <v>6116</v>
      </c>
      <c r="M2656" s="67">
        <v>0</v>
      </c>
      <c r="N2656" s="67">
        <v>0</v>
      </c>
      <c r="O2656" s="46">
        <v>166730</v>
      </c>
      <c r="P2656" s="45">
        <v>166730</v>
      </c>
      <c r="Q2656" s="45">
        <v>130144</v>
      </c>
      <c r="R2656" s="45">
        <v>10845.333333333334</v>
      </c>
      <c r="S2656" s="45">
        <v>100000</v>
      </c>
      <c r="T2656" s="45">
        <v>37830</v>
      </c>
      <c r="U2656" s="46">
        <v>66730</v>
      </c>
      <c r="V2656" s="38">
        <v>28588.067726622892</v>
      </c>
      <c r="W2656" s="46">
        <v>28588.067726622892</v>
      </c>
      <c r="X2656" s="38"/>
      <c r="Y2656" s="38">
        <f t="shared" si="41"/>
        <v>33151.065002991971</v>
      </c>
      <c r="Z2656" s="38">
        <v>33151.065002991971</v>
      </c>
      <c r="AA2656" s="38">
        <v>0</v>
      </c>
      <c r="AB2656" s="38">
        <v>33151.065002991971</v>
      </c>
      <c r="AC2656" s="38" t="s">
        <v>6123</v>
      </c>
      <c r="AD2656" s="59">
        <v>0.87631681213301538</v>
      </c>
      <c r="AE2656" s="59">
        <v>0.19883083430091747</v>
      </c>
      <c r="AF2656" s="59">
        <v>0.49679402072519063</v>
      </c>
    </row>
    <row r="2657" spans="1:32" x14ac:dyDescent="0.2">
      <c r="A2657" s="60" t="s">
        <v>6110</v>
      </c>
      <c r="B2657" s="44" t="s">
        <v>6115</v>
      </c>
      <c r="C2657" s="44"/>
      <c r="D2657" s="39">
        <v>2642</v>
      </c>
      <c r="E2657" s="44" t="s">
        <v>360</v>
      </c>
      <c r="F2657" s="44" t="s">
        <v>361</v>
      </c>
      <c r="G2657" s="39" t="s">
        <v>6115</v>
      </c>
      <c r="H2657" s="64">
        <v>40633</v>
      </c>
      <c r="I2657" s="44" t="s">
        <v>6132</v>
      </c>
      <c r="J2657" s="58">
        <v>28</v>
      </c>
      <c r="K2657" s="44" t="s">
        <v>6110</v>
      </c>
      <c r="L2657" s="39" t="s">
        <v>6116</v>
      </c>
      <c r="M2657" s="67">
        <v>0</v>
      </c>
      <c r="N2657" s="67">
        <v>0</v>
      </c>
      <c r="O2657" s="46">
        <v>471</v>
      </c>
      <c r="P2657" s="45">
        <v>471</v>
      </c>
      <c r="Q2657" s="45">
        <v>124804</v>
      </c>
      <c r="R2657" s="45">
        <v>10400.333333333334</v>
      </c>
      <c r="S2657" s="45">
        <v>100000</v>
      </c>
      <c r="T2657" s="45">
        <v>84323</v>
      </c>
      <c r="U2657" s="46">
        <v>0</v>
      </c>
      <c r="V2657" s="38">
        <v>0</v>
      </c>
      <c r="W2657" s="46">
        <v>0</v>
      </c>
      <c r="X2657" s="38"/>
      <c r="Y2657" s="38">
        <f t="shared" si="41"/>
        <v>0</v>
      </c>
      <c r="Z2657" s="38">
        <v>0</v>
      </c>
      <c r="AA2657" s="38">
        <v>0</v>
      </c>
      <c r="AB2657" s="38">
        <v>0</v>
      </c>
      <c r="AC2657" s="38" t="s">
        <v>6116</v>
      </c>
      <c r="AD2657" s="59">
        <v>0</v>
      </c>
      <c r="AE2657" s="59">
        <v>0</v>
      </c>
      <c r="AF2657" s="59" t="s">
        <v>6138</v>
      </c>
    </row>
    <row r="2658" spans="1:32" x14ac:dyDescent="0.2">
      <c r="A2658" s="60" t="s">
        <v>6110</v>
      </c>
      <c r="B2658" s="44" t="s">
        <v>6115</v>
      </c>
      <c r="C2658" s="44"/>
      <c r="D2658" s="39">
        <v>2643</v>
      </c>
      <c r="E2658" s="44" t="s">
        <v>1350</v>
      </c>
      <c r="F2658" s="44" t="s">
        <v>1351</v>
      </c>
      <c r="G2658" s="39" t="s">
        <v>6115</v>
      </c>
      <c r="H2658" s="64">
        <v>40543</v>
      </c>
      <c r="I2658" s="44" t="s">
        <v>6131</v>
      </c>
      <c r="J2658" s="58">
        <v>28</v>
      </c>
      <c r="K2658" s="44" t="s">
        <v>6110</v>
      </c>
      <c r="L2658" s="39" t="s">
        <v>6116</v>
      </c>
      <c r="M2658" s="67">
        <v>0</v>
      </c>
      <c r="N2658" s="67">
        <v>0</v>
      </c>
      <c r="O2658" s="46">
        <v>240478</v>
      </c>
      <c r="P2658" s="45">
        <v>240478</v>
      </c>
      <c r="Q2658" s="45">
        <v>138252</v>
      </c>
      <c r="R2658" s="45">
        <v>11521</v>
      </c>
      <c r="S2658" s="45">
        <v>100000</v>
      </c>
      <c r="T2658" s="45">
        <v>74916</v>
      </c>
      <c r="U2658" s="46">
        <v>140478</v>
      </c>
      <c r="V2658" s="38">
        <v>60182.745063697454</v>
      </c>
      <c r="W2658" s="46">
        <v>60182.745063697454</v>
      </c>
      <c r="X2658" s="38"/>
      <c r="Y2658" s="38">
        <f t="shared" si="41"/>
        <v>69788.630443433329</v>
      </c>
      <c r="Z2658" s="38">
        <v>69788.630443433329</v>
      </c>
      <c r="AA2658" s="38">
        <v>0</v>
      </c>
      <c r="AB2658" s="38">
        <v>69788.630443433329</v>
      </c>
      <c r="AC2658" s="38" t="s">
        <v>6123</v>
      </c>
      <c r="AD2658" s="59">
        <v>0.93155841800727923</v>
      </c>
      <c r="AE2658" s="59">
        <v>0.29020796265535032</v>
      </c>
      <c r="AF2658" s="59">
        <v>0.49679402072519063</v>
      </c>
    </row>
    <row r="2659" spans="1:32" x14ac:dyDescent="0.2">
      <c r="A2659" s="60" t="s">
        <v>6110</v>
      </c>
      <c r="B2659" s="44" t="s">
        <v>6115</v>
      </c>
      <c r="C2659" s="44"/>
      <c r="D2659" s="39">
        <v>2644</v>
      </c>
      <c r="E2659" s="44" t="s">
        <v>1746</v>
      </c>
      <c r="F2659" s="44" t="s">
        <v>1747</v>
      </c>
      <c r="G2659" s="39" t="s">
        <v>6115</v>
      </c>
      <c r="H2659" s="64">
        <v>40451</v>
      </c>
      <c r="I2659" s="44" t="s">
        <v>6131</v>
      </c>
      <c r="J2659" s="58">
        <v>28</v>
      </c>
      <c r="K2659" s="44" t="s">
        <v>6110</v>
      </c>
      <c r="L2659" s="39" t="s">
        <v>6116</v>
      </c>
      <c r="M2659" s="67">
        <v>0</v>
      </c>
      <c r="N2659" s="67">
        <v>0</v>
      </c>
      <c r="O2659" s="46">
        <v>278815</v>
      </c>
      <c r="P2659" s="45">
        <v>278815</v>
      </c>
      <c r="Q2659" s="45">
        <v>118153</v>
      </c>
      <c r="R2659" s="45">
        <v>9846.0833333333339</v>
      </c>
      <c r="S2659" s="45">
        <v>100000</v>
      </c>
      <c r="T2659" s="45">
        <v>22124</v>
      </c>
      <c r="U2659" s="46">
        <v>178815</v>
      </c>
      <c r="V2659" s="38">
        <v>76606.853447266185</v>
      </c>
      <c r="W2659" s="46">
        <v>22124</v>
      </c>
      <c r="X2659" s="38"/>
      <c r="Y2659" s="38">
        <f t="shared" si="41"/>
        <v>88834.222815974965</v>
      </c>
      <c r="Z2659" s="38">
        <v>22124</v>
      </c>
      <c r="AA2659" s="38">
        <v>0</v>
      </c>
      <c r="AB2659" s="38">
        <v>22124</v>
      </c>
      <c r="AC2659" s="38" t="s">
        <v>6123</v>
      </c>
      <c r="AD2659" s="59">
        <v>1</v>
      </c>
      <c r="AE2659" s="59">
        <v>7.9350106701576315E-2</v>
      </c>
      <c r="AF2659" s="59">
        <v>0.12372563822945502</v>
      </c>
    </row>
    <row r="2660" spans="1:32" x14ac:dyDescent="0.2">
      <c r="A2660" s="60" t="s">
        <v>6110</v>
      </c>
      <c r="B2660" s="44" t="s">
        <v>6115</v>
      </c>
      <c r="C2660" s="44"/>
      <c r="D2660" s="39">
        <v>2645</v>
      </c>
      <c r="E2660" s="44" t="s">
        <v>2242</v>
      </c>
      <c r="F2660" s="44" t="s">
        <v>2243</v>
      </c>
      <c r="G2660" s="39" t="s">
        <v>6115</v>
      </c>
      <c r="H2660" s="64">
        <v>40633</v>
      </c>
      <c r="I2660" s="44" t="s">
        <v>6131</v>
      </c>
      <c r="J2660" s="58">
        <v>28</v>
      </c>
      <c r="K2660" s="44" t="s">
        <v>6110</v>
      </c>
      <c r="L2660" s="39" t="s">
        <v>6116</v>
      </c>
      <c r="M2660" s="67">
        <v>0</v>
      </c>
      <c r="N2660" s="67">
        <v>0</v>
      </c>
      <c r="O2660" s="46">
        <v>22296</v>
      </c>
      <c r="P2660" s="45">
        <v>22296</v>
      </c>
      <c r="Q2660" s="45">
        <v>128876</v>
      </c>
      <c r="R2660" s="45">
        <v>10739.666666666666</v>
      </c>
      <c r="S2660" s="45">
        <v>100000</v>
      </c>
      <c r="T2660" s="45">
        <v>78647</v>
      </c>
      <c r="U2660" s="46">
        <v>0</v>
      </c>
      <c r="V2660" s="38">
        <v>0</v>
      </c>
      <c r="W2660" s="46">
        <v>0</v>
      </c>
      <c r="X2660" s="38"/>
      <c r="Y2660" s="38">
        <f t="shared" si="41"/>
        <v>0</v>
      </c>
      <c r="Z2660" s="38">
        <v>0</v>
      </c>
      <c r="AA2660" s="38">
        <v>0</v>
      </c>
      <c r="AB2660" s="38">
        <v>0</v>
      </c>
      <c r="AC2660" s="38" t="s">
        <v>6116</v>
      </c>
      <c r="AD2660" s="59">
        <v>0</v>
      </c>
      <c r="AE2660" s="59">
        <v>0</v>
      </c>
      <c r="AF2660" s="59" t="s">
        <v>6138</v>
      </c>
    </row>
    <row r="2661" spans="1:32" x14ac:dyDescent="0.2">
      <c r="A2661" s="60" t="s">
        <v>6110</v>
      </c>
      <c r="B2661" s="44" t="s">
        <v>6115</v>
      </c>
      <c r="C2661" s="44"/>
      <c r="D2661" s="39">
        <v>2646</v>
      </c>
      <c r="E2661" s="44" t="s">
        <v>2681</v>
      </c>
      <c r="F2661" s="44" t="s">
        <v>2682</v>
      </c>
      <c r="G2661" s="39" t="s">
        <v>6115</v>
      </c>
      <c r="H2661" s="64">
        <v>40543</v>
      </c>
      <c r="I2661" s="44" t="s">
        <v>6131</v>
      </c>
      <c r="J2661" s="58">
        <v>28</v>
      </c>
      <c r="K2661" s="44" t="s">
        <v>6110</v>
      </c>
      <c r="L2661" s="39" t="s">
        <v>6116</v>
      </c>
      <c r="M2661" s="67">
        <v>0</v>
      </c>
      <c r="N2661" s="67">
        <v>0</v>
      </c>
      <c r="O2661" s="46">
        <v>88752</v>
      </c>
      <c r="P2661" s="45">
        <v>88752</v>
      </c>
      <c r="Q2661" s="45">
        <v>129374</v>
      </c>
      <c r="R2661" s="45">
        <v>10781.166666666666</v>
      </c>
      <c r="S2661" s="45">
        <v>100000</v>
      </c>
      <c r="T2661" s="45">
        <v>33244</v>
      </c>
      <c r="U2661" s="46">
        <v>0</v>
      </c>
      <c r="V2661" s="38">
        <v>0</v>
      </c>
      <c r="W2661" s="46">
        <v>0</v>
      </c>
      <c r="X2661" s="38"/>
      <c r="Y2661" s="38">
        <f t="shared" ref="Y2661:Y2724" si="42">V2661*(1+$X$14)</f>
        <v>0</v>
      </c>
      <c r="Z2661" s="38">
        <v>0</v>
      </c>
      <c r="AA2661" s="38">
        <v>0</v>
      </c>
      <c r="AB2661" s="38">
        <v>0</v>
      </c>
      <c r="AC2661" s="38" t="s">
        <v>6116</v>
      </c>
      <c r="AD2661" s="59">
        <v>0</v>
      </c>
      <c r="AE2661" s="59">
        <v>0</v>
      </c>
      <c r="AF2661" s="59" t="s">
        <v>6138</v>
      </c>
    </row>
    <row r="2662" spans="1:32" x14ac:dyDescent="0.2">
      <c r="A2662" s="60" t="s">
        <v>6110</v>
      </c>
      <c r="B2662" s="44" t="s">
        <v>6115</v>
      </c>
      <c r="C2662" s="44"/>
      <c r="D2662" s="39">
        <v>2647</v>
      </c>
      <c r="E2662" s="44" t="s">
        <v>2956</v>
      </c>
      <c r="F2662" s="44" t="s">
        <v>2957</v>
      </c>
      <c r="G2662" s="39" t="s">
        <v>6115</v>
      </c>
      <c r="H2662" s="64">
        <v>40451</v>
      </c>
      <c r="I2662" s="44" t="s">
        <v>6129</v>
      </c>
      <c r="J2662" s="58">
        <v>28</v>
      </c>
      <c r="K2662" s="44" t="s">
        <v>6110</v>
      </c>
      <c r="L2662" s="39" t="s">
        <v>6116</v>
      </c>
      <c r="M2662" s="67">
        <v>0</v>
      </c>
      <c r="N2662" s="67">
        <v>0</v>
      </c>
      <c r="O2662" s="46">
        <v>20551</v>
      </c>
      <c r="P2662" s="45">
        <v>20551</v>
      </c>
      <c r="Q2662" s="45">
        <v>134829</v>
      </c>
      <c r="R2662" s="45">
        <v>11235.75</v>
      </c>
      <c r="S2662" s="45">
        <v>100000</v>
      </c>
      <c r="T2662" s="45">
        <v>71537</v>
      </c>
      <c r="U2662" s="46">
        <v>0</v>
      </c>
      <c r="V2662" s="38">
        <v>0</v>
      </c>
      <c r="W2662" s="46">
        <v>0</v>
      </c>
      <c r="X2662" s="38"/>
      <c r="Y2662" s="38">
        <f t="shared" si="42"/>
        <v>0</v>
      </c>
      <c r="Z2662" s="38">
        <v>0</v>
      </c>
      <c r="AA2662" s="38">
        <v>0</v>
      </c>
      <c r="AB2662" s="38">
        <v>0</v>
      </c>
      <c r="AC2662" s="38" t="s">
        <v>6116</v>
      </c>
      <c r="AD2662" s="59">
        <v>0</v>
      </c>
      <c r="AE2662" s="59">
        <v>0</v>
      </c>
      <c r="AF2662" s="59" t="s">
        <v>6138</v>
      </c>
    </row>
    <row r="2663" spans="1:32" x14ac:dyDescent="0.2">
      <c r="A2663" s="60" t="s">
        <v>6110</v>
      </c>
      <c r="B2663" s="44" t="s">
        <v>6115</v>
      </c>
      <c r="C2663" s="44"/>
      <c r="D2663" s="39">
        <v>2648</v>
      </c>
      <c r="E2663" s="44" t="s">
        <v>2958</v>
      </c>
      <c r="F2663" s="44" t="s">
        <v>2959</v>
      </c>
      <c r="G2663" s="39" t="s">
        <v>6115</v>
      </c>
      <c r="H2663" s="64">
        <v>40543</v>
      </c>
      <c r="I2663" s="44" t="s">
        <v>6129</v>
      </c>
      <c r="J2663" s="58">
        <v>28</v>
      </c>
      <c r="K2663" s="44" t="s">
        <v>6110</v>
      </c>
      <c r="L2663" s="39" t="s">
        <v>6116</v>
      </c>
      <c r="M2663" s="67">
        <v>0</v>
      </c>
      <c r="N2663" s="67">
        <v>0</v>
      </c>
      <c r="O2663" s="46">
        <v>10534</v>
      </c>
      <c r="P2663" s="45">
        <v>10534</v>
      </c>
      <c r="Q2663" s="45">
        <v>130196</v>
      </c>
      <c r="R2663" s="45">
        <v>10849.666666666666</v>
      </c>
      <c r="S2663" s="45">
        <v>100000</v>
      </c>
      <c r="T2663" s="45">
        <v>42376</v>
      </c>
      <c r="U2663" s="46">
        <v>0</v>
      </c>
      <c r="V2663" s="38">
        <v>0</v>
      </c>
      <c r="W2663" s="46">
        <v>0</v>
      </c>
      <c r="X2663" s="38"/>
      <c r="Y2663" s="38">
        <f t="shared" si="42"/>
        <v>0</v>
      </c>
      <c r="Z2663" s="38">
        <v>0</v>
      </c>
      <c r="AA2663" s="38">
        <v>0</v>
      </c>
      <c r="AB2663" s="38">
        <v>0</v>
      </c>
      <c r="AC2663" s="38" t="s">
        <v>6116</v>
      </c>
      <c r="AD2663" s="59">
        <v>0</v>
      </c>
      <c r="AE2663" s="59">
        <v>0</v>
      </c>
      <c r="AF2663" s="59" t="s">
        <v>6138</v>
      </c>
    </row>
    <row r="2664" spans="1:32" x14ac:dyDescent="0.2">
      <c r="A2664" s="60" t="s">
        <v>6110</v>
      </c>
      <c r="B2664" s="44" t="s">
        <v>6115</v>
      </c>
      <c r="C2664" s="44"/>
      <c r="D2664" s="39">
        <v>2649</v>
      </c>
      <c r="E2664" s="44" t="s">
        <v>3490</v>
      </c>
      <c r="F2664" s="44" t="s">
        <v>3491</v>
      </c>
      <c r="G2664" s="39" t="s">
        <v>6115</v>
      </c>
      <c r="H2664" s="64">
        <v>40633</v>
      </c>
      <c r="I2664" s="44" t="s">
        <v>6141</v>
      </c>
      <c r="J2664" s="58">
        <v>28</v>
      </c>
      <c r="K2664" s="44" t="s">
        <v>6110</v>
      </c>
      <c r="L2664" s="39" t="s">
        <v>6116</v>
      </c>
      <c r="M2664" s="67">
        <v>0</v>
      </c>
      <c r="N2664" s="67">
        <v>0</v>
      </c>
      <c r="O2664" s="46">
        <v>235382</v>
      </c>
      <c r="P2664" s="45">
        <v>235382</v>
      </c>
      <c r="Q2664" s="45">
        <v>119269</v>
      </c>
      <c r="R2664" s="45">
        <v>9939.0833333333339</v>
      </c>
      <c r="S2664" s="45">
        <v>100000</v>
      </c>
      <c r="T2664" s="45">
        <v>88394</v>
      </c>
      <c r="U2664" s="46">
        <v>135382</v>
      </c>
      <c r="V2664" s="38">
        <v>57999.547204640498</v>
      </c>
      <c r="W2664" s="46">
        <v>57999.547204640498</v>
      </c>
      <c r="X2664" s="38"/>
      <c r="Y2664" s="38">
        <f t="shared" si="42"/>
        <v>67256.968113817755</v>
      </c>
      <c r="Z2664" s="38">
        <v>67256.968113817755</v>
      </c>
      <c r="AA2664" s="38">
        <v>0</v>
      </c>
      <c r="AB2664" s="38">
        <v>67256.968113817755</v>
      </c>
      <c r="AC2664" s="38" t="s">
        <v>6123</v>
      </c>
      <c r="AD2664" s="59">
        <v>0.76087707439212793</v>
      </c>
      <c r="AE2664" s="59">
        <v>0.28573539231469591</v>
      </c>
      <c r="AF2664" s="59">
        <v>0.49679402072519063</v>
      </c>
    </row>
    <row r="2665" spans="1:32" x14ac:dyDescent="0.2">
      <c r="A2665" s="60" t="s">
        <v>6110</v>
      </c>
      <c r="B2665" s="44" t="s">
        <v>6115</v>
      </c>
      <c r="C2665" s="44"/>
      <c r="D2665" s="39">
        <v>2650</v>
      </c>
      <c r="E2665" s="44" t="s">
        <v>3588</v>
      </c>
      <c r="F2665" s="44" t="s">
        <v>3589</v>
      </c>
      <c r="G2665" s="39" t="s">
        <v>6115</v>
      </c>
      <c r="H2665" s="64">
        <v>40633</v>
      </c>
      <c r="I2665" s="44" t="s">
        <v>6131</v>
      </c>
      <c r="J2665" s="58">
        <v>28</v>
      </c>
      <c r="K2665" s="44" t="s">
        <v>6110</v>
      </c>
      <c r="L2665" s="39" t="s">
        <v>6116</v>
      </c>
      <c r="M2665" s="67">
        <v>0</v>
      </c>
      <c r="N2665" s="67">
        <v>0</v>
      </c>
      <c r="O2665" s="46">
        <v>213539</v>
      </c>
      <c r="P2665" s="45">
        <v>213539</v>
      </c>
      <c r="Q2665" s="45">
        <v>127884</v>
      </c>
      <c r="R2665" s="45">
        <v>10657</v>
      </c>
      <c r="S2665" s="45">
        <v>100000</v>
      </c>
      <c r="T2665" s="45">
        <v>46014</v>
      </c>
      <c r="U2665" s="46">
        <v>113539</v>
      </c>
      <c r="V2665" s="38">
        <v>48641.699709471555</v>
      </c>
      <c r="W2665" s="46">
        <v>46014</v>
      </c>
      <c r="X2665" s="38"/>
      <c r="Y2665" s="38">
        <f t="shared" si="42"/>
        <v>56405.496319117425</v>
      </c>
      <c r="Z2665" s="38">
        <v>46014</v>
      </c>
      <c r="AA2665" s="38">
        <v>0</v>
      </c>
      <c r="AB2665" s="38">
        <v>46014</v>
      </c>
      <c r="AC2665" s="38" t="s">
        <v>6123</v>
      </c>
      <c r="AD2665" s="59">
        <v>1</v>
      </c>
      <c r="AE2665" s="59">
        <v>0.21548288603018653</v>
      </c>
      <c r="AF2665" s="59">
        <v>0.40527043570931576</v>
      </c>
    </row>
    <row r="2666" spans="1:32" x14ac:dyDescent="0.2">
      <c r="A2666" s="60" t="s">
        <v>6110</v>
      </c>
      <c r="B2666" s="44" t="s">
        <v>6115</v>
      </c>
      <c r="C2666" s="44"/>
      <c r="D2666" s="39">
        <v>2651</v>
      </c>
      <c r="E2666" s="44" t="s">
        <v>3925</v>
      </c>
      <c r="F2666" s="44" t="s">
        <v>3926</v>
      </c>
      <c r="G2666" s="39" t="s">
        <v>6115</v>
      </c>
      <c r="H2666" s="64">
        <v>40359</v>
      </c>
      <c r="I2666" s="44" t="s">
        <v>6132</v>
      </c>
      <c r="J2666" s="58">
        <v>28</v>
      </c>
      <c r="K2666" s="44" t="s">
        <v>6110</v>
      </c>
      <c r="L2666" s="39" t="s">
        <v>6116</v>
      </c>
      <c r="M2666" s="67">
        <v>0</v>
      </c>
      <c r="N2666" s="67">
        <v>0</v>
      </c>
      <c r="O2666" s="46">
        <v>105789</v>
      </c>
      <c r="P2666" s="45">
        <v>105789</v>
      </c>
      <c r="Q2666" s="45">
        <v>102169</v>
      </c>
      <c r="R2666" s="45">
        <v>8514.0833333333339</v>
      </c>
      <c r="S2666" s="45">
        <v>100000</v>
      </c>
      <c r="T2666" s="45">
        <v>57837</v>
      </c>
      <c r="U2666" s="46">
        <v>5789</v>
      </c>
      <c r="V2666" s="38">
        <v>2480.0887767034305</v>
      </c>
      <c r="W2666" s="46">
        <v>2480.0887767034305</v>
      </c>
      <c r="X2666" s="38"/>
      <c r="Y2666" s="38">
        <f t="shared" si="42"/>
        <v>2875.9405859781286</v>
      </c>
      <c r="Z2666" s="38">
        <v>2875.9405859781286</v>
      </c>
      <c r="AA2666" s="38">
        <v>0</v>
      </c>
      <c r="AB2666" s="38">
        <v>2875.9405859781286</v>
      </c>
      <c r="AC2666" s="38" t="s">
        <v>6123</v>
      </c>
      <c r="AD2666" s="59">
        <v>4.9724926707438638E-2</v>
      </c>
      <c r="AE2666" s="59">
        <v>2.7185629753359315E-2</v>
      </c>
      <c r="AF2666" s="59">
        <v>0.49679402072519063</v>
      </c>
    </row>
    <row r="2667" spans="1:32" x14ac:dyDescent="0.2">
      <c r="A2667" s="60" t="s">
        <v>6110</v>
      </c>
      <c r="B2667" s="44" t="s">
        <v>6115</v>
      </c>
      <c r="C2667" s="44"/>
      <c r="D2667" s="39">
        <v>2652</v>
      </c>
      <c r="E2667" s="44" t="s">
        <v>4182</v>
      </c>
      <c r="F2667" s="44" t="s">
        <v>4183</v>
      </c>
      <c r="G2667" s="39" t="s">
        <v>6115</v>
      </c>
      <c r="H2667" s="64">
        <v>40633</v>
      </c>
      <c r="I2667" s="44" t="s">
        <v>6130</v>
      </c>
      <c r="J2667" s="58">
        <v>28</v>
      </c>
      <c r="K2667" s="44" t="s">
        <v>6110</v>
      </c>
      <c r="L2667" s="39" t="s">
        <v>6116</v>
      </c>
      <c r="M2667" s="67">
        <v>0</v>
      </c>
      <c r="N2667" s="67">
        <v>0</v>
      </c>
      <c r="O2667" s="46">
        <v>182560</v>
      </c>
      <c r="P2667" s="45">
        <v>182560</v>
      </c>
      <c r="Q2667" s="45">
        <v>107397</v>
      </c>
      <c r="R2667" s="45">
        <v>8949.75</v>
      </c>
      <c r="S2667" s="45">
        <v>100000</v>
      </c>
      <c r="T2667" s="45">
        <v>55589</v>
      </c>
      <c r="U2667" s="46">
        <v>82560</v>
      </c>
      <c r="V2667" s="38">
        <v>35369.861704030962</v>
      </c>
      <c r="W2667" s="46">
        <v>35369.861704030962</v>
      </c>
      <c r="X2667" s="38"/>
      <c r="Y2667" s="38">
        <f t="shared" si="42"/>
        <v>41015.314351071742</v>
      </c>
      <c r="Z2667" s="38">
        <v>41015.314351071742</v>
      </c>
      <c r="AA2667" s="38">
        <v>0</v>
      </c>
      <c r="AB2667" s="38">
        <v>41015.314351071742</v>
      </c>
      <c r="AC2667" s="38" t="s">
        <v>6123</v>
      </c>
      <c r="AD2667" s="59">
        <v>0.73783148376606422</v>
      </c>
      <c r="AE2667" s="59">
        <v>0.22466758518334654</v>
      </c>
      <c r="AF2667" s="59">
        <v>0.49679402072519069</v>
      </c>
    </row>
    <row r="2668" spans="1:32" x14ac:dyDescent="0.2">
      <c r="A2668" s="60" t="s">
        <v>6110</v>
      </c>
      <c r="B2668" s="44" t="s">
        <v>6115</v>
      </c>
      <c r="C2668" s="44"/>
      <c r="D2668" s="39">
        <v>2653</v>
      </c>
      <c r="E2668" s="44" t="s">
        <v>4200</v>
      </c>
      <c r="F2668" s="44" t="s">
        <v>4201</v>
      </c>
      <c r="G2668" s="39" t="s">
        <v>6115</v>
      </c>
      <c r="H2668" s="64">
        <v>40359</v>
      </c>
      <c r="I2668" s="44" t="s">
        <v>6141</v>
      </c>
      <c r="J2668" s="58">
        <v>28</v>
      </c>
      <c r="K2668" s="44" t="s">
        <v>6110</v>
      </c>
      <c r="L2668" s="39" t="s">
        <v>6116</v>
      </c>
      <c r="M2668" s="67">
        <v>0</v>
      </c>
      <c r="N2668" s="67">
        <v>0</v>
      </c>
      <c r="O2668" s="46">
        <v>194879</v>
      </c>
      <c r="P2668" s="45">
        <v>194879</v>
      </c>
      <c r="Q2668" s="45">
        <v>105862</v>
      </c>
      <c r="R2668" s="45">
        <v>8821.8333333333339</v>
      </c>
      <c r="S2668" s="45">
        <v>100000</v>
      </c>
      <c r="T2668" s="45">
        <v>42482</v>
      </c>
      <c r="U2668" s="46">
        <v>94879</v>
      </c>
      <c r="V2668" s="38">
        <v>40647.494048168046</v>
      </c>
      <c r="W2668" s="46">
        <v>40647.494048168046</v>
      </c>
      <c r="X2668" s="38"/>
      <c r="Y2668" s="38">
        <f t="shared" si="42"/>
        <v>47135.319892385363</v>
      </c>
      <c r="Z2668" s="38">
        <v>42482</v>
      </c>
      <c r="AA2668" s="38">
        <v>0</v>
      </c>
      <c r="AB2668" s="38">
        <v>42482</v>
      </c>
      <c r="AC2668" s="38" t="s">
        <v>6123</v>
      </c>
      <c r="AD2668" s="59">
        <v>1</v>
      </c>
      <c r="AE2668" s="59">
        <v>0.21799167688668353</v>
      </c>
      <c r="AF2668" s="59">
        <v>0.44774923850377851</v>
      </c>
    </row>
    <row r="2669" spans="1:32" x14ac:dyDescent="0.2">
      <c r="A2669" s="60" t="s">
        <v>6110</v>
      </c>
      <c r="B2669" s="44" t="s">
        <v>6115</v>
      </c>
      <c r="C2669" s="44"/>
      <c r="D2669" s="39">
        <v>2654</v>
      </c>
      <c r="E2669" s="44" t="s">
        <v>4290</v>
      </c>
      <c r="F2669" s="44" t="s">
        <v>4291</v>
      </c>
      <c r="G2669" s="39" t="s">
        <v>6115</v>
      </c>
      <c r="H2669" s="64">
        <v>40359</v>
      </c>
      <c r="I2669" s="44" t="s">
        <v>6129</v>
      </c>
      <c r="J2669" s="58">
        <v>28</v>
      </c>
      <c r="K2669" s="44" t="s">
        <v>6110</v>
      </c>
      <c r="L2669" s="39" t="s">
        <v>6123</v>
      </c>
      <c r="M2669" s="67">
        <v>97701</v>
      </c>
      <c r="N2669" s="67">
        <v>0</v>
      </c>
      <c r="O2669" s="46">
        <v>235495</v>
      </c>
      <c r="P2669" s="45">
        <v>235495</v>
      </c>
      <c r="Q2669" s="45">
        <v>110516</v>
      </c>
      <c r="R2669" s="45">
        <v>9209.6666666666661</v>
      </c>
      <c r="S2669" s="45">
        <v>100000</v>
      </c>
      <c r="T2669" s="45">
        <v>61084</v>
      </c>
      <c r="U2669" s="46">
        <v>135495</v>
      </c>
      <c r="V2669" s="38">
        <v>58047.957989191804</v>
      </c>
      <c r="W2669" s="46">
        <v>58047.957989191804</v>
      </c>
      <c r="X2669" s="38"/>
      <c r="Y2669" s="38">
        <f t="shared" si="42"/>
        <v>67313.10583815971</v>
      </c>
      <c r="Z2669" s="38">
        <v>61084</v>
      </c>
      <c r="AA2669" s="38">
        <v>0</v>
      </c>
      <c r="AB2669" s="38">
        <v>61084</v>
      </c>
      <c r="AC2669" s="38" t="s">
        <v>6123</v>
      </c>
      <c r="AD2669" s="59">
        <v>1</v>
      </c>
      <c r="AE2669" s="59">
        <v>0.25938554958704008</v>
      </c>
      <c r="AF2669" s="59">
        <v>0.45082106350787854</v>
      </c>
    </row>
    <row r="2670" spans="1:32" x14ac:dyDescent="0.2">
      <c r="A2670" s="60" t="s">
        <v>6110</v>
      </c>
      <c r="B2670" s="44" t="s">
        <v>6115</v>
      </c>
      <c r="C2670" s="44"/>
      <c r="D2670" s="39">
        <v>2655</v>
      </c>
      <c r="E2670" s="44" t="s">
        <v>4599</v>
      </c>
      <c r="F2670" s="44" t="s">
        <v>4600</v>
      </c>
      <c r="G2670" s="39" t="s">
        <v>6115</v>
      </c>
      <c r="H2670" s="64">
        <v>40359</v>
      </c>
      <c r="I2670" s="44" t="s">
        <v>6129</v>
      </c>
      <c r="J2670" s="58">
        <v>28</v>
      </c>
      <c r="K2670" s="44" t="s">
        <v>6110</v>
      </c>
      <c r="L2670" s="39" t="s">
        <v>6116</v>
      </c>
      <c r="M2670" s="67">
        <v>0</v>
      </c>
      <c r="N2670" s="67">
        <v>0</v>
      </c>
      <c r="O2670" s="46">
        <v>54622</v>
      </c>
      <c r="P2670" s="45">
        <v>54622</v>
      </c>
      <c r="Q2670" s="45">
        <v>260755</v>
      </c>
      <c r="R2670" s="45">
        <v>21729.583333333332</v>
      </c>
      <c r="S2670" s="45">
        <v>130377.5</v>
      </c>
      <c r="T2670" s="45">
        <v>183789</v>
      </c>
      <c r="U2670" s="46">
        <v>0</v>
      </c>
      <c r="V2670" s="38">
        <v>0</v>
      </c>
      <c r="W2670" s="46">
        <v>0</v>
      </c>
      <c r="X2670" s="38"/>
      <c r="Y2670" s="38">
        <f t="shared" si="42"/>
        <v>0</v>
      </c>
      <c r="Z2670" s="38">
        <v>0</v>
      </c>
      <c r="AA2670" s="38">
        <v>0</v>
      </c>
      <c r="AB2670" s="38">
        <v>0</v>
      </c>
      <c r="AC2670" s="38" t="s">
        <v>6116</v>
      </c>
      <c r="AD2670" s="59">
        <v>0</v>
      </c>
      <c r="AE2670" s="59">
        <v>0</v>
      </c>
      <c r="AF2670" s="59" t="s">
        <v>6138</v>
      </c>
    </row>
    <row r="2671" spans="1:32" x14ac:dyDescent="0.2">
      <c r="A2671" s="60" t="s">
        <v>6110</v>
      </c>
      <c r="B2671" s="44" t="s">
        <v>6115</v>
      </c>
      <c r="C2671" s="44"/>
      <c r="D2671" s="39">
        <v>2656</v>
      </c>
      <c r="E2671" s="44" t="s">
        <v>5137</v>
      </c>
      <c r="F2671" s="44" t="s">
        <v>5138</v>
      </c>
      <c r="G2671" s="39" t="s">
        <v>6115</v>
      </c>
      <c r="H2671" s="64">
        <v>40633</v>
      </c>
      <c r="I2671" s="44" t="s">
        <v>6132</v>
      </c>
      <c r="J2671" s="58">
        <v>28</v>
      </c>
      <c r="K2671" s="44" t="s">
        <v>6110</v>
      </c>
      <c r="L2671" s="39" t="s">
        <v>6116</v>
      </c>
      <c r="M2671" s="67">
        <v>0</v>
      </c>
      <c r="N2671" s="67">
        <v>0</v>
      </c>
      <c r="O2671" s="46">
        <v>169266</v>
      </c>
      <c r="P2671" s="45">
        <v>169266</v>
      </c>
      <c r="Q2671" s="45">
        <v>148796</v>
      </c>
      <c r="R2671" s="45">
        <v>12399.666666666666</v>
      </c>
      <c r="S2671" s="45">
        <v>100000</v>
      </c>
      <c r="T2671" s="45">
        <v>54289</v>
      </c>
      <c r="U2671" s="46">
        <v>69266</v>
      </c>
      <c r="V2671" s="38">
        <v>29674.525687880432</v>
      </c>
      <c r="W2671" s="46">
        <v>29674.525687880432</v>
      </c>
      <c r="X2671" s="38"/>
      <c r="Y2671" s="38">
        <f t="shared" si="42"/>
        <v>34410.934639551051</v>
      </c>
      <c r="Z2671" s="38">
        <v>34410.934639551051</v>
      </c>
      <c r="AA2671" s="38">
        <v>0</v>
      </c>
      <c r="AB2671" s="38">
        <v>34410.934639551051</v>
      </c>
      <c r="AC2671" s="38" t="s">
        <v>6123</v>
      </c>
      <c r="AD2671" s="59">
        <v>0.63384727365674542</v>
      </c>
      <c r="AE2671" s="59">
        <v>0.20329501872526703</v>
      </c>
      <c r="AF2671" s="59">
        <v>0.49679402072519058</v>
      </c>
    </row>
    <row r="2672" spans="1:32" x14ac:dyDescent="0.2">
      <c r="A2672" s="60" t="s">
        <v>6110</v>
      </c>
      <c r="B2672" s="44" t="s">
        <v>6115</v>
      </c>
      <c r="C2672" s="44"/>
      <c r="D2672" s="39">
        <v>2657</v>
      </c>
      <c r="E2672" s="44" t="s">
        <v>5470</v>
      </c>
      <c r="F2672" s="44" t="s">
        <v>5471</v>
      </c>
      <c r="G2672" s="39" t="s">
        <v>6115</v>
      </c>
      <c r="H2672" s="64">
        <v>40633</v>
      </c>
      <c r="I2672" s="44" t="s">
        <v>6141</v>
      </c>
      <c r="J2672" s="58">
        <v>28</v>
      </c>
      <c r="K2672" s="44" t="s">
        <v>6110</v>
      </c>
      <c r="L2672" s="39" t="s">
        <v>6116</v>
      </c>
      <c r="M2672" s="67">
        <v>0</v>
      </c>
      <c r="N2672" s="67">
        <v>0</v>
      </c>
      <c r="O2672" s="46">
        <v>53770</v>
      </c>
      <c r="P2672" s="45">
        <v>53770</v>
      </c>
      <c r="Q2672" s="45">
        <v>124728</v>
      </c>
      <c r="R2672" s="45">
        <v>10394</v>
      </c>
      <c r="S2672" s="45">
        <v>100000</v>
      </c>
      <c r="T2672" s="45">
        <v>79743</v>
      </c>
      <c r="U2672" s="46">
        <v>0</v>
      </c>
      <c r="V2672" s="38">
        <v>0</v>
      </c>
      <c r="W2672" s="46">
        <v>0</v>
      </c>
      <c r="X2672" s="38"/>
      <c r="Y2672" s="38">
        <f t="shared" si="42"/>
        <v>0</v>
      </c>
      <c r="Z2672" s="38">
        <v>0</v>
      </c>
      <c r="AA2672" s="38">
        <v>0</v>
      </c>
      <c r="AB2672" s="38">
        <v>0</v>
      </c>
      <c r="AC2672" s="38" t="s">
        <v>6116</v>
      </c>
      <c r="AD2672" s="59">
        <v>0</v>
      </c>
      <c r="AE2672" s="59">
        <v>0</v>
      </c>
      <c r="AF2672" s="59" t="s">
        <v>6138</v>
      </c>
    </row>
    <row r="2673" spans="1:32" x14ac:dyDescent="0.2">
      <c r="A2673" s="60" t="s">
        <v>6110</v>
      </c>
      <c r="B2673" s="44" t="s">
        <v>6115</v>
      </c>
      <c r="C2673" s="44"/>
      <c r="D2673" s="39">
        <v>2658</v>
      </c>
      <c r="E2673" s="44" t="s">
        <v>5492</v>
      </c>
      <c r="F2673" s="44" t="s">
        <v>5493</v>
      </c>
      <c r="G2673" s="39" t="s">
        <v>6115</v>
      </c>
      <c r="H2673" s="64">
        <v>40359</v>
      </c>
      <c r="I2673" s="44" t="s">
        <v>6129</v>
      </c>
      <c r="J2673" s="58">
        <v>28</v>
      </c>
      <c r="K2673" s="44" t="s">
        <v>6110</v>
      </c>
      <c r="L2673" s="39" t="s">
        <v>6116</v>
      </c>
      <c r="M2673" s="67">
        <v>0</v>
      </c>
      <c r="N2673" s="67">
        <v>0</v>
      </c>
      <c r="O2673" s="46">
        <v>35258</v>
      </c>
      <c r="P2673" s="45">
        <v>35258</v>
      </c>
      <c r="Q2673" s="45">
        <v>169126</v>
      </c>
      <c r="R2673" s="45">
        <v>14093.833333333334</v>
      </c>
      <c r="S2673" s="45">
        <v>100000</v>
      </c>
      <c r="T2673" s="45">
        <v>100354</v>
      </c>
      <c r="U2673" s="46">
        <v>0</v>
      </c>
      <c r="V2673" s="38">
        <v>0</v>
      </c>
      <c r="W2673" s="46">
        <v>0</v>
      </c>
      <c r="X2673" s="38"/>
      <c r="Y2673" s="38">
        <f t="shared" si="42"/>
        <v>0</v>
      </c>
      <c r="Z2673" s="38">
        <v>0</v>
      </c>
      <c r="AA2673" s="38">
        <v>0</v>
      </c>
      <c r="AB2673" s="38">
        <v>0</v>
      </c>
      <c r="AC2673" s="38" t="s">
        <v>6116</v>
      </c>
      <c r="AD2673" s="59">
        <v>0</v>
      </c>
      <c r="AE2673" s="59">
        <v>0</v>
      </c>
      <c r="AF2673" s="59" t="s">
        <v>6138</v>
      </c>
    </row>
    <row r="2674" spans="1:32" x14ac:dyDescent="0.2">
      <c r="A2674" s="60" t="s">
        <v>6110</v>
      </c>
      <c r="B2674" s="44" t="s">
        <v>6115</v>
      </c>
      <c r="C2674" s="44"/>
      <c r="D2674" s="39">
        <v>2659</v>
      </c>
      <c r="E2674" s="44" t="s">
        <v>5810</v>
      </c>
      <c r="F2674" s="44" t="s">
        <v>5811</v>
      </c>
      <c r="G2674" s="39" t="s">
        <v>6115</v>
      </c>
      <c r="H2674" s="64">
        <v>40359</v>
      </c>
      <c r="I2674" s="44" t="s">
        <v>6131</v>
      </c>
      <c r="J2674" s="58">
        <v>28</v>
      </c>
      <c r="K2674" s="44" t="s">
        <v>6110</v>
      </c>
      <c r="L2674" s="39" t="s">
        <v>6116</v>
      </c>
      <c r="M2674" s="67">
        <v>0</v>
      </c>
      <c r="N2674" s="67">
        <v>0</v>
      </c>
      <c r="O2674" s="46">
        <v>38647</v>
      </c>
      <c r="P2674" s="45">
        <v>38647</v>
      </c>
      <c r="Q2674" s="45">
        <v>119136</v>
      </c>
      <c r="R2674" s="45">
        <v>9928</v>
      </c>
      <c r="S2674" s="45">
        <v>100000</v>
      </c>
      <c r="T2674" s="45">
        <v>38194</v>
      </c>
      <c r="U2674" s="46">
        <v>0</v>
      </c>
      <c r="V2674" s="38">
        <v>0</v>
      </c>
      <c r="W2674" s="46">
        <v>0</v>
      </c>
      <c r="X2674" s="38"/>
      <c r="Y2674" s="38">
        <f t="shared" si="42"/>
        <v>0</v>
      </c>
      <c r="Z2674" s="38">
        <v>0</v>
      </c>
      <c r="AA2674" s="38">
        <v>0</v>
      </c>
      <c r="AB2674" s="38">
        <v>0</v>
      </c>
      <c r="AC2674" s="38" t="s">
        <v>6116</v>
      </c>
      <c r="AD2674" s="59">
        <v>0</v>
      </c>
      <c r="AE2674" s="59">
        <v>0</v>
      </c>
      <c r="AF2674" s="59" t="s">
        <v>6138</v>
      </c>
    </row>
    <row r="2675" spans="1:32" x14ac:dyDescent="0.2">
      <c r="A2675" s="60" t="s">
        <v>6110</v>
      </c>
      <c r="B2675" s="44" t="s">
        <v>6115</v>
      </c>
      <c r="C2675" s="44"/>
      <c r="D2675" s="39">
        <v>2660</v>
      </c>
      <c r="E2675" s="44" t="s">
        <v>5831</v>
      </c>
      <c r="F2675" s="44" t="s">
        <v>6050</v>
      </c>
      <c r="G2675" s="39" t="s">
        <v>6115</v>
      </c>
      <c r="H2675" s="64">
        <v>40543</v>
      </c>
      <c r="I2675" s="44" t="s">
        <v>6131</v>
      </c>
      <c r="J2675" s="58">
        <v>28</v>
      </c>
      <c r="K2675" s="44" t="s">
        <v>6110</v>
      </c>
      <c r="L2675" s="39" t="s">
        <v>6116</v>
      </c>
      <c r="M2675" s="67">
        <v>0</v>
      </c>
      <c r="N2675" s="67">
        <v>0</v>
      </c>
      <c r="O2675" s="46">
        <v>259123</v>
      </c>
      <c r="P2675" s="45">
        <v>259123</v>
      </c>
      <c r="Q2675" s="45">
        <v>143564</v>
      </c>
      <c r="R2675" s="45">
        <v>11963.666666666666</v>
      </c>
      <c r="S2675" s="45">
        <v>100000</v>
      </c>
      <c r="T2675" s="45">
        <v>69610</v>
      </c>
      <c r="U2675" s="46">
        <v>159123</v>
      </c>
      <c r="V2675" s="38">
        <v>68170.524514662291</v>
      </c>
      <c r="W2675" s="46">
        <v>68170.524514662291</v>
      </c>
      <c r="X2675" s="38"/>
      <c r="Y2675" s="38">
        <f t="shared" si="42"/>
        <v>79051.354959854507</v>
      </c>
      <c r="Z2675" s="38">
        <v>69610</v>
      </c>
      <c r="AA2675" s="38">
        <v>0</v>
      </c>
      <c r="AB2675" s="38">
        <v>69610</v>
      </c>
      <c r="AC2675" s="38" t="s">
        <v>6123</v>
      </c>
      <c r="AD2675" s="59">
        <v>1</v>
      </c>
      <c r="AE2675" s="59">
        <v>0.26863690216615277</v>
      </c>
      <c r="AF2675" s="59">
        <v>0.43746032943069196</v>
      </c>
    </row>
    <row r="2676" spans="1:32" x14ac:dyDescent="0.2">
      <c r="A2676" s="60" t="s">
        <v>6110</v>
      </c>
      <c r="B2676" s="44" t="s">
        <v>6115</v>
      </c>
      <c r="C2676" s="44"/>
      <c r="D2676" s="39">
        <v>2661</v>
      </c>
      <c r="E2676" s="44" t="s">
        <v>5866</v>
      </c>
      <c r="F2676" s="44" t="s">
        <v>5867</v>
      </c>
      <c r="G2676" s="39" t="s">
        <v>6115</v>
      </c>
      <c r="H2676" s="64">
        <v>40543</v>
      </c>
      <c r="I2676" s="44" t="s">
        <v>6131</v>
      </c>
      <c r="J2676" s="58">
        <v>28</v>
      </c>
      <c r="K2676" s="44" t="s">
        <v>6110</v>
      </c>
      <c r="L2676" s="39" t="s">
        <v>6116</v>
      </c>
      <c r="M2676" s="67">
        <v>0</v>
      </c>
      <c r="N2676" s="67">
        <v>0</v>
      </c>
      <c r="O2676" s="46">
        <v>283241</v>
      </c>
      <c r="P2676" s="45">
        <v>283241</v>
      </c>
      <c r="Q2676" s="45">
        <v>124376</v>
      </c>
      <c r="R2676" s="45">
        <v>10364.666666666666</v>
      </c>
      <c r="S2676" s="45">
        <v>100000</v>
      </c>
      <c r="T2676" s="45">
        <v>24816</v>
      </c>
      <c r="U2676" s="46">
        <v>183241</v>
      </c>
      <c r="V2676" s="38">
        <v>78503.013911195943</v>
      </c>
      <c r="W2676" s="46">
        <v>24816</v>
      </c>
      <c r="X2676" s="38"/>
      <c r="Y2676" s="38">
        <f t="shared" si="42"/>
        <v>91033.033151704658</v>
      </c>
      <c r="Z2676" s="38">
        <v>24816</v>
      </c>
      <c r="AA2676" s="38">
        <v>0</v>
      </c>
      <c r="AB2676" s="38">
        <v>24816</v>
      </c>
      <c r="AC2676" s="38" t="s">
        <v>6123</v>
      </c>
      <c r="AD2676" s="59">
        <v>1</v>
      </c>
      <c r="AE2676" s="59">
        <v>8.7614434350959072E-2</v>
      </c>
      <c r="AF2676" s="59">
        <v>0.13542820656949045</v>
      </c>
    </row>
    <row r="2677" spans="1:32" x14ac:dyDescent="0.2">
      <c r="A2677" s="60" t="s">
        <v>6110</v>
      </c>
      <c r="B2677" s="44" t="s">
        <v>6115</v>
      </c>
      <c r="C2677" s="44"/>
      <c r="D2677" s="39">
        <v>2662</v>
      </c>
      <c r="E2677" s="44" t="s">
        <v>3118</v>
      </c>
      <c r="F2677" s="44" t="s">
        <v>3119</v>
      </c>
      <c r="G2677" s="39" t="s">
        <v>6115</v>
      </c>
      <c r="H2677" s="64">
        <v>40359</v>
      </c>
      <c r="I2677" s="44" t="s">
        <v>6131</v>
      </c>
      <c r="J2677" s="58">
        <v>27</v>
      </c>
      <c r="K2677" s="44" t="s">
        <v>6110</v>
      </c>
      <c r="L2677" s="39" t="s">
        <v>6116</v>
      </c>
      <c r="M2677" s="67">
        <v>0</v>
      </c>
      <c r="N2677" s="67">
        <v>0</v>
      </c>
      <c r="O2677" s="46">
        <v>237178</v>
      </c>
      <c r="P2677" s="45">
        <v>237178</v>
      </c>
      <c r="Q2677" s="45">
        <v>100299</v>
      </c>
      <c r="R2677" s="45">
        <v>8358.25</v>
      </c>
      <c r="S2677" s="45">
        <v>100000</v>
      </c>
      <c r="T2677" s="45">
        <v>50257</v>
      </c>
      <c r="U2677" s="46">
        <v>137178</v>
      </c>
      <c r="V2677" s="38">
        <v>58768.978789190398</v>
      </c>
      <c r="W2677" s="46">
        <v>50257</v>
      </c>
      <c r="X2677" s="38"/>
      <c r="Y2677" s="38">
        <f t="shared" si="42"/>
        <v>68149.210175040207</v>
      </c>
      <c r="Z2677" s="38">
        <v>50257</v>
      </c>
      <c r="AA2677" s="38">
        <v>0</v>
      </c>
      <c r="AB2677" s="38">
        <v>50257</v>
      </c>
      <c r="AC2677" s="38" t="s">
        <v>6123</v>
      </c>
      <c r="AD2677" s="59">
        <v>1</v>
      </c>
      <c r="AE2677" s="59">
        <v>0.21189570702173052</v>
      </c>
      <c r="AF2677" s="59">
        <v>0.36636341104258702</v>
      </c>
    </row>
    <row r="2678" spans="1:32" ht="15" x14ac:dyDescent="0.25">
      <c r="A2678" s="138" t="s">
        <v>6110</v>
      </c>
      <c r="B2678" s="138" t="s">
        <v>6115</v>
      </c>
      <c r="C2678" s="138"/>
      <c r="D2678" s="137">
        <v>2663</v>
      </c>
      <c r="E2678" s="138" t="s">
        <v>3123</v>
      </c>
      <c r="F2678" s="138" t="s">
        <v>3124</v>
      </c>
      <c r="G2678" s="137" t="s">
        <v>6115</v>
      </c>
      <c r="H2678" s="139">
        <v>40451</v>
      </c>
      <c r="I2678" s="138" t="s">
        <v>6132</v>
      </c>
      <c r="J2678" s="140">
        <v>27</v>
      </c>
      <c r="K2678" s="138" t="s">
        <v>6110</v>
      </c>
      <c r="L2678" s="137" t="s">
        <v>6116</v>
      </c>
      <c r="M2678" s="141">
        <v>0</v>
      </c>
      <c r="N2678" s="141">
        <v>0</v>
      </c>
      <c r="O2678" s="142">
        <v>222341</v>
      </c>
      <c r="P2678" s="143">
        <v>222341</v>
      </c>
      <c r="Q2678" s="143">
        <v>121809</v>
      </c>
      <c r="R2678" s="143">
        <v>10150.75</v>
      </c>
      <c r="S2678" s="143">
        <v>100000</v>
      </c>
      <c r="T2678" s="143">
        <v>46851</v>
      </c>
      <c r="U2678" s="142">
        <v>122341</v>
      </c>
      <c r="V2678" s="144">
        <v>52412.599936202176</v>
      </c>
      <c r="W2678" s="142">
        <v>46851</v>
      </c>
      <c r="X2678" s="144"/>
      <c r="Y2678" s="144">
        <f t="shared" si="42"/>
        <v>60778.277289540543</v>
      </c>
      <c r="Z2678" s="144">
        <v>46851</v>
      </c>
      <c r="AA2678" s="144"/>
      <c r="AB2678" s="144">
        <v>46851</v>
      </c>
      <c r="AC2678" s="144" t="s">
        <v>6123</v>
      </c>
      <c r="AD2678" s="145">
        <v>1</v>
      </c>
      <c r="AE2678" s="145">
        <v>0.2107168718320058</v>
      </c>
      <c r="AF2678" s="145">
        <v>0.3829542017802699</v>
      </c>
    </row>
    <row r="2679" spans="1:32" x14ac:dyDescent="0.2">
      <c r="A2679" s="60" t="s">
        <v>6110</v>
      </c>
      <c r="B2679" s="44" t="s">
        <v>6115</v>
      </c>
      <c r="C2679" s="44"/>
      <c r="D2679" s="39">
        <v>2664</v>
      </c>
      <c r="E2679" s="44" t="s">
        <v>3481</v>
      </c>
      <c r="F2679" s="44" t="s">
        <v>3482</v>
      </c>
      <c r="G2679" s="39" t="s">
        <v>6115</v>
      </c>
      <c r="H2679" s="64">
        <v>40543</v>
      </c>
      <c r="I2679" s="44" t="s">
        <v>6141</v>
      </c>
      <c r="J2679" s="58">
        <v>27</v>
      </c>
      <c r="K2679" s="44" t="s">
        <v>6110</v>
      </c>
      <c r="L2679" s="39" t="s">
        <v>6116</v>
      </c>
      <c r="M2679" s="67">
        <v>0</v>
      </c>
      <c r="N2679" s="67">
        <v>0</v>
      </c>
      <c r="O2679" s="46">
        <v>351853</v>
      </c>
      <c r="P2679" s="45">
        <v>351853</v>
      </c>
      <c r="Q2679" s="45">
        <v>124358</v>
      </c>
      <c r="R2679" s="45">
        <v>10363.166666666666</v>
      </c>
      <c r="S2679" s="45">
        <v>100000</v>
      </c>
      <c r="T2679" s="45">
        <v>44255</v>
      </c>
      <c r="U2679" s="46">
        <v>251853</v>
      </c>
      <c r="V2679" s="38">
        <v>107897.35682831044</v>
      </c>
      <c r="W2679" s="46">
        <v>44255</v>
      </c>
      <c r="X2679" s="38"/>
      <c r="Y2679" s="38">
        <f t="shared" si="42"/>
        <v>125119.06450170145</v>
      </c>
      <c r="Z2679" s="38">
        <v>44255</v>
      </c>
      <c r="AA2679" s="38">
        <v>0</v>
      </c>
      <c r="AB2679" s="38">
        <v>44255</v>
      </c>
      <c r="AC2679" s="38" t="s">
        <v>6123</v>
      </c>
      <c r="AD2679" s="59">
        <v>1</v>
      </c>
      <c r="AE2679" s="59">
        <v>0.12577695799097918</v>
      </c>
      <c r="AF2679" s="59">
        <v>0.17571758128749707</v>
      </c>
    </row>
    <row r="2680" spans="1:32" x14ac:dyDescent="0.2">
      <c r="A2680" s="60" t="s">
        <v>6110</v>
      </c>
      <c r="B2680" s="44" t="s">
        <v>6115</v>
      </c>
      <c r="C2680" s="44"/>
      <c r="D2680" s="39">
        <v>2665</v>
      </c>
      <c r="E2680" s="44" t="s">
        <v>5749</v>
      </c>
      <c r="F2680" s="44" t="s">
        <v>5750</v>
      </c>
      <c r="G2680" s="39" t="s">
        <v>6115</v>
      </c>
      <c r="H2680" s="64">
        <v>40451</v>
      </c>
      <c r="I2680" s="44" t="s">
        <v>6131</v>
      </c>
      <c r="J2680" s="58">
        <v>27</v>
      </c>
      <c r="K2680" s="44" t="s">
        <v>6110</v>
      </c>
      <c r="L2680" s="39" t="s">
        <v>6116</v>
      </c>
      <c r="M2680" s="67">
        <v>0</v>
      </c>
      <c r="N2680" s="67">
        <v>0</v>
      </c>
      <c r="O2680" s="46">
        <v>171102</v>
      </c>
      <c r="P2680" s="45">
        <v>171102</v>
      </c>
      <c r="Q2680" s="45">
        <v>134679</v>
      </c>
      <c r="R2680" s="45">
        <v>11223.25</v>
      </c>
      <c r="S2680" s="45">
        <v>100000</v>
      </c>
      <c r="T2680" s="45">
        <v>34156</v>
      </c>
      <c r="U2680" s="46">
        <v>71102</v>
      </c>
      <c r="V2680" s="38">
        <v>30461.093833333449</v>
      </c>
      <c r="W2680" s="46">
        <v>30461.093833333449</v>
      </c>
      <c r="X2680" s="38"/>
      <c r="Y2680" s="38">
        <f t="shared" si="42"/>
        <v>35323.048461602506</v>
      </c>
      <c r="Z2680" s="38">
        <v>34156</v>
      </c>
      <c r="AA2680" s="38">
        <v>0</v>
      </c>
      <c r="AB2680" s="38">
        <v>34156</v>
      </c>
      <c r="AC2680" s="38" t="s">
        <v>6123</v>
      </c>
      <c r="AD2680" s="59">
        <v>1</v>
      </c>
      <c r="AE2680" s="59">
        <v>0.19962361632242756</v>
      </c>
      <c r="AF2680" s="59">
        <v>0.48038029872577426</v>
      </c>
    </row>
    <row r="2681" spans="1:32" x14ac:dyDescent="0.2">
      <c r="A2681" s="60" t="s">
        <v>6110</v>
      </c>
      <c r="B2681" s="44" t="s">
        <v>6115</v>
      </c>
      <c r="C2681" s="44"/>
      <c r="D2681" s="39">
        <v>2666</v>
      </c>
      <c r="E2681" s="44" t="s">
        <v>5782</v>
      </c>
      <c r="F2681" s="44" t="s">
        <v>2411</v>
      </c>
      <c r="G2681" s="39" t="s">
        <v>6115</v>
      </c>
      <c r="H2681" s="64">
        <v>40543</v>
      </c>
      <c r="I2681" s="44" t="s">
        <v>6129</v>
      </c>
      <c r="J2681" s="58">
        <v>27</v>
      </c>
      <c r="K2681" s="44" t="s">
        <v>6110</v>
      </c>
      <c r="L2681" s="39" t="s">
        <v>6116</v>
      </c>
      <c r="M2681" s="67">
        <v>0</v>
      </c>
      <c r="N2681" s="67">
        <v>0</v>
      </c>
      <c r="O2681" s="46">
        <v>182079</v>
      </c>
      <c r="P2681" s="45">
        <v>182079</v>
      </c>
      <c r="Q2681" s="45">
        <v>127848</v>
      </c>
      <c r="R2681" s="45">
        <v>10654</v>
      </c>
      <c r="S2681" s="45">
        <v>100000</v>
      </c>
      <c r="T2681" s="45">
        <v>39671</v>
      </c>
      <c r="U2681" s="46">
        <v>82079</v>
      </c>
      <c r="V2681" s="38">
        <v>35163.794559170994</v>
      </c>
      <c r="W2681" s="46">
        <v>35163.794559170994</v>
      </c>
      <c r="X2681" s="38"/>
      <c r="Y2681" s="38">
        <f t="shared" si="42"/>
        <v>40776.356427102924</v>
      </c>
      <c r="Z2681" s="38">
        <v>39671</v>
      </c>
      <c r="AA2681" s="38">
        <v>0</v>
      </c>
      <c r="AB2681" s="38">
        <v>39671</v>
      </c>
      <c r="AC2681" s="38" t="s">
        <v>6123</v>
      </c>
      <c r="AD2681" s="59">
        <v>1</v>
      </c>
      <c r="AE2681" s="59">
        <v>0.21787795407487959</v>
      </c>
      <c r="AF2681" s="59">
        <v>0.4833270385847781</v>
      </c>
    </row>
    <row r="2682" spans="1:32" x14ac:dyDescent="0.2">
      <c r="A2682" s="60" t="s">
        <v>6110</v>
      </c>
      <c r="B2682" s="44" t="s">
        <v>6115</v>
      </c>
      <c r="C2682" s="44"/>
      <c r="D2682" s="39">
        <v>2667</v>
      </c>
      <c r="E2682" s="44" t="s">
        <v>441</v>
      </c>
      <c r="F2682" s="44" t="s">
        <v>442</v>
      </c>
      <c r="G2682" s="39" t="s">
        <v>6115</v>
      </c>
      <c r="H2682" s="64">
        <v>40451</v>
      </c>
      <c r="I2682" s="44" t="s">
        <v>6131</v>
      </c>
      <c r="J2682" s="58">
        <v>26</v>
      </c>
      <c r="K2682" s="44" t="s">
        <v>6110</v>
      </c>
      <c r="L2682" s="39" t="s">
        <v>6116</v>
      </c>
      <c r="M2682" s="67">
        <v>0</v>
      </c>
      <c r="N2682" s="67">
        <v>0</v>
      </c>
      <c r="O2682" s="46">
        <v>124258</v>
      </c>
      <c r="P2682" s="45">
        <v>124258</v>
      </c>
      <c r="Q2682" s="45">
        <v>106964</v>
      </c>
      <c r="R2682" s="45">
        <v>8913.6666666666661</v>
      </c>
      <c r="S2682" s="45">
        <v>100000</v>
      </c>
      <c r="T2682" s="45">
        <v>40505</v>
      </c>
      <c r="U2682" s="46">
        <v>24258</v>
      </c>
      <c r="V2682" s="38">
        <v>10392.467359694563</v>
      </c>
      <c r="W2682" s="46">
        <v>10392.467359694563</v>
      </c>
      <c r="X2682" s="38"/>
      <c r="Y2682" s="38">
        <f t="shared" si="42"/>
        <v>12051.229354751675</v>
      </c>
      <c r="Z2682" s="38">
        <v>12051.229354751675</v>
      </c>
      <c r="AA2682" s="38">
        <v>0</v>
      </c>
      <c r="AB2682" s="38">
        <v>12051.229354751675</v>
      </c>
      <c r="AC2682" s="38" t="s">
        <v>6123</v>
      </c>
      <c r="AD2682" s="59">
        <v>0.29752448721766878</v>
      </c>
      <c r="AE2682" s="59">
        <v>9.6985541009445467E-2</v>
      </c>
      <c r="AF2682" s="59">
        <v>0.49679402072519063</v>
      </c>
    </row>
    <row r="2683" spans="1:32" x14ac:dyDescent="0.2">
      <c r="A2683" s="60" t="s">
        <v>6110</v>
      </c>
      <c r="B2683" s="44" t="s">
        <v>6115</v>
      </c>
      <c r="C2683" s="44"/>
      <c r="D2683" s="39">
        <v>2668</v>
      </c>
      <c r="E2683" s="44" t="s">
        <v>488</v>
      </c>
      <c r="F2683" s="44" t="s">
        <v>489</v>
      </c>
      <c r="G2683" s="39" t="s">
        <v>6115</v>
      </c>
      <c r="H2683" s="64">
        <v>40451</v>
      </c>
      <c r="I2683" s="44" t="s">
        <v>6131</v>
      </c>
      <c r="J2683" s="58">
        <v>26</v>
      </c>
      <c r="K2683" s="44" t="s">
        <v>6110</v>
      </c>
      <c r="L2683" s="39" t="s">
        <v>6116</v>
      </c>
      <c r="M2683" s="67">
        <v>0</v>
      </c>
      <c r="N2683" s="67">
        <v>0</v>
      </c>
      <c r="O2683" s="46">
        <v>51000</v>
      </c>
      <c r="P2683" s="45">
        <v>51000</v>
      </c>
      <c r="Q2683" s="45">
        <v>109415</v>
      </c>
      <c r="R2683" s="45">
        <v>9117.9166666666661</v>
      </c>
      <c r="S2683" s="45">
        <v>100000</v>
      </c>
      <c r="T2683" s="45">
        <v>55547</v>
      </c>
      <c r="U2683" s="46">
        <v>0</v>
      </c>
      <c r="V2683" s="38">
        <v>0</v>
      </c>
      <c r="W2683" s="46">
        <v>0</v>
      </c>
      <c r="X2683" s="38"/>
      <c r="Y2683" s="38">
        <f t="shared" si="42"/>
        <v>0</v>
      </c>
      <c r="Z2683" s="38">
        <v>0</v>
      </c>
      <c r="AA2683" s="38">
        <v>0</v>
      </c>
      <c r="AB2683" s="38">
        <v>0</v>
      </c>
      <c r="AC2683" s="38" t="s">
        <v>6116</v>
      </c>
      <c r="AD2683" s="59">
        <v>0</v>
      </c>
      <c r="AE2683" s="59">
        <v>0</v>
      </c>
      <c r="AF2683" s="59" t="s">
        <v>6138</v>
      </c>
    </row>
    <row r="2684" spans="1:32" x14ac:dyDescent="0.2">
      <c r="A2684" s="60" t="s">
        <v>6110</v>
      </c>
      <c r="B2684" s="44" t="s">
        <v>6115</v>
      </c>
      <c r="C2684" s="44"/>
      <c r="D2684" s="39">
        <v>2669</v>
      </c>
      <c r="E2684" s="44" t="s">
        <v>885</v>
      </c>
      <c r="F2684" s="44" t="s">
        <v>886</v>
      </c>
      <c r="G2684" s="39" t="s">
        <v>6115</v>
      </c>
      <c r="H2684" s="64">
        <v>40633</v>
      </c>
      <c r="I2684" s="44" t="s">
        <v>6131</v>
      </c>
      <c r="J2684" s="58">
        <v>26</v>
      </c>
      <c r="K2684" s="44" t="s">
        <v>6110</v>
      </c>
      <c r="L2684" s="39" t="s">
        <v>6116</v>
      </c>
      <c r="M2684" s="67">
        <v>0</v>
      </c>
      <c r="N2684" s="67">
        <v>0</v>
      </c>
      <c r="O2684" s="46">
        <v>107300</v>
      </c>
      <c r="P2684" s="45">
        <v>107300</v>
      </c>
      <c r="Q2684" s="45">
        <v>168579</v>
      </c>
      <c r="R2684" s="45">
        <v>14048.25</v>
      </c>
      <c r="S2684" s="45">
        <v>100000</v>
      </c>
      <c r="T2684" s="45">
        <v>113673</v>
      </c>
      <c r="U2684" s="46">
        <v>7300</v>
      </c>
      <c r="V2684" s="38">
        <v>3127.4223648186294</v>
      </c>
      <c r="W2684" s="46">
        <v>3127.4223648186294</v>
      </c>
      <c r="X2684" s="38"/>
      <c r="Y2684" s="38">
        <f t="shared" si="42"/>
        <v>3626.596351293892</v>
      </c>
      <c r="Z2684" s="38">
        <v>3626.596351293892</v>
      </c>
      <c r="AA2684" s="38">
        <v>0</v>
      </c>
      <c r="AB2684" s="38">
        <v>3626.596351293892</v>
      </c>
      <c r="AC2684" s="38" t="s">
        <v>6123</v>
      </c>
      <c r="AD2684" s="59">
        <v>3.1903762118479249E-2</v>
      </c>
      <c r="AE2684" s="59">
        <v>3.3798661242254349E-2</v>
      </c>
      <c r="AF2684" s="59">
        <v>0.49679402072519069</v>
      </c>
    </row>
    <row r="2685" spans="1:32" x14ac:dyDescent="0.2">
      <c r="A2685" s="60" t="s">
        <v>6110</v>
      </c>
      <c r="B2685" s="44" t="s">
        <v>6115</v>
      </c>
      <c r="C2685" s="44"/>
      <c r="D2685" s="39">
        <v>2670</v>
      </c>
      <c r="E2685" s="44" t="s">
        <v>1346</v>
      </c>
      <c r="F2685" s="44" t="s">
        <v>1347</v>
      </c>
      <c r="G2685" s="39" t="s">
        <v>6115</v>
      </c>
      <c r="H2685" s="64">
        <v>40451</v>
      </c>
      <c r="I2685" s="44" t="s">
        <v>6131</v>
      </c>
      <c r="J2685" s="58">
        <v>26</v>
      </c>
      <c r="K2685" s="44" t="s">
        <v>6110</v>
      </c>
      <c r="L2685" s="39" t="s">
        <v>6116</v>
      </c>
      <c r="M2685" s="67">
        <v>0</v>
      </c>
      <c r="N2685" s="67">
        <v>0</v>
      </c>
      <c r="O2685" s="46">
        <v>96710</v>
      </c>
      <c r="P2685" s="45">
        <v>96710</v>
      </c>
      <c r="Q2685" s="45">
        <v>132457</v>
      </c>
      <c r="R2685" s="45">
        <v>11038.083333333334</v>
      </c>
      <c r="S2685" s="45">
        <v>100000</v>
      </c>
      <c r="T2685" s="45">
        <v>51081</v>
      </c>
      <c r="U2685" s="46">
        <v>0</v>
      </c>
      <c r="V2685" s="38">
        <v>0</v>
      </c>
      <c r="W2685" s="46">
        <v>0</v>
      </c>
      <c r="X2685" s="38"/>
      <c r="Y2685" s="38">
        <f t="shared" si="42"/>
        <v>0</v>
      </c>
      <c r="Z2685" s="38">
        <v>0</v>
      </c>
      <c r="AA2685" s="38">
        <v>0</v>
      </c>
      <c r="AB2685" s="38">
        <v>0</v>
      </c>
      <c r="AC2685" s="38" t="s">
        <v>6116</v>
      </c>
      <c r="AD2685" s="59">
        <v>0</v>
      </c>
      <c r="AE2685" s="59">
        <v>0</v>
      </c>
      <c r="AF2685" s="59" t="s">
        <v>6138</v>
      </c>
    </row>
    <row r="2686" spans="1:32" x14ac:dyDescent="0.2">
      <c r="A2686" s="60" t="s">
        <v>6110</v>
      </c>
      <c r="B2686" s="44" t="s">
        <v>6115</v>
      </c>
      <c r="C2686" s="44"/>
      <c r="D2686" s="39">
        <v>2671</v>
      </c>
      <c r="E2686" s="44" t="s">
        <v>1967</v>
      </c>
      <c r="F2686" s="44" t="s">
        <v>1968</v>
      </c>
      <c r="G2686" s="39" t="s">
        <v>6115</v>
      </c>
      <c r="H2686" s="64">
        <v>40359</v>
      </c>
      <c r="I2686" s="44" t="s">
        <v>6131</v>
      </c>
      <c r="J2686" s="58">
        <v>26</v>
      </c>
      <c r="K2686" s="44" t="s">
        <v>6110</v>
      </c>
      <c r="L2686" s="39" t="s">
        <v>6116</v>
      </c>
      <c r="M2686" s="67">
        <v>0</v>
      </c>
      <c r="N2686" s="67">
        <v>0</v>
      </c>
      <c r="O2686" s="46">
        <v>25786</v>
      </c>
      <c r="P2686" s="45">
        <v>25786</v>
      </c>
      <c r="Q2686" s="45">
        <v>129191</v>
      </c>
      <c r="R2686" s="45">
        <v>10765.916666666666</v>
      </c>
      <c r="S2686" s="45">
        <v>100000</v>
      </c>
      <c r="T2686" s="45">
        <v>63917</v>
      </c>
      <c r="U2686" s="46">
        <v>0</v>
      </c>
      <c r="V2686" s="38">
        <v>0</v>
      </c>
      <c r="W2686" s="46">
        <v>0</v>
      </c>
      <c r="X2686" s="38"/>
      <c r="Y2686" s="38">
        <f t="shared" si="42"/>
        <v>0</v>
      </c>
      <c r="Z2686" s="38">
        <v>0</v>
      </c>
      <c r="AA2686" s="38">
        <v>0</v>
      </c>
      <c r="AB2686" s="38">
        <v>0</v>
      </c>
      <c r="AC2686" s="38" t="s">
        <v>6116</v>
      </c>
      <c r="AD2686" s="59">
        <v>0</v>
      </c>
      <c r="AE2686" s="59">
        <v>0</v>
      </c>
      <c r="AF2686" s="59" t="s">
        <v>6138</v>
      </c>
    </row>
    <row r="2687" spans="1:32" x14ac:dyDescent="0.2">
      <c r="A2687" s="60" t="s">
        <v>6110</v>
      </c>
      <c r="B2687" s="44" t="s">
        <v>6115</v>
      </c>
      <c r="C2687" s="44"/>
      <c r="D2687" s="39">
        <v>2672</v>
      </c>
      <c r="E2687" s="44" t="s">
        <v>2180</v>
      </c>
      <c r="F2687" s="44" t="s">
        <v>2181</v>
      </c>
      <c r="G2687" s="39" t="s">
        <v>6115</v>
      </c>
      <c r="H2687" s="64">
        <v>40359</v>
      </c>
      <c r="I2687" s="44" t="s">
        <v>6131</v>
      </c>
      <c r="J2687" s="58">
        <v>26</v>
      </c>
      <c r="K2687" s="44" t="s">
        <v>6110</v>
      </c>
      <c r="L2687" s="39" t="s">
        <v>6116</v>
      </c>
      <c r="M2687" s="67">
        <v>0</v>
      </c>
      <c r="N2687" s="67">
        <v>0</v>
      </c>
      <c r="O2687" s="46">
        <v>37629</v>
      </c>
      <c r="P2687" s="45">
        <v>37629</v>
      </c>
      <c r="Q2687" s="45">
        <v>131109</v>
      </c>
      <c r="R2687" s="45">
        <v>10925.75</v>
      </c>
      <c r="S2687" s="45">
        <v>100000</v>
      </c>
      <c r="T2687" s="45">
        <v>86771</v>
      </c>
      <c r="U2687" s="46">
        <v>0</v>
      </c>
      <c r="V2687" s="38">
        <v>0</v>
      </c>
      <c r="W2687" s="46">
        <v>0</v>
      </c>
      <c r="X2687" s="38"/>
      <c r="Y2687" s="38">
        <f t="shared" si="42"/>
        <v>0</v>
      </c>
      <c r="Z2687" s="38">
        <v>0</v>
      </c>
      <c r="AA2687" s="38">
        <v>0</v>
      </c>
      <c r="AB2687" s="38">
        <v>0</v>
      </c>
      <c r="AC2687" s="38" t="s">
        <v>6116</v>
      </c>
      <c r="AD2687" s="59">
        <v>0</v>
      </c>
      <c r="AE2687" s="59">
        <v>0</v>
      </c>
      <c r="AF2687" s="59" t="s">
        <v>6138</v>
      </c>
    </row>
    <row r="2688" spans="1:32" x14ac:dyDescent="0.2">
      <c r="A2688" s="60" t="s">
        <v>6110</v>
      </c>
      <c r="B2688" s="44" t="s">
        <v>6115</v>
      </c>
      <c r="C2688" s="44"/>
      <c r="D2688" s="39">
        <v>2673</v>
      </c>
      <c r="E2688" s="44" t="s">
        <v>2924</v>
      </c>
      <c r="F2688" s="44" t="s">
        <v>2925</v>
      </c>
      <c r="G2688" s="39" t="s">
        <v>6115</v>
      </c>
      <c r="H2688" s="64">
        <v>40543</v>
      </c>
      <c r="I2688" s="44" t="s">
        <v>6129</v>
      </c>
      <c r="J2688" s="58">
        <v>26</v>
      </c>
      <c r="K2688" s="44" t="s">
        <v>6110</v>
      </c>
      <c r="L2688" s="39" t="s">
        <v>6116</v>
      </c>
      <c r="M2688" s="67">
        <v>0</v>
      </c>
      <c r="N2688" s="67">
        <v>0</v>
      </c>
      <c r="O2688" s="46">
        <v>84780</v>
      </c>
      <c r="P2688" s="45">
        <v>84780</v>
      </c>
      <c r="Q2688" s="45">
        <v>160102</v>
      </c>
      <c r="R2688" s="45">
        <v>13341.833333333334</v>
      </c>
      <c r="S2688" s="45">
        <v>100000</v>
      </c>
      <c r="T2688" s="45">
        <v>65335</v>
      </c>
      <c r="U2688" s="46">
        <v>0</v>
      </c>
      <c r="V2688" s="38">
        <v>0</v>
      </c>
      <c r="W2688" s="46">
        <v>0</v>
      </c>
      <c r="X2688" s="38"/>
      <c r="Y2688" s="38">
        <f t="shared" si="42"/>
        <v>0</v>
      </c>
      <c r="Z2688" s="38">
        <v>0</v>
      </c>
      <c r="AA2688" s="38">
        <v>0</v>
      </c>
      <c r="AB2688" s="38">
        <v>0</v>
      </c>
      <c r="AC2688" s="38" t="s">
        <v>6116</v>
      </c>
      <c r="AD2688" s="59">
        <v>0</v>
      </c>
      <c r="AE2688" s="59">
        <v>0</v>
      </c>
      <c r="AF2688" s="59" t="s">
        <v>6138</v>
      </c>
    </row>
    <row r="2689" spans="1:32" x14ac:dyDescent="0.2">
      <c r="A2689" s="60" t="s">
        <v>6110</v>
      </c>
      <c r="B2689" s="44" t="s">
        <v>6115</v>
      </c>
      <c r="C2689" s="44"/>
      <c r="D2689" s="39">
        <v>2674</v>
      </c>
      <c r="E2689" s="44" t="s">
        <v>3156</v>
      </c>
      <c r="F2689" s="44" t="s">
        <v>3157</v>
      </c>
      <c r="G2689" s="39" t="s">
        <v>6115</v>
      </c>
      <c r="H2689" s="64">
        <v>40451</v>
      </c>
      <c r="I2689" s="44" t="s">
        <v>6131</v>
      </c>
      <c r="J2689" s="58">
        <v>26</v>
      </c>
      <c r="K2689" s="44" t="s">
        <v>6110</v>
      </c>
      <c r="L2689" s="39" t="s">
        <v>6116</v>
      </c>
      <c r="M2689" s="67">
        <v>0</v>
      </c>
      <c r="N2689" s="67">
        <v>0</v>
      </c>
      <c r="O2689" s="46">
        <v>114461</v>
      </c>
      <c r="P2689" s="45">
        <v>114461</v>
      </c>
      <c r="Q2689" s="45">
        <v>107508</v>
      </c>
      <c r="R2689" s="45">
        <v>8959</v>
      </c>
      <c r="S2689" s="45">
        <v>100000</v>
      </c>
      <c r="T2689" s="45">
        <v>65603</v>
      </c>
      <c r="U2689" s="46">
        <v>14461</v>
      </c>
      <c r="V2689" s="38">
        <v>6195.2951804989307</v>
      </c>
      <c r="W2689" s="46">
        <v>6195.2951804989307</v>
      </c>
      <c r="X2689" s="38"/>
      <c r="Y2689" s="38">
        <f t="shared" si="42"/>
        <v>7184.1383337069819</v>
      </c>
      <c r="Z2689" s="38">
        <v>7184.1383337069819</v>
      </c>
      <c r="AA2689" s="38">
        <v>0</v>
      </c>
      <c r="AB2689" s="38">
        <v>7184.1383337069819</v>
      </c>
      <c r="AC2689" s="38" t="s">
        <v>6123</v>
      </c>
      <c r="AD2689" s="59">
        <v>0.10950929582041952</v>
      </c>
      <c r="AE2689" s="59">
        <v>6.2764944686023907E-2</v>
      </c>
      <c r="AF2689" s="59">
        <v>0.49679402072519063</v>
      </c>
    </row>
    <row r="2690" spans="1:32" x14ac:dyDescent="0.2">
      <c r="A2690" s="60" t="s">
        <v>6110</v>
      </c>
      <c r="B2690" s="44" t="s">
        <v>6115</v>
      </c>
      <c r="C2690" s="44"/>
      <c r="D2690" s="39">
        <v>2675</v>
      </c>
      <c r="E2690" s="44" t="s">
        <v>3345</v>
      </c>
      <c r="F2690" s="44" t="s">
        <v>3346</v>
      </c>
      <c r="G2690" s="39" t="s">
        <v>6115</v>
      </c>
      <c r="H2690" s="64">
        <v>40359</v>
      </c>
      <c r="I2690" s="44" t="s">
        <v>6131</v>
      </c>
      <c r="J2690" s="58">
        <v>26</v>
      </c>
      <c r="K2690" s="44" t="s">
        <v>6110</v>
      </c>
      <c r="L2690" s="39" t="s">
        <v>6116</v>
      </c>
      <c r="M2690" s="67">
        <v>0</v>
      </c>
      <c r="N2690" s="67">
        <v>0</v>
      </c>
      <c r="O2690" s="46">
        <v>147062</v>
      </c>
      <c r="P2690" s="45">
        <v>147062</v>
      </c>
      <c r="Q2690" s="45">
        <v>153277</v>
      </c>
      <c r="R2690" s="45">
        <v>12773.083333333334</v>
      </c>
      <c r="S2690" s="45">
        <v>100000</v>
      </c>
      <c r="T2690" s="45">
        <v>77105</v>
      </c>
      <c r="U2690" s="46">
        <v>47062</v>
      </c>
      <c r="V2690" s="38">
        <v>20162.020730560867</v>
      </c>
      <c r="W2690" s="46">
        <v>20162.020730560867</v>
      </c>
      <c r="X2690" s="38"/>
      <c r="Y2690" s="38">
        <f t="shared" si="42"/>
        <v>23380.120203368922</v>
      </c>
      <c r="Z2690" s="38">
        <v>23380.120203368922</v>
      </c>
      <c r="AA2690" s="38">
        <v>0</v>
      </c>
      <c r="AB2690" s="38">
        <v>23380.120203368922</v>
      </c>
      <c r="AC2690" s="38" t="s">
        <v>6123</v>
      </c>
      <c r="AD2690" s="59">
        <v>0.30322443685064421</v>
      </c>
      <c r="AE2690" s="59">
        <v>0.15898138338502757</v>
      </c>
      <c r="AF2690" s="59">
        <v>0.49679402072519063</v>
      </c>
    </row>
    <row r="2691" spans="1:32" x14ac:dyDescent="0.2">
      <c r="A2691" s="60" t="s">
        <v>6110</v>
      </c>
      <c r="B2691" s="44" t="s">
        <v>6115</v>
      </c>
      <c r="C2691" s="44"/>
      <c r="D2691" s="39">
        <v>2676</v>
      </c>
      <c r="E2691" s="44" t="s">
        <v>3451</v>
      </c>
      <c r="F2691" s="44" t="s">
        <v>3452</v>
      </c>
      <c r="G2691" s="39" t="s">
        <v>6115</v>
      </c>
      <c r="H2691" s="64">
        <v>40543</v>
      </c>
      <c r="I2691" s="44" t="s">
        <v>6131</v>
      </c>
      <c r="J2691" s="58">
        <v>26</v>
      </c>
      <c r="K2691" s="44" t="s">
        <v>6110</v>
      </c>
      <c r="L2691" s="39" t="s">
        <v>6116</v>
      </c>
      <c r="M2691" s="67">
        <v>0</v>
      </c>
      <c r="N2691" s="67">
        <v>0</v>
      </c>
      <c r="O2691" s="46">
        <v>95277</v>
      </c>
      <c r="P2691" s="45">
        <v>95277</v>
      </c>
      <c r="Q2691" s="45">
        <v>114352</v>
      </c>
      <c r="R2691" s="45">
        <v>9529.3333333333339</v>
      </c>
      <c r="S2691" s="45">
        <v>100000</v>
      </c>
      <c r="T2691" s="45">
        <v>88537</v>
      </c>
      <c r="U2691" s="46">
        <v>0</v>
      </c>
      <c r="V2691" s="38">
        <v>0</v>
      </c>
      <c r="W2691" s="46">
        <v>0</v>
      </c>
      <c r="X2691" s="38"/>
      <c r="Y2691" s="38">
        <f t="shared" si="42"/>
        <v>0</v>
      </c>
      <c r="Z2691" s="38">
        <v>0</v>
      </c>
      <c r="AA2691" s="38">
        <v>0</v>
      </c>
      <c r="AB2691" s="38">
        <v>0</v>
      </c>
      <c r="AC2691" s="38" t="s">
        <v>6116</v>
      </c>
      <c r="AD2691" s="59">
        <v>0</v>
      </c>
      <c r="AE2691" s="59">
        <v>0</v>
      </c>
      <c r="AF2691" s="59" t="s">
        <v>6138</v>
      </c>
    </row>
    <row r="2692" spans="1:32" x14ac:dyDescent="0.2">
      <c r="A2692" s="60" t="s">
        <v>6110</v>
      </c>
      <c r="B2692" s="44" t="s">
        <v>6115</v>
      </c>
      <c r="C2692" s="44"/>
      <c r="D2692" s="39">
        <v>2677</v>
      </c>
      <c r="E2692" s="44" t="s">
        <v>3529</v>
      </c>
      <c r="F2692" s="44" t="s">
        <v>3530</v>
      </c>
      <c r="G2692" s="39" t="s">
        <v>6115</v>
      </c>
      <c r="H2692" s="64">
        <v>40633</v>
      </c>
      <c r="I2692" s="44" t="s">
        <v>6132</v>
      </c>
      <c r="J2692" s="58">
        <v>26</v>
      </c>
      <c r="K2692" s="44" t="s">
        <v>6110</v>
      </c>
      <c r="L2692" s="39" t="s">
        <v>6116</v>
      </c>
      <c r="M2692" s="67">
        <v>0</v>
      </c>
      <c r="N2692" s="67">
        <v>0</v>
      </c>
      <c r="O2692" s="46">
        <v>231870</v>
      </c>
      <c r="P2692" s="45">
        <v>231870</v>
      </c>
      <c r="Q2692" s="45">
        <v>118589</v>
      </c>
      <c r="R2692" s="45">
        <v>9882.4166666666661</v>
      </c>
      <c r="S2692" s="45">
        <v>100000</v>
      </c>
      <c r="T2692" s="45">
        <v>32174</v>
      </c>
      <c r="U2692" s="46">
        <v>131870</v>
      </c>
      <c r="V2692" s="38">
        <v>56494.957157346937</v>
      </c>
      <c r="W2692" s="46">
        <v>32174</v>
      </c>
      <c r="X2692" s="38"/>
      <c r="Y2692" s="38">
        <f t="shared" si="42"/>
        <v>65512.227513030892</v>
      </c>
      <c r="Z2692" s="38">
        <v>32174</v>
      </c>
      <c r="AA2692" s="38">
        <v>0</v>
      </c>
      <c r="AB2692" s="38">
        <v>32174</v>
      </c>
      <c r="AC2692" s="38" t="s">
        <v>6123</v>
      </c>
      <c r="AD2692" s="59">
        <v>1</v>
      </c>
      <c r="AE2692" s="59">
        <v>0.13875878725147711</v>
      </c>
      <c r="AF2692" s="59">
        <v>0.2439827102449382</v>
      </c>
    </row>
    <row r="2693" spans="1:32" x14ac:dyDescent="0.2">
      <c r="A2693" s="60" t="s">
        <v>6110</v>
      </c>
      <c r="B2693" s="44" t="s">
        <v>6115</v>
      </c>
      <c r="C2693" s="44"/>
      <c r="D2693" s="39">
        <v>2678</v>
      </c>
      <c r="E2693" s="44" t="s">
        <v>3531</v>
      </c>
      <c r="F2693" s="44" t="s">
        <v>1745</v>
      </c>
      <c r="G2693" s="39" t="s">
        <v>6115</v>
      </c>
      <c r="H2693" s="64">
        <v>40633</v>
      </c>
      <c r="I2693" s="44" t="s">
        <v>6131</v>
      </c>
      <c r="J2693" s="58">
        <v>26</v>
      </c>
      <c r="K2693" s="44" t="s">
        <v>6110</v>
      </c>
      <c r="L2693" s="39" t="s">
        <v>6116</v>
      </c>
      <c r="M2693" s="67">
        <v>0</v>
      </c>
      <c r="N2693" s="67">
        <v>0</v>
      </c>
      <c r="O2693" s="46">
        <v>211554</v>
      </c>
      <c r="P2693" s="45">
        <v>211554</v>
      </c>
      <c r="Q2693" s="45">
        <v>125400</v>
      </c>
      <c r="R2693" s="45">
        <v>10450</v>
      </c>
      <c r="S2693" s="45">
        <v>100000</v>
      </c>
      <c r="T2693" s="45">
        <v>51237</v>
      </c>
      <c r="U2693" s="46">
        <v>111554</v>
      </c>
      <c r="V2693" s="38">
        <v>47791.297874654432</v>
      </c>
      <c r="W2693" s="46">
        <v>47791.297874654432</v>
      </c>
      <c r="X2693" s="38"/>
      <c r="Y2693" s="38">
        <f t="shared" si="42"/>
        <v>55419.360187977916</v>
      </c>
      <c r="Z2693" s="38">
        <v>51237</v>
      </c>
      <c r="AA2693" s="38">
        <v>0</v>
      </c>
      <c r="AB2693" s="38">
        <v>51237</v>
      </c>
      <c r="AC2693" s="38" t="s">
        <v>6123</v>
      </c>
      <c r="AD2693" s="59">
        <v>1</v>
      </c>
      <c r="AE2693" s="59">
        <v>0.24219348251510253</v>
      </c>
      <c r="AF2693" s="59">
        <v>0.45930222134571597</v>
      </c>
    </row>
    <row r="2694" spans="1:32" x14ac:dyDescent="0.2">
      <c r="A2694" s="60" t="s">
        <v>6110</v>
      </c>
      <c r="B2694" s="44" t="s">
        <v>6115</v>
      </c>
      <c r="C2694" s="44"/>
      <c r="D2694" s="39">
        <v>2679</v>
      </c>
      <c r="E2694" s="44" t="s">
        <v>3608</v>
      </c>
      <c r="F2694" s="44" t="s">
        <v>3609</v>
      </c>
      <c r="G2694" s="39" t="s">
        <v>6115</v>
      </c>
      <c r="H2694" s="64">
        <v>40359</v>
      </c>
      <c r="I2694" s="44" t="s">
        <v>6131</v>
      </c>
      <c r="J2694" s="58">
        <v>26</v>
      </c>
      <c r="K2694" s="44" t="s">
        <v>6110</v>
      </c>
      <c r="L2694" s="39" t="s">
        <v>6116</v>
      </c>
      <c r="M2694" s="67">
        <v>0</v>
      </c>
      <c r="N2694" s="67">
        <v>0</v>
      </c>
      <c r="O2694" s="46">
        <v>119453</v>
      </c>
      <c r="P2694" s="45">
        <v>119453</v>
      </c>
      <c r="Q2694" s="45">
        <v>118504</v>
      </c>
      <c r="R2694" s="45">
        <v>9875.3333333333339</v>
      </c>
      <c r="S2694" s="45">
        <v>100000</v>
      </c>
      <c r="T2694" s="45">
        <v>36162</v>
      </c>
      <c r="U2694" s="46">
        <v>19453</v>
      </c>
      <c r="V2694" s="38">
        <v>8333.9379812077805</v>
      </c>
      <c r="W2694" s="46">
        <v>8333.9379812077805</v>
      </c>
      <c r="X2694" s="38"/>
      <c r="Y2694" s="38">
        <f t="shared" si="42"/>
        <v>9664.1340851671339</v>
      </c>
      <c r="Z2694" s="38">
        <v>9664.1340851671339</v>
      </c>
      <c r="AA2694" s="38">
        <v>0</v>
      </c>
      <c r="AB2694" s="38">
        <v>9664.1340851671339</v>
      </c>
      <c r="AC2694" s="38" t="s">
        <v>6123</v>
      </c>
      <c r="AD2694" s="59">
        <v>0.26724556399444538</v>
      </c>
      <c r="AE2694" s="59">
        <v>8.0903234620872927E-2</v>
      </c>
      <c r="AF2694" s="59">
        <v>0.49679402072519063</v>
      </c>
    </row>
    <row r="2695" spans="1:32" x14ac:dyDescent="0.2">
      <c r="A2695" s="60" t="s">
        <v>6110</v>
      </c>
      <c r="B2695" s="44" t="s">
        <v>6115</v>
      </c>
      <c r="C2695" s="44"/>
      <c r="D2695" s="39">
        <v>2680</v>
      </c>
      <c r="E2695" s="44" t="s">
        <v>4279</v>
      </c>
      <c r="F2695" s="44" t="s">
        <v>4280</v>
      </c>
      <c r="G2695" s="39" t="s">
        <v>6115</v>
      </c>
      <c r="H2695" s="64">
        <v>40359</v>
      </c>
      <c r="I2695" s="44" t="s">
        <v>6141</v>
      </c>
      <c r="J2695" s="58">
        <v>26</v>
      </c>
      <c r="K2695" s="44" t="s">
        <v>6110</v>
      </c>
      <c r="L2695" s="39" t="s">
        <v>6116</v>
      </c>
      <c r="M2695" s="67">
        <v>0</v>
      </c>
      <c r="N2695" s="67">
        <v>0</v>
      </c>
      <c r="O2695" s="46">
        <v>195636</v>
      </c>
      <c r="P2695" s="45">
        <v>195636</v>
      </c>
      <c r="Q2695" s="45">
        <v>109690</v>
      </c>
      <c r="R2695" s="45">
        <v>9140.8333333333339</v>
      </c>
      <c r="S2695" s="45">
        <v>100000</v>
      </c>
      <c r="T2695" s="45">
        <v>70412</v>
      </c>
      <c r="U2695" s="46">
        <v>95636</v>
      </c>
      <c r="V2695" s="38">
        <v>40971.803463259508</v>
      </c>
      <c r="W2695" s="46">
        <v>40971.803463259508</v>
      </c>
      <c r="X2695" s="38"/>
      <c r="Y2695" s="38">
        <f t="shared" si="42"/>
        <v>47511.392966074331</v>
      </c>
      <c r="Z2695" s="38">
        <v>47511.392966074331</v>
      </c>
      <c r="AA2695" s="38">
        <v>0</v>
      </c>
      <c r="AB2695" s="38">
        <v>47511.392966074331</v>
      </c>
      <c r="AC2695" s="38" t="s">
        <v>6123</v>
      </c>
      <c r="AD2695" s="59">
        <v>0.67476272462185893</v>
      </c>
      <c r="AE2695" s="59">
        <v>0.2428560845962621</v>
      </c>
      <c r="AF2695" s="59">
        <v>0.49679402072519063</v>
      </c>
    </row>
    <row r="2696" spans="1:32" x14ac:dyDescent="0.2">
      <c r="A2696" s="60" t="s">
        <v>6110</v>
      </c>
      <c r="B2696" s="44" t="s">
        <v>6115</v>
      </c>
      <c r="C2696" s="44"/>
      <c r="D2696" s="39">
        <v>2681</v>
      </c>
      <c r="E2696" s="44" t="s">
        <v>5192</v>
      </c>
      <c r="F2696" s="44" t="s">
        <v>5193</v>
      </c>
      <c r="G2696" s="39" t="s">
        <v>6115</v>
      </c>
      <c r="H2696" s="64">
        <v>40543</v>
      </c>
      <c r="I2696" s="44" t="s">
        <v>6141</v>
      </c>
      <c r="J2696" s="58">
        <v>26</v>
      </c>
      <c r="K2696" s="44" t="s">
        <v>6110</v>
      </c>
      <c r="L2696" s="39" t="s">
        <v>6116</v>
      </c>
      <c r="M2696" s="67">
        <v>0</v>
      </c>
      <c r="N2696" s="67">
        <v>0</v>
      </c>
      <c r="O2696" s="46">
        <v>84539</v>
      </c>
      <c r="P2696" s="45">
        <v>84539</v>
      </c>
      <c r="Q2696" s="45">
        <v>118307</v>
      </c>
      <c r="R2696" s="45">
        <v>9858.9166666666661</v>
      </c>
      <c r="S2696" s="45">
        <v>100000</v>
      </c>
      <c r="T2696" s="45">
        <v>54637</v>
      </c>
      <c r="U2696" s="46">
        <v>0</v>
      </c>
      <c r="V2696" s="38">
        <v>0</v>
      </c>
      <c r="W2696" s="46">
        <v>0</v>
      </c>
      <c r="X2696" s="38"/>
      <c r="Y2696" s="38">
        <f t="shared" si="42"/>
        <v>0</v>
      </c>
      <c r="Z2696" s="38">
        <v>0</v>
      </c>
      <c r="AA2696" s="38">
        <v>0</v>
      </c>
      <c r="AB2696" s="38">
        <v>0</v>
      </c>
      <c r="AC2696" s="38" t="s">
        <v>6116</v>
      </c>
      <c r="AD2696" s="59">
        <v>0</v>
      </c>
      <c r="AE2696" s="59">
        <v>0</v>
      </c>
      <c r="AF2696" s="59" t="s">
        <v>6138</v>
      </c>
    </row>
    <row r="2697" spans="1:32" x14ac:dyDescent="0.2">
      <c r="A2697" s="60" t="s">
        <v>6110</v>
      </c>
      <c r="B2697" s="44" t="s">
        <v>6115</v>
      </c>
      <c r="C2697" s="44"/>
      <c r="D2697" s="39">
        <v>2682</v>
      </c>
      <c r="E2697" s="44" t="s">
        <v>5239</v>
      </c>
      <c r="F2697" s="44" t="s">
        <v>5240</v>
      </c>
      <c r="G2697" s="39" t="s">
        <v>6115</v>
      </c>
      <c r="H2697" s="64">
        <v>40633</v>
      </c>
      <c r="I2697" s="44" t="s">
        <v>6141</v>
      </c>
      <c r="J2697" s="58">
        <v>26</v>
      </c>
      <c r="K2697" s="44" t="s">
        <v>6110</v>
      </c>
      <c r="L2697" s="39" t="s">
        <v>6116</v>
      </c>
      <c r="M2697" s="67">
        <v>0</v>
      </c>
      <c r="N2697" s="67">
        <v>0</v>
      </c>
      <c r="O2697" s="46">
        <v>63758</v>
      </c>
      <c r="P2697" s="45">
        <v>63758</v>
      </c>
      <c r="Q2697" s="45">
        <v>98017</v>
      </c>
      <c r="R2697" s="45">
        <v>8168.083333333333</v>
      </c>
      <c r="S2697" s="45">
        <v>100000</v>
      </c>
      <c r="T2697" s="45">
        <v>64730</v>
      </c>
      <c r="U2697" s="46">
        <v>0</v>
      </c>
      <c r="V2697" s="38">
        <v>0</v>
      </c>
      <c r="W2697" s="46">
        <v>0</v>
      </c>
      <c r="X2697" s="38"/>
      <c r="Y2697" s="38">
        <f t="shared" si="42"/>
        <v>0</v>
      </c>
      <c r="Z2697" s="38">
        <v>0</v>
      </c>
      <c r="AA2697" s="38">
        <v>0</v>
      </c>
      <c r="AB2697" s="38">
        <v>0</v>
      </c>
      <c r="AC2697" s="38" t="s">
        <v>6116</v>
      </c>
      <c r="AD2697" s="59">
        <v>0</v>
      </c>
      <c r="AE2697" s="59">
        <v>0</v>
      </c>
      <c r="AF2697" s="59" t="s">
        <v>6138</v>
      </c>
    </row>
    <row r="2698" spans="1:32" x14ac:dyDescent="0.2">
      <c r="A2698" s="60" t="s">
        <v>6110</v>
      </c>
      <c r="B2698" s="44" t="s">
        <v>6115</v>
      </c>
      <c r="C2698" s="44"/>
      <c r="D2698" s="39">
        <v>2683</v>
      </c>
      <c r="E2698" s="44" t="s">
        <v>5335</v>
      </c>
      <c r="F2698" s="44" t="s">
        <v>5336</v>
      </c>
      <c r="G2698" s="39" t="s">
        <v>6115</v>
      </c>
      <c r="H2698" s="64">
        <v>40633</v>
      </c>
      <c r="I2698" s="44" t="s">
        <v>6141</v>
      </c>
      <c r="J2698" s="58">
        <v>26</v>
      </c>
      <c r="K2698" s="44" t="s">
        <v>6110</v>
      </c>
      <c r="L2698" s="39" t="s">
        <v>6116</v>
      </c>
      <c r="M2698" s="67">
        <v>0</v>
      </c>
      <c r="N2698" s="67">
        <v>0</v>
      </c>
      <c r="O2698" s="46">
        <v>60900</v>
      </c>
      <c r="P2698" s="45">
        <v>60900</v>
      </c>
      <c r="Q2698" s="45">
        <v>120051</v>
      </c>
      <c r="R2698" s="45">
        <v>10004.25</v>
      </c>
      <c r="S2698" s="45">
        <v>100000</v>
      </c>
      <c r="T2698" s="45">
        <v>71872</v>
      </c>
      <c r="U2698" s="46">
        <v>0</v>
      </c>
      <c r="V2698" s="38">
        <v>0</v>
      </c>
      <c r="W2698" s="46">
        <v>0</v>
      </c>
      <c r="X2698" s="38"/>
      <c r="Y2698" s="38">
        <f t="shared" si="42"/>
        <v>0</v>
      </c>
      <c r="Z2698" s="38">
        <v>0</v>
      </c>
      <c r="AA2698" s="38">
        <v>0</v>
      </c>
      <c r="AB2698" s="38">
        <v>0</v>
      </c>
      <c r="AC2698" s="38" t="s">
        <v>6116</v>
      </c>
      <c r="AD2698" s="59">
        <v>0</v>
      </c>
      <c r="AE2698" s="59">
        <v>0</v>
      </c>
      <c r="AF2698" s="59" t="s">
        <v>6138</v>
      </c>
    </row>
    <row r="2699" spans="1:32" x14ac:dyDescent="0.2">
      <c r="A2699" s="60" t="s">
        <v>6110</v>
      </c>
      <c r="B2699" s="44" t="s">
        <v>6115</v>
      </c>
      <c r="C2699" s="44"/>
      <c r="D2699" s="39">
        <v>2684</v>
      </c>
      <c r="E2699" s="44" t="s">
        <v>5361</v>
      </c>
      <c r="F2699" s="44" t="s">
        <v>5362</v>
      </c>
      <c r="G2699" s="39" t="s">
        <v>6115</v>
      </c>
      <c r="H2699" s="64">
        <v>40543</v>
      </c>
      <c r="I2699" s="44" t="s">
        <v>6141</v>
      </c>
      <c r="J2699" s="58">
        <v>26</v>
      </c>
      <c r="K2699" s="44" t="s">
        <v>6110</v>
      </c>
      <c r="L2699" s="39" t="s">
        <v>6116</v>
      </c>
      <c r="M2699" s="67">
        <v>0</v>
      </c>
      <c r="N2699" s="67">
        <v>0</v>
      </c>
      <c r="O2699" s="46">
        <v>128480</v>
      </c>
      <c r="P2699" s="45">
        <v>128480</v>
      </c>
      <c r="Q2699" s="45">
        <v>114837</v>
      </c>
      <c r="R2699" s="45">
        <v>9569.75</v>
      </c>
      <c r="S2699" s="45">
        <v>100000</v>
      </c>
      <c r="T2699" s="45">
        <v>51432</v>
      </c>
      <c r="U2699" s="46">
        <v>28480</v>
      </c>
      <c r="V2699" s="38">
        <v>12201.231363018433</v>
      </c>
      <c r="W2699" s="46">
        <v>12201.231363018433</v>
      </c>
      <c r="X2699" s="38"/>
      <c r="Y2699" s="38">
        <f t="shared" si="42"/>
        <v>14148.69371025343</v>
      </c>
      <c r="Z2699" s="38">
        <v>14148.69371025343</v>
      </c>
      <c r="AA2699" s="38">
        <v>0</v>
      </c>
      <c r="AB2699" s="38">
        <v>14148.69371025343</v>
      </c>
      <c r="AC2699" s="38" t="s">
        <v>6123</v>
      </c>
      <c r="AD2699" s="59">
        <v>0.27509514913387445</v>
      </c>
      <c r="AE2699" s="59">
        <v>0.11012370571492396</v>
      </c>
      <c r="AF2699" s="59">
        <v>0.49679402072519069</v>
      </c>
    </row>
    <row r="2700" spans="1:32" x14ac:dyDescent="0.2">
      <c r="A2700" s="60" t="s">
        <v>6110</v>
      </c>
      <c r="B2700" s="44" t="s">
        <v>6115</v>
      </c>
      <c r="C2700" s="44"/>
      <c r="D2700" s="39">
        <v>2685</v>
      </c>
      <c r="E2700" s="44" t="s">
        <v>5789</v>
      </c>
      <c r="F2700" s="44" t="s">
        <v>5790</v>
      </c>
      <c r="G2700" s="39" t="s">
        <v>6115</v>
      </c>
      <c r="H2700" s="64">
        <v>40359</v>
      </c>
      <c r="I2700" s="44" t="s">
        <v>6131</v>
      </c>
      <c r="J2700" s="58">
        <v>26</v>
      </c>
      <c r="K2700" s="44" t="s">
        <v>6110</v>
      </c>
      <c r="L2700" s="39" t="s">
        <v>6116</v>
      </c>
      <c r="M2700" s="67">
        <v>0</v>
      </c>
      <c r="N2700" s="67">
        <v>0</v>
      </c>
      <c r="O2700" s="46">
        <v>141696</v>
      </c>
      <c r="P2700" s="45">
        <v>141696</v>
      </c>
      <c r="Q2700" s="45">
        <v>126023</v>
      </c>
      <c r="R2700" s="45">
        <v>10501.916666666666</v>
      </c>
      <c r="S2700" s="45">
        <v>100000</v>
      </c>
      <c r="T2700" s="45">
        <v>40435</v>
      </c>
      <c r="U2700" s="46">
        <v>41696</v>
      </c>
      <c r="V2700" s="38">
        <v>17863.151085407884</v>
      </c>
      <c r="W2700" s="46">
        <v>17863.151085407884</v>
      </c>
      <c r="X2700" s="38"/>
      <c r="Y2700" s="38">
        <f t="shared" si="42"/>
        <v>20714.323488157548</v>
      </c>
      <c r="Z2700" s="38">
        <v>20714.323488157548</v>
      </c>
      <c r="AA2700" s="38">
        <v>0</v>
      </c>
      <c r="AB2700" s="38">
        <v>20714.323488157548</v>
      </c>
      <c r="AC2700" s="38" t="s">
        <v>6123</v>
      </c>
      <c r="AD2700" s="59">
        <v>0.51228696644386174</v>
      </c>
      <c r="AE2700" s="59">
        <v>0.14618848441845606</v>
      </c>
      <c r="AF2700" s="59">
        <v>0.49679402072519063</v>
      </c>
    </row>
    <row r="2701" spans="1:32" x14ac:dyDescent="0.2">
      <c r="A2701" s="60" t="s">
        <v>6110</v>
      </c>
      <c r="B2701" s="44" t="s">
        <v>6115</v>
      </c>
      <c r="C2701" s="44"/>
      <c r="D2701" s="39">
        <v>2686</v>
      </c>
      <c r="E2701" s="44" t="s">
        <v>5800</v>
      </c>
      <c r="F2701" s="44" t="s">
        <v>5801</v>
      </c>
      <c r="G2701" s="39" t="s">
        <v>6115</v>
      </c>
      <c r="H2701" s="64">
        <v>40543</v>
      </c>
      <c r="I2701" s="44" t="s">
        <v>6131</v>
      </c>
      <c r="J2701" s="58">
        <v>26</v>
      </c>
      <c r="K2701" s="44" t="s">
        <v>6110</v>
      </c>
      <c r="L2701" s="39" t="s">
        <v>6116</v>
      </c>
      <c r="M2701" s="67">
        <v>0</v>
      </c>
      <c r="N2701" s="67">
        <v>0</v>
      </c>
      <c r="O2701" s="46">
        <v>178330</v>
      </c>
      <c r="P2701" s="45">
        <v>178330</v>
      </c>
      <c r="Q2701" s="45">
        <v>109274</v>
      </c>
      <c r="R2701" s="45">
        <v>9106.1666666666661</v>
      </c>
      <c r="S2701" s="45">
        <v>100000</v>
      </c>
      <c r="T2701" s="45">
        <v>27037</v>
      </c>
      <c r="U2701" s="46">
        <v>78330</v>
      </c>
      <c r="V2701" s="38">
        <v>33557.670388526465</v>
      </c>
      <c r="W2701" s="46">
        <v>27037</v>
      </c>
      <c r="X2701" s="38"/>
      <c r="Y2701" s="38">
        <f t="shared" si="42"/>
        <v>38913.875643404179</v>
      </c>
      <c r="Z2701" s="38">
        <v>27037</v>
      </c>
      <c r="AA2701" s="38">
        <v>0</v>
      </c>
      <c r="AB2701" s="38">
        <v>27037</v>
      </c>
      <c r="AC2701" s="38" t="s">
        <v>6123</v>
      </c>
      <c r="AD2701" s="59">
        <v>1</v>
      </c>
      <c r="AE2701" s="59">
        <v>0.15161217966690965</v>
      </c>
      <c r="AF2701" s="59">
        <v>0.34516787948423339</v>
      </c>
    </row>
    <row r="2702" spans="1:32" x14ac:dyDescent="0.2">
      <c r="A2702" s="60" t="s">
        <v>6110</v>
      </c>
      <c r="B2702" s="44" t="s">
        <v>6115</v>
      </c>
      <c r="C2702" s="44"/>
      <c r="D2702" s="39">
        <v>2687</v>
      </c>
      <c r="E2702" s="44" t="s">
        <v>5857</v>
      </c>
      <c r="F2702" s="44" t="s">
        <v>5858</v>
      </c>
      <c r="G2702" s="39" t="s">
        <v>6115</v>
      </c>
      <c r="H2702" s="64">
        <v>40543</v>
      </c>
      <c r="I2702" s="44" t="s">
        <v>6129</v>
      </c>
      <c r="J2702" s="58">
        <v>26</v>
      </c>
      <c r="K2702" s="44" t="s">
        <v>6110</v>
      </c>
      <c r="L2702" s="39" t="s">
        <v>6116</v>
      </c>
      <c r="M2702" s="67">
        <v>0</v>
      </c>
      <c r="N2702" s="67">
        <v>0</v>
      </c>
      <c r="O2702" s="46">
        <v>127927</v>
      </c>
      <c r="P2702" s="45">
        <v>127927</v>
      </c>
      <c r="Q2702" s="45">
        <v>78600</v>
      </c>
      <c r="R2702" s="45">
        <v>6550</v>
      </c>
      <c r="S2702" s="45">
        <v>100000</v>
      </c>
      <c r="T2702" s="45">
        <v>57238</v>
      </c>
      <c r="U2702" s="46">
        <v>27927</v>
      </c>
      <c r="V2702" s="38">
        <v>11964.318408532858</v>
      </c>
      <c r="W2702" s="46">
        <v>11964.318408532858</v>
      </c>
      <c r="X2702" s="38"/>
      <c r="Y2702" s="38">
        <f t="shared" si="42"/>
        <v>13873.966616792401</v>
      </c>
      <c r="Z2702" s="38">
        <v>13873.966616792401</v>
      </c>
      <c r="AA2702" s="38">
        <v>0</v>
      </c>
      <c r="AB2702" s="38">
        <v>13873.966616792401</v>
      </c>
      <c r="AC2702" s="38" t="s">
        <v>6123</v>
      </c>
      <c r="AD2702" s="59">
        <v>0.24239083505350292</v>
      </c>
      <c r="AE2702" s="59">
        <v>0.10845221584804146</v>
      </c>
      <c r="AF2702" s="59">
        <v>0.49679402072519069</v>
      </c>
    </row>
    <row r="2703" spans="1:32" x14ac:dyDescent="0.2">
      <c r="A2703" s="60" t="s">
        <v>6110</v>
      </c>
      <c r="B2703" s="44" t="s">
        <v>6115</v>
      </c>
      <c r="C2703" s="44"/>
      <c r="D2703" s="39">
        <v>2688</v>
      </c>
      <c r="E2703" s="44" t="s">
        <v>593</v>
      </c>
      <c r="F2703" s="44" t="s">
        <v>594</v>
      </c>
      <c r="G2703" s="39" t="s">
        <v>6115</v>
      </c>
      <c r="H2703" s="64">
        <v>40359</v>
      </c>
      <c r="I2703" s="44" t="s">
        <v>6131</v>
      </c>
      <c r="J2703" s="58">
        <v>25</v>
      </c>
      <c r="K2703" s="44" t="s">
        <v>6110</v>
      </c>
      <c r="L2703" s="39" t="s">
        <v>6116</v>
      </c>
      <c r="M2703" s="67">
        <v>0</v>
      </c>
      <c r="N2703" s="67">
        <v>0</v>
      </c>
      <c r="O2703" s="46">
        <v>51305</v>
      </c>
      <c r="P2703" s="45">
        <v>51305</v>
      </c>
      <c r="Q2703" s="45">
        <v>159738</v>
      </c>
      <c r="R2703" s="45">
        <v>13311.5</v>
      </c>
      <c r="S2703" s="45">
        <v>100000</v>
      </c>
      <c r="T2703" s="45">
        <v>68403</v>
      </c>
      <c r="U2703" s="46">
        <v>0</v>
      </c>
      <c r="V2703" s="38">
        <v>0</v>
      </c>
      <c r="W2703" s="46">
        <v>0</v>
      </c>
      <c r="X2703" s="38"/>
      <c r="Y2703" s="38">
        <f t="shared" si="42"/>
        <v>0</v>
      </c>
      <c r="Z2703" s="38">
        <v>0</v>
      </c>
      <c r="AA2703" s="38">
        <v>0</v>
      </c>
      <c r="AB2703" s="38">
        <v>0</v>
      </c>
      <c r="AC2703" s="38" t="s">
        <v>6116</v>
      </c>
      <c r="AD2703" s="59">
        <v>0</v>
      </c>
      <c r="AE2703" s="59">
        <v>0</v>
      </c>
      <c r="AF2703" s="59" t="s">
        <v>6138</v>
      </c>
    </row>
    <row r="2704" spans="1:32" x14ac:dyDescent="0.2">
      <c r="A2704" s="60" t="s">
        <v>6110</v>
      </c>
      <c r="B2704" s="44" t="s">
        <v>6115</v>
      </c>
      <c r="C2704" s="44"/>
      <c r="D2704" s="39">
        <v>2689</v>
      </c>
      <c r="E2704" s="44" t="s">
        <v>682</v>
      </c>
      <c r="F2704" s="44" t="s">
        <v>683</v>
      </c>
      <c r="G2704" s="39" t="s">
        <v>6115</v>
      </c>
      <c r="H2704" s="64">
        <v>40633</v>
      </c>
      <c r="I2704" s="44" t="s">
        <v>6131</v>
      </c>
      <c r="J2704" s="58">
        <v>25</v>
      </c>
      <c r="K2704" s="44" t="s">
        <v>6110</v>
      </c>
      <c r="L2704" s="39" t="s">
        <v>6116</v>
      </c>
      <c r="M2704" s="67">
        <v>0</v>
      </c>
      <c r="N2704" s="67">
        <v>0</v>
      </c>
      <c r="O2704" s="46">
        <v>116732</v>
      </c>
      <c r="P2704" s="45">
        <v>116732</v>
      </c>
      <c r="Q2704" s="45">
        <v>137882</v>
      </c>
      <c r="R2704" s="45">
        <v>11490.166666666666</v>
      </c>
      <c r="S2704" s="45">
        <v>100000</v>
      </c>
      <c r="T2704" s="45">
        <v>38507</v>
      </c>
      <c r="U2704" s="46">
        <v>16732</v>
      </c>
      <c r="V2704" s="38">
        <v>7168.2234257733289</v>
      </c>
      <c r="W2704" s="46">
        <v>7168.2234257733289</v>
      </c>
      <c r="X2704" s="38"/>
      <c r="Y2704" s="38">
        <f t="shared" si="42"/>
        <v>8312.3575547738892</v>
      </c>
      <c r="Z2704" s="38">
        <v>8312.3575547738892</v>
      </c>
      <c r="AA2704" s="38">
        <v>0</v>
      </c>
      <c r="AB2704" s="38">
        <v>8312.3575547738892</v>
      </c>
      <c r="AC2704" s="38" t="s">
        <v>6123</v>
      </c>
      <c r="AD2704" s="59">
        <v>0.21586614264351647</v>
      </c>
      <c r="AE2704" s="59">
        <v>7.1208902055767825E-2</v>
      </c>
      <c r="AF2704" s="59">
        <v>0.49679402072519063</v>
      </c>
    </row>
    <row r="2705" spans="1:32" x14ac:dyDescent="0.2">
      <c r="A2705" s="60" t="s">
        <v>6110</v>
      </c>
      <c r="B2705" s="44" t="s">
        <v>6115</v>
      </c>
      <c r="C2705" s="44"/>
      <c r="D2705" s="39">
        <v>2690</v>
      </c>
      <c r="E2705" s="44" t="s">
        <v>1828</v>
      </c>
      <c r="F2705" s="44" t="s">
        <v>1829</v>
      </c>
      <c r="G2705" s="39" t="s">
        <v>6115</v>
      </c>
      <c r="H2705" s="64">
        <v>40359</v>
      </c>
      <c r="I2705" s="44" t="s">
        <v>6131</v>
      </c>
      <c r="J2705" s="58">
        <v>25</v>
      </c>
      <c r="K2705" s="44" t="s">
        <v>6110</v>
      </c>
      <c r="L2705" s="39" t="s">
        <v>6116</v>
      </c>
      <c r="M2705" s="67">
        <v>0</v>
      </c>
      <c r="N2705" s="67">
        <v>0</v>
      </c>
      <c r="O2705" s="46">
        <v>181172</v>
      </c>
      <c r="P2705" s="45">
        <v>181172</v>
      </c>
      <c r="Q2705" s="45">
        <v>127575</v>
      </c>
      <c r="R2705" s="45">
        <v>10631.25</v>
      </c>
      <c r="S2705" s="45">
        <v>100000</v>
      </c>
      <c r="T2705" s="45">
        <v>56106</v>
      </c>
      <c r="U2705" s="46">
        <v>81172</v>
      </c>
      <c r="V2705" s="38">
        <v>34775.223040692843</v>
      </c>
      <c r="W2705" s="46">
        <v>34775.223040692843</v>
      </c>
      <c r="X2705" s="38"/>
      <c r="Y2705" s="38">
        <f t="shared" si="42"/>
        <v>40325.764250305176</v>
      </c>
      <c r="Z2705" s="38">
        <v>40325.764250305176</v>
      </c>
      <c r="AA2705" s="38">
        <v>0</v>
      </c>
      <c r="AB2705" s="38">
        <v>40325.764250305176</v>
      </c>
      <c r="AC2705" s="38" t="s">
        <v>6123</v>
      </c>
      <c r="AD2705" s="59">
        <v>0.71874245624897826</v>
      </c>
      <c r="AE2705" s="59">
        <v>0.22258276251465556</v>
      </c>
      <c r="AF2705" s="59">
        <v>0.49679402072519063</v>
      </c>
    </row>
    <row r="2706" spans="1:32" x14ac:dyDescent="0.2">
      <c r="A2706" s="60" t="s">
        <v>6110</v>
      </c>
      <c r="B2706" s="44" t="s">
        <v>6115</v>
      </c>
      <c r="C2706" s="44"/>
      <c r="D2706" s="39">
        <v>2691</v>
      </c>
      <c r="E2706" s="44" t="s">
        <v>2252</v>
      </c>
      <c r="F2706" s="44" t="s">
        <v>2253</v>
      </c>
      <c r="G2706" s="39" t="s">
        <v>6115</v>
      </c>
      <c r="H2706" s="64">
        <v>40633</v>
      </c>
      <c r="I2706" s="44" t="s">
        <v>6141</v>
      </c>
      <c r="J2706" s="58">
        <v>25</v>
      </c>
      <c r="K2706" s="44" t="s">
        <v>6110</v>
      </c>
      <c r="L2706" s="39" t="s">
        <v>6116</v>
      </c>
      <c r="M2706" s="67">
        <v>0</v>
      </c>
      <c r="N2706" s="67">
        <v>0</v>
      </c>
      <c r="O2706" s="46">
        <v>155848</v>
      </c>
      <c r="P2706" s="45">
        <v>155848</v>
      </c>
      <c r="Q2706" s="45">
        <v>109039</v>
      </c>
      <c r="R2706" s="45">
        <v>9086.5833333333339</v>
      </c>
      <c r="S2706" s="45">
        <v>100000</v>
      </c>
      <c r="T2706" s="45">
        <v>76408</v>
      </c>
      <c r="U2706" s="46">
        <v>55848</v>
      </c>
      <c r="V2706" s="38">
        <v>23926.066332930248</v>
      </c>
      <c r="W2706" s="46">
        <v>23926.066332930248</v>
      </c>
      <c r="X2706" s="38"/>
      <c r="Y2706" s="38">
        <f t="shared" si="42"/>
        <v>27744.952469460448</v>
      </c>
      <c r="Z2706" s="38">
        <v>27744.952469460448</v>
      </c>
      <c r="AA2706" s="38">
        <v>0</v>
      </c>
      <c r="AB2706" s="38">
        <v>27744.952469460448</v>
      </c>
      <c r="AC2706" s="38" t="s">
        <v>6123</v>
      </c>
      <c r="AD2706" s="59">
        <v>0.36311580553686063</v>
      </c>
      <c r="AE2706" s="59">
        <v>0.17802572037793521</v>
      </c>
      <c r="AF2706" s="59">
        <v>0.49679402072519063</v>
      </c>
    </row>
    <row r="2707" spans="1:32" x14ac:dyDescent="0.2">
      <c r="A2707" s="60" t="s">
        <v>6110</v>
      </c>
      <c r="B2707" s="44" t="s">
        <v>6115</v>
      </c>
      <c r="C2707" s="44"/>
      <c r="D2707" s="39">
        <v>2692</v>
      </c>
      <c r="E2707" s="44" t="s">
        <v>2268</v>
      </c>
      <c r="F2707" s="44" t="s">
        <v>2269</v>
      </c>
      <c r="G2707" s="39" t="s">
        <v>6115</v>
      </c>
      <c r="H2707" s="64">
        <v>40543</v>
      </c>
      <c r="I2707" s="44" t="s">
        <v>6131</v>
      </c>
      <c r="J2707" s="58">
        <v>25</v>
      </c>
      <c r="K2707" s="44" t="s">
        <v>6110</v>
      </c>
      <c r="L2707" s="39" t="s">
        <v>6116</v>
      </c>
      <c r="M2707" s="67">
        <v>0</v>
      </c>
      <c r="N2707" s="67">
        <v>0</v>
      </c>
      <c r="O2707" s="46">
        <v>9071</v>
      </c>
      <c r="P2707" s="45">
        <v>9071</v>
      </c>
      <c r="Q2707" s="45">
        <v>125208</v>
      </c>
      <c r="R2707" s="45">
        <v>10434</v>
      </c>
      <c r="S2707" s="45">
        <v>100000</v>
      </c>
      <c r="T2707" s="45">
        <v>71814</v>
      </c>
      <c r="U2707" s="46">
        <v>0</v>
      </c>
      <c r="V2707" s="38">
        <v>0</v>
      </c>
      <c r="W2707" s="46">
        <v>0</v>
      </c>
      <c r="X2707" s="38"/>
      <c r="Y2707" s="38">
        <f t="shared" si="42"/>
        <v>0</v>
      </c>
      <c r="Z2707" s="38">
        <v>0</v>
      </c>
      <c r="AA2707" s="38">
        <v>0</v>
      </c>
      <c r="AB2707" s="38">
        <v>0</v>
      </c>
      <c r="AC2707" s="38" t="s">
        <v>6116</v>
      </c>
      <c r="AD2707" s="59">
        <v>0</v>
      </c>
      <c r="AE2707" s="59">
        <v>0</v>
      </c>
      <c r="AF2707" s="59" t="s">
        <v>6138</v>
      </c>
    </row>
    <row r="2708" spans="1:32" x14ac:dyDescent="0.2">
      <c r="A2708" s="60" t="s">
        <v>6110</v>
      </c>
      <c r="B2708" s="44" t="s">
        <v>6115</v>
      </c>
      <c r="C2708" s="44"/>
      <c r="D2708" s="39">
        <v>2693</v>
      </c>
      <c r="E2708" s="44" t="s">
        <v>2448</v>
      </c>
      <c r="F2708" s="44" t="s">
        <v>2449</v>
      </c>
      <c r="G2708" s="39" t="s">
        <v>6115</v>
      </c>
      <c r="H2708" s="64">
        <v>40359</v>
      </c>
      <c r="I2708" s="44" t="s">
        <v>6129</v>
      </c>
      <c r="J2708" s="58">
        <v>25</v>
      </c>
      <c r="K2708" s="44" t="s">
        <v>6110</v>
      </c>
      <c r="L2708" s="39" t="s">
        <v>6116</v>
      </c>
      <c r="M2708" s="67">
        <v>0</v>
      </c>
      <c r="N2708" s="67">
        <v>0</v>
      </c>
      <c r="O2708" s="46">
        <v>120831</v>
      </c>
      <c r="P2708" s="45">
        <v>120831</v>
      </c>
      <c r="Q2708" s="45">
        <v>167100</v>
      </c>
      <c r="R2708" s="45">
        <v>13925</v>
      </c>
      <c r="S2708" s="45">
        <v>100000</v>
      </c>
      <c r="T2708" s="45">
        <v>112590</v>
      </c>
      <c r="U2708" s="46">
        <v>20831</v>
      </c>
      <c r="V2708" s="38">
        <v>8924.2925043201176</v>
      </c>
      <c r="W2708" s="46">
        <v>8924.2925043201176</v>
      </c>
      <c r="X2708" s="38"/>
      <c r="Y2708" s="38">
        <f t="shared" si="42"/>
        <v>10348.716245726446</v>
      </c>
      <c r="Z2708" s="38">
        <v>10348.716245726446</v>
      </c>
      <c r="AA2708" s="38">
        <v>0</v>
      </c>
      <c r="AB2708" s="38">
        <v>10348.716245726446</v>
      </c>
      <c r="AC2708" s="38" t="s">
        <v>6123</v>
      </c>
      <c r="AD2708" s="59">
        <v>9.1915056805457376E-2</v>
      </c>
      <c r="AE2708" s="59">
        <v>8.5646202098190419E-2</v>
      </c>
      <c r="AF2708" s="59">
        <v>0.49679402072519063</v>
      </c>
    </row>
    <row r="2709" spans="1:32" x14ac:dyDescent="0.2">
      <c r="A2709" s="60" t="s">
        <v>6110</v>
      </c>
      <c r="B2709" s="44" t="s">
        <v>6115</v>
      </c>
      <c r="C2709" s="44"/>
      <c r="D2709" s="39">
        <v>2694</v>
      </c>
      <c r="E2709" s="44" t="s">
        <v>2910</v>
      </c>
      <c r="F2709" s="44" t="s">
        <v>2911</v>
      </c>
      <c r="G2709" s="39" t="s">
        <v>6115</v>
      </c>
      <c r="H2709" s="64">
        <v>40633</v>
      </c>
      <c r="I2709" s="44" t="s">
        <v>6131</v>
      </c>
      <c r="J2709" s="58">
        <v>25</v>
      </c>
      <c r="K2709" s="44" t="s">
        <v>6110</v>
      </c>
      <c r="L2709" s="39" t="s">
        <v>6116</v>
      </c>
      <c r="M2709" s="67">
        <v>0</v>
      </c>
      <c r="N2709" s="67">
        <v>0</v>
      </c>
      <c r="O2709" s="46">
        <v>93216</v>
      </c>
      <c r="P2709" s="45">
        <v>93216</v>
      </c>
      <c r="Q2709" s="45">
        <v>120488</v>
      </c>
      <c r="R2709" s="45">
        <v>10040.666666666666</v>
      </c>
      <c r="S2709" s="45">
        <v>100000</v>
      </c>
      <c r="T2709" s="45">
        <v>59651</v>
      </c>
      <c r="U2709" s="46">
        <v>0</v>
      </c>
      <c r="V2709" s="38">
        <v>0</v>
      </c>
      <c r="W2709" s="46">
        <v>0</v>
      </c>
      <c r="X2709" s="38"/>
      <c r="Y2709" s="38">
        <f t="shared" si="42"/>
        <v>0</v>
      </c>
      <c r="Z2709" s="38">
        <v>0</v>
      </c>
      <c r="AA2709" s="38">
        <v>0</v>
      </c>
      <c r="AB2709" s="38">
        <v>0</v>
      </c>
      <c r="AC2709" s="38" t="s">
        <v>6116</v>
      </c>
      <c r="AD2709" s="59">
        <v>0</v>
      </c>
      <c r="AE2709" s="59">
        <v>0</v>
      </c>
      <c r="AF2709" s="59" t="s">
        <v>6138</v>
      </c>
    </row>
    <row r="2710" spans="1:32" x14ac:dyDescent="0.2">
      <c r="A2710" s="60" t="s">
        <v>6110</v>
      </c>
      <c r="B2710" s="44" t="s">
        <v>6115</v>
      </c>
      <c r="C2710" s="44"/>
      <c r="D2710" s="39">
        <v>2695</v>
      </c>
      <c r="E2710" s="44" t="s">
        <v>2932</v>
      </c>
      <c r="F2710" s="44" t="s">
        <v>2933</v>
      </c>
      <c r="G2710" s="39" t="s">
        <v>6115</v>
      </c>
      <c r="H2710" s="64">
        <v>40359</v>
      </c>
      <c r="I2710" s="44" t="s">
        <v>6131</v>
      </c>
      <c r="J2710" s="58">
        <v>25</v>
      </c>
      <c r="K2710" s="44" t="s">
        <v>6110</v>
      </c>
      <c r="L2710" s="39" t="s">
        <v>6116</v>
      </c>
      <c r="M2710" s="67">
        <v>0</v>
      </c>
      <c r="N2710" s="67">
        <v>0</v>
      </c>
      <c r="O2710" s="46">
        <v>95986</v>
      </c>
      <c r="P2710" s="45">
        <v>95986</v>
      </c>
      <c r="Q2710" s="45">
        <v>116571</v>
      </c>
      <c r="R2710" s="45">
        <v>9714.25</v>
      </c>
      <c r="S2710" s="45">
        <v>100000</v>
      </c>
      <c r="T2710" s="45">
        <v>63981</v>
      </c>
      <c r="U2710" s="46">
        <v>0</v>
      </c>
      <c r="V2710" s="38">
        <v>0</v>
      </c>
      <c r="W2710" s="46">
        <v>0</v>
      </c>
      <c r="X2710" s="38"/>
      <c r="Y2710" s="38">
        <f t="shared" si="42"/>
        <v>0</v>
      </c>
      <c r="Z2710" s="38">
        <v>0</v>
      </c>
      <c r="AA2710" s="38">
        <v>0</v>
      </c>
      <c r="AB2710" s="38">
        <v>0</v>
      </c>
      <c r="AC2710" s="38" t="s">
        <v>6116</v>
      </c>
      <c r="AD2710" s="59">
        <v>0</v>
      </c>
      <c r="AE2710" s="59">
        <v>0</v>
      </c>
      <c r="AF2710" s="59" t="s">
        <v>6138</v>
      </c>
    </row>
    <row r="2711" spans="1:32" x14ac:dyDescent="0.2">
      <c r="A2711" s="60" t="s">
        <v>6110</v>
      </c>
      <c r="B2711" s="44" t="s">
        <v>6115</v>
      </c>
      <c r="C2711" s="44"/>
      <c r="D2711" s="39">
        <v>2696</v>
      </c>
      <c r="E2711" s="44" t="s">
        <v>2946</v>
      </c>
      <c r="F2711" s="44" t="s">
        <v>2947</v>
      </c>
      <c r="G2711" s="39" t="s">
        <v>6115</v>
      </c>
      <c r="H2711" s="64">
        <v>40359</v>
      </c>
      <c r="I2711" s="44" t="s">
        <v>6131</v>
      </c>
      <c r="J2711" s="58">
        <v>25</v>
      </c>
      <c r="K2711" s="44" t="s">
        <v>6110</v>
      </c>
      <c r="L2711" s="39" t="s">
        <v>6116</v>
      </c>
      <c r="M2711" s="67">
        <v>0</v>
      </c>
      <c r="N2711" s="67">
        <v>0</v>
      </c>
      <c r="O2711" s="46">
        <v>189023</v>
      </c>
      <c r="P2711" s="45">
        <v>189023</v>
      </c>
      <c r="Q2711" s="45">
        <v>107919</v>
      </c>
      <c r="R2711" s="45">
        <v>8993.25</v>
      </c>
      <c r="S2711" s="45">
        <v>100000</v>
      </c>
      <c r="T2711" s="45">
        <v>32889</v>
      </c>
      <c r="U2711" s="46">
        <v>89023</v>
      </c>
      <c r="V2711" s="38">
        <v>38138.701531951891</v>
      </c>
      <c r="W2711" s="46">
        <v>32889</v>
      </c>
      <c r="X2711" s="38"/>
      <c r="Y2711" s="38">
        <f t="shared" si="42"/>
        <v>44226.094107018645</v>
      </c>
      <c r="Z2711" s="38">
        <v>32889</v>
      </c>
      <c r="AA2711" s="38">
        <v>0</v>
      </c>
      <c r="AB2711" s="38">
        <v>32889</v>
      </c>
      <c r="AC2711" s="38" t="s">
        <v>6123</v>
      </c>
      <c r="AD2711" s="59">
        <v>1</v>
      </c>
      <c r="AE2711" s="59">
        <v>0.17399469905778661</v>
      </c>
      <c r="AF2711" s="59">
        <v>0.36944385158891524</v>
      </c>
    </row>
    <row r="2712" spans="1:32" x14ac:dyDescent="0.2">
      <c r="A2712" s="60" t="s">
        <v>6110</v>
      </c>
      <c r="B2712" s="44" t="s">
        <v>6115</v>
      </c>
      <c r="C2712" s="44"/>
      <c r="D2712" s="39">
        <v>2697</v>
      </c>
      <c r="E2712" s="44" t="s">
        <v>2955</v>
      </c>
      <c r="F2712" s="44" t="s">
        <v>6055</v>
      </c>
      <c r="G2712" s="39" t="s">
        <v>6115</v>
      </c>
      <c r="H2712" s="64">
        <v>40359</v>
      </c>
      <c r="I2712" s="44" t="s">
        <v>6131</v>
      </c>
      <c r="J2712" s="58">
        <v>25</v>
      </c>
      <c r="K2712" s="44" t="s">
        <v>6110</v>
      </c>
      <c r="L2712" s="39" t="s">
        <v>6123</v>
      </c>
      <c r="M2712" s="67">
        <v>833984</v>
      </c>
      <c r="N2712" s="67">
        <v>33984</v>
      </c>
      <c r="O2712" s="46">
        <v>187043</v>
      </c>
      <c r="P2712" s="45">
        <v>153059</v>
      </c>
      <c r="Q2712" s="45">
        <v>152302</v>
      </c>
      <c r="R2712" s="45">
        <v>12691.833333333334</v>
      </c>
      <c r="S2712" s="45">
        <v>100000</v>
      </c>
      <c r="T2712" s="45">
        <v>79990</v>
      </c>
      <c r="U2712" s="46">
        <v>53059</v>
      </c>
      <c r="V2712" s="38">
        <v>22731.2196239605</v>
      </c>
      <c r="W2712" s="46">
        <v>22731.2196239605</v>
      </c>
      <c r="X2712" s="38"/>
      <c r="Y2712" s="38">
        <f t="shared" si="42"/>
        <v>26359.393945657892</v>
      </c>
      <c r="Z2712" s="38">
        <v>26359.393945657892</v>
      </c>
      <c r="AA2712" s="38">
        <v>0</v>
      </c>
      <c r="AB2712" s="38">
        <v>26359.393945657892</v>
      </c>
      <c r="AC2712" s="38" t="s">
        <v>6123</v>
      </c>
      <c r="AD2712" s="59">
        <v>0.32953361602272652</v>
      </c>
      <c r="AE2712" s="59">
        <v>0.17221721000175025</v>
      </c>
      <c r="AF2712" s="59">
        <v>0.49679402072519069</v>
      </c>
    </row>
    <row r="2713" spans="1:32" x14ac:dyDescent="0.2">
      <c r="A2713" s="60" t="s">
        <v>6110</v>
      </c>
      <c r="B2713" s="44" t="s">
        <v>6115</v>
      </c>
      <c r="C2713" s="44"/>
      <c r="D2713" s="39">
        <v>2698</v>
      </c>
      <c r="E2713" s="44" t="s">
        <v>3148</v>
      </c>
      <c r="F2713" s="44" t="s">
        <v>3149</v>
      </c>
      <c r="G2713" s="39" t="s">
        <v>6115</v>
      </c>
      <c r="H2713" s="64">
        <v>40543</v>
      </c>
      <c r="I2713" s="44" t="s">
        <v>6131</v>
      </c>
      <c r="J2713" s="58">
        <v>25</v>
      </c>
      <c r="K2713" s="44" t="s">
        <v>6110</v>
      </c>
      <c r="L2713" s="39" t="s">
        <v>6116</v>
      </c>
      <c r="M2713" s="67">
        <v>0</v>
      </c>
      <c r="N2713" s="67">
        <v>0</v>
      </c>
      <c r="O2713" s="46">
        <v>154240</v>
      </c>
      <c r="P2713" s="45">
        <v>154240</v>
      </c>
      <c r="Q2713" s="45">
        <v>94135</v>
      </c>
      <c r="R2713" s="45">
        <v>7844.583333333333</v>
      </c>
      <c r="S2713" s="45">
        <v>100000</v>
      </c>
      <c r="T2713" s="45">
        <v>33679</v>
      </c>
      <c r="U2713" s="46">
        <v>54240</v>
      </c>
      <c r="V2713" s="38">
        <v>23237.176584624991</v>
      </c>
      <c r="W2713" s="46">
        <v>23237.176584624991</v>
      </c>
      <c r="X2713" s="38"/>
      <c r="Y2713" s="38">
        <f t="shared" si="42"/>
        <v>26946.107684134338</v>
      </c>
      <c r="Z2713" s="38">
        <v>26946.107684134338</v>
      </c>
      <c r="AA2713" s="38">
        <v>0</v>
      </c>
      <c r="AB2713" s="38">
        <v>26946.107684134338</v>
      </c>
      <c r="AC2713" s="38" t="s">
        <v>6123</v>
      </c>
      <c r="AD2713" s="59">
        <v>0.80008633522771866</v>
      </c>
      <c r="AE2713" s="59">
        <v>0.17470246164506184</v>
      </c>
      <c r="AF2713" s="59">
        <v>0.49679402072519058</v>
      </c>
    </row>
    <row r="2714" spans="1:32" x14ac:dyDescent="0.2">
      <c r="A2714" s="60" t="s">
        <v>6110</v>
      </c>
      <c r="B2714" s="44" t="s">
        <v>6115</v>
      </c>
      <c r="C2714" s="44"/>
      <c r="D2714" s="39">
        <v>2699</v>
      </c>
      <c r="E2714" s="44" t="s">
        <v>3496</v>
      </c>
      <c r="F2714" s="44" t="s">
        <v>3497</v>
      </c>
      <c r="G2714" s="39" t="s">
        <v>6115</v>
      </c>
      <c r="H2714" s="64">
        <v>40543</v>
      </c>
      <c r="I2714" s="44" t="s">
        <v>6141</v>
      </c>
      <c r="J2714" s="58">
        <v>25</v>
      </c>
      <c r="K2714" s="44" t="s">
        <v>6110</v>
      </c>
      <c r="L2714" s="39" t="s">
        <v>6123</v>
      </c>
      <c r="M2714" s="67">
        <v>9390</v>
      </c>
      <c r="N2714" s="67">
        <v>9390</v>
      </c>
      <c r="O2714" s="46">
        <v>115991</v>
      </c>
      <c r="P2714" s="45">
        <v>106601</v>
      </c>
      <c r="Q2714" s="45">
        <v>110659</v>
      </c>
      <c r="R2714" s="45">
        <v>9221.5833333333339</v>
      </c>
      <c r="S2714" s="45">
        <v>100000</v>
      </c>
      <c r="T2714" s="45">
        <v>40582</v>
      </c>
      <c r="U2714" s="46">
        <v>6601</v>
      </c>
      <c r="V2714" s="38">
        <v>2827.9609630366808</v>
      </c>
      <c r="W2714" s="46">
        <v>2827.9609630366808</v>
      </c>
      <c r="X2714" s="38"/>
      <c r="Y2714" s="38">
        <f t="shared" si="42"/>
        <v>3279.3373308069831</v>
      </c>
      <c r="Z2714" s="38">
        <v>3279.3373308069831</v>
      </c>
      <c r="AA2714" s="38">
        <v>0</v>
      </c>
      <c r="AB2714" s="38">
        <v>3279.3373308069831</v>
      </c>
      <c r="AC2714" s="38" t="s">
        <v>6123</v>
      </c>
      <c r="AD2714" s="59">
        <v>8.0807681504287202E-2</v>
      </c>
      <c r="AE2714" s="59">
        <v>3.0762725779373393E-2</v>
      </c>
      <c r="AF2714" s="59">
        <v>0.49679402072519058</v>
      </c>
    </row>
    <row r="2715" spans="1:32" x14ac:dyDescent="0.2">
      <c r="A2715" s="60" t="s">
        <v>6110</v>
      </c>
      <c r="B2715" s="44" t="s">
        <v>6115</v>
      </c>
      <c r="C2715" s="44"/>
      <c r="D2715" s="39">
        <v>2700</v>
      </c>
      <c r="E2715" s="44" t="s">
        <v>3502</v>
      </c>
      <c r="F2715" s="44" t="s">
        <v>3503</v>
      </c>
      <c r="G2715" s="39" t="s">
        <v>6115</v>
      </c>
      <c r="H2715" s="64">
        <v>40633</v>
      </c>
      <c r="I2715" s="44" t="s">
        <v>6141</v>
      </c>
      <c r="J2715" s="58">
        <v>25</v>
      </c>
      <c r="K2715" s="44" t="s">
        <v>6110</v>
      </c>
      <c r="L2715" s="39" t="s">
        <v>6123</v>
      </c>
      <c r="M2715" s="67">
        <v>25295</v>
      </c>
      <c r="N2715" s="67">
        <v>25295</v>
      </c>
      <c r="O2715" s="46">
        <v>116748</v>
      </c>
      <c r="P2715" s="45">
        <v>91453</v>
      </c>
      <c r="Q2715" s="45">
        <v>138486</v>
      </c>
      <c r="R2715" s="45">
        <v>11540.5</v>
      </c>
      <c r="S2715" s="45">
        <v>100000</v>
      </c>
      <c r="T2715" s="45">
        <v>86724</v>
      </c>
      <c r="U2715" s="46">
        <v>0</v>
      </c>
      <c r="V2715" s="38">
        <v>0</v>
      </c>
      <c r="W2715" s="46">
        <v>0</v>
      </c>
      <c r="X2715" s="38"/>
      <c r="Y2715" s="38">
        <f t="shared" si="42"/>
        <v>0</v>
      </c>
      <c r="Z2715" s="38">
        <v>0</v>
      </c>
      <c r="AA2715" s="38">
        <v>0</v>
      </c>
      <c r="AB2715" s="38">
        <v>0</v>
      </c>
      <c r="AC2715" s="38" t="s">
        <v>6116</v>
      </c>
      <c r="AD2715" s="59">
        <v>0</v>
      </c>
      <c r="AE2715" s="59">
        <v>0</v>
      </c>
      <c r="AF2715" s="59" t="s">
        <v>6138</v>
      </c>
    </row>
    <row r="2716" spans="1:32" x14ac:dyDescent="0.2">
      <c r="A2716" s="60" t="s">
        <v>6110</v>
      </c>
      <c r="B2716" s="44" t="s">
        <v>6115</v>
      </c>
      <c r="C2716" s="44"/>
      <c r="D2716" s="39">
        <v>2701</v>
      </c>
      <c r="E2716" s="44" t="s">
        <v>3570</v>
      </c>
      <c r="F2716" s="44" t="s">
        <v>3571</v>
      </c>
      <c r="G2716" s="39" t="s">
        <v>6115</v>
      </c>
      <c r="H2716" s="64">
        <v>40543</v>
      </c>
      <c r="I2716" s="44" t="s">
        <v>6131</v>
      </c>
      <c r="J2716" s="58">
        <v>25</v>
      </c>
      <c r="K2716" s="44" t="s">
        <v>6110</v>
      </c>
      <c r="L2716" s="39" t="s">
        <v>6116</v>
      </c>
      <c r="M2716" s="67">
        <v>0</v>
      </c>
      <c r="N2716" s="67">
        <v>0</v>
      </c>
      <c r="O2716" s="46">
        <v>104963</v>
      </c>
      <c r="P2716" s="45">
        <v>104963</v>
      </c>
      <c r="Q2716" s="45">
        <v>116526</v>
      </c>
      <c r="R2716" s="45">
        <v>9710.5</v>
      </c>
      <c r="S2716" s="45">
        <v>100000</v>
      </c>
      <c r="T2716" s="45">
        <v>59634</v>
      </c>
      <c r="U2716" s="46">
        <v>4963</v>
      </c>
      <c r="V2716" s="38">
        <v>2126.2187940540898</v>
      </c>
      <c r="W2716" s="46">
        <v>2126.2187940540898</v>
      </c>
      <c r="X2716" s="38"/>
      <c r="Y2716" s="38">
        <f t="shared" si="42"/>
        <v>2465.5887248591212</v>
      </c>
      <c r="Z2716" s="38">
        <v>2465.5887248591212</v>
      </c>
      <c r="AA2716" s="38">
        <v>0</v>
      </c>
      <c r="AB2716" s="38">
        <v>2465.5887248591212</v>
      </c>
      <c r="AC2716" s="38" t="s">
        <v>6123</v>
      </c>
      <c r="AD2716" s="59">
        <v>4.1345352061896254E-2</v>
      </c>
      <c r="AE2716" s="59">
        <v>2.3490074834552378E-2</v>
      </c>
      <c r="AF2716" s="59">
        <v>0.49679402072519063</v>
      </c>
    </row>
    <row r="2717" spans="1:32" x14ac:dyDescent="0.2">
      <c r="A2717" s="60" t="s">
        <v>6110</v>
      </c>
      <c r="B2717" s="44" t="s">
        <v>6115</v>
      </c>
      <c r="C2717" s="44"/>
      <c r="D2717" s="39">
        <v>2702</v>
      </c>
      <c r="E2717" s="44" t="s">
        <v>3584</v>
      </c>
      <c r="F2717" s="44" t="s">
        <v>3585</v>
      </c>
      <c r="G2717" s="39" t="s">
        <v>6115</v>
      </c>
      <c r="H2717" s="64">
        <v>40451</v>
      </c>
      <c r="I2717" s="44" t="s">
        <v>6131</v>
      </c>
      <c r="J2717" s="58">
        <v>25</v>
      </c>
      <c r="K2717" s="44" t="s">
        <v>6110</v>
      </c>
      <c r="L2717" s="39" t="s">
        <v>6116</v>
      </c>
      <c r="M2717" s="67">
        <v>0</v>
      </c>
      <c r="N2717" s="67">
        <v>0</v>
      </c>
      <c r="O2717" s="46">
        <v>126597</v>
      </c>
      <c r="P2717" s="45">
        <v>126597</v>
      </c>
      <c r="Q2717" s="45">
        <v>116235</v>
      </c>
      <c r="R2717" s="45">
        <v>9686.25</v>
      </c>
      <c r="S2717" s="45">
        <v>100000</v>
      </c>
      <c r="T2717" s="45">
        <v>50571</v>
      </c>
      <c r="U2717" s="46">
        <v>26597</v>
      </c>
      <c r="V2717" s="38">
        <v>11394.527758504257</v>
      </c>
      <c r="W2717" s="46">
        <v>11394.527758504257</v>
      </c>
      <c r="X2717" s="38"/>
      <c r="Y2717" s="38">
        <f t="shared" si="42"/>
        <v>13213.230569227895</v>
      </c>
      <c r="Z2717" s="38">
        <v>13213.230569227895</v>
      </c>
      <c r="AA2717" s="38">
        <v>0</v>
      </c>
      <c r="AB2717" s="38">
        <v>13213.230569227895</v>
      </c>
      <c r="AC2717" s="38" t="s">
        <v>6123</v>
      </c>
      <c r="AD2717" s="59">
        <v>0.26128078482189188</v>
      </c>
      <c r="AE2717" s="59">
        <v>0.10437238298875878</v>
      </c>
      <c r="AF2717" s="59">
        <v>0.49679402072519063</v>
      </c>
    </row>
    <row r="2718" spans="1:32" x14ac:dyDescent="0.2">
      <c r="A2718" s="60" t="s">
        <v>6110</v>
      </c>
      <c r="B2718" s="44" t="s">
        <v>6115</v>
      </c>
      <c r="C2718" s="44"/>
      <c r="D2718" s="39">
        <v>2703</v>
      </c>
      <c r="E2718" s="44" t="s">
        <v>3658</v>
      </c>
      <c r="F2718" s="44" t="s">
        <v>3659</v>
      </c>
      <c r="G2718" s="39" t="s">
        <v>6115</v>
      </c>
      <c r="H2718" s="64">
        <v>40543</v>
      </c>
      <c r="I2718" s="44" t="s">
        <v>6141</v>
      </c>
      <c r="J2718" s="58">
        <v>25</v>
      </c>
      <c r="K2718" s="44" t="s">
        <v>6110</v>
      </c>
      <c r="L2718" s="39" t="s">
        <v>6116</v>
      </c>
      <c r="M2718" s="67">
        <v>0</v>
      </c>
      <c r="N2718" s="67">
        <v>0</v>
      </c>
      <c r="O2718" s="46">
        <v>42702</v>
      </c>
      <c r="P2718" s="45">
        <v>42702</v>
      </c>
      <c r="Q2718" s="45">
        <v>114403</v>
      </c>
      <c r="R2718" s="45">
        <v>9533.5833333333339</v>
      </c>
      <c r="S2718" s="45">
        <v>100000</v>
      </c>
      <c r="T2718" s="45">
        <v>50704</v>
      </c>
      <c r="U2718" s="46">
        <v>0</v>
      </c>
      <c r="V2718" s="38">
        <v>0</v>
      </c>
      <c r="W2718" s="46">
        <v>0</v>
      </c>
      <c r="X2718" s="38"/>
      <c r="Y2718" s="38">
        <f t="shared" si="42"/>
        <v>0</v>
      </c>
      <c r="Z2718" s="38">
        <v>0</v>
      </c>
      <c r="AA2718" s="38">
        <v>0</v>
      </c>
      <c r="AB2718" s="38">
        <v>0</v>
      </c>
      <c r="AC2718" s="38" t="s">
        <v>6116</v>
      </c>
      <c r="AD2718" s="59">
        <v>0</v>
      </c>
      <c r="AE2718" s="59">
        <v>0</v>
      </c>
      <c r="AF2718" s="59" t="s">
        <v>6138</v>
      </c>
    </row>
    <row r="2719" spans="1:32" x14ac:dyDescent="0.2">
      <c r="A2719" s="60" t="s">
        <v>6110</v>
      </c>
      <c r="B2719" s="44" t="s">
        <v>6115</v>
      </c>
      <c r="C2719" s="44"/>
      <c r="D2719" s="39">
        <v>2704</v>
      </c>
      <c r="E2719" s="44" t="s">
        <v>4089</v>
      </c>
      <c r="F2719" s="44" t="s">
        <v>4090</v>
      </c>
      <c r="G2719" s="39" t="s">
        <v>6115</v>
      </c>
      <c r="H2719" s="64">
        <v>40543</v>
      </c>
      <c r="I2719" s="44" t="s">
        <v>6129</v>
      </c>
      <c r="J2719" s="58">
        <v>25</v>
      </c>
      <c r="K2719" s="44" t="s">
        <v>6110</v>
      </c>
      <c r="L2719" s="39" t="s">
        <v>6116</v>
      </c>
      <c r="M2719" s="67">
        <v>0</v>
      </c>
      <c r="N2719" s="67">
        <v>0</v>
      </c>
      <c r="O2719" s="46">
        <v>97983</v>
      </c>
      <c r="P2719" s="45">
        <v>97983</v>
      </c>
      <c r="Q2719" s="45">
        <v>151326</v>
      </c>
      <c r="R2719" s="45">
        <v>12610.5</v>
      </c>
      <c r="S2719" s="45">
        <v>100000</v>
      </c>
      <c r="T2719" s="45">
        <v>85791</v>
      </c>
      <c r="U2719" s="46">
        <v>0</v>
      </c>
      <c r="V2719" s="38">
        <v>0</v>
      </c>
      <c r="W2719" s="46">
        <v>0</v>
      </c>
      <c r="X2719" s="38"/>
      <c r="Y2719" s="38">
        <f t="shared" si="42"/>
        <v>0</v>
      </c>
      <c r="Z2719" s="38">
        <v>0</v>
      </c>
      <c r="AA2719" s="38">
        <v>0</v>
      </c>
      <c r="AB2719" s="38">
        <v>0</v>
      </c>
      <c r="AC2719" s="38" t="s">
        <v>6116</v>
      </c>
      <c r="AD2719" s="59">
        <v>0</v>
      </c>
      <c r="AE2719" s="59">
        <v>0</v>
      </c>
      <c r="AF2719" s="59" t="s">
        <v>6138</v>
      </c>
    </row>
    <row r="2720" spans="1:32" x14ac:dyDescent="0.2">
      <c r="A2720" s="60" t="s">
        <v>6110</v>
      </c>
      <c r="B2720" s="44" t="s">
        <v>6115</v>
      </c>
      <c r="C2720" s="44"/>
      <c r="D2720" s="39">
        <v>2705</v>
      </c>
      <c r="E2720" s="44" t="s">
        <v>4381</v>
      </c>
      <c r="F2720" s="44" t="s">
        <v>4382</v>
      </c>
      <c r="G2720" s="39" t="s">
        <v>6115</v>
      </c>
      <c r="H2720" s="64">
        <v>40633</v>
      </c>
      <c r="I2720" s="44" t="s">
        <v>6141</v>
      </c>
      <c r="J2720" s="58">
        <v>25</v>
      </c>
      <c r="K2720" s="44" t="s">
        <v>6110</v>
      </c>
      <c r="L2720" s="39" t="s">
        <v>6116</v>
      </c>
      <c r="M2720" s="67">
        <v>0</v>
      </c>
      <c r="N2720" s="67">
        <v>0</v>
      </c>
      <c r="O2720" s="46">
        <v>52013</v>
      </c>
      <c r="P2720" s="45">
        <v>52013</v>
      </c>
      <c r="Q2720" s="45">
        <v>99938</v>
      </c>
      <c r="R2720" s="45">
        <v>8328.1666666666661</v>
      </c>
      <c r="S2720" s="45">
        <v>100000</v>
      </c>
      <c r="T2720" s="45">
        <v>59354</v>
      </c>
      <c r="U2720" s="46">
        <v>0</v>
      </c>
      <c r="V2720" s="38">
        <v>0</v>
      </c>
      <c r="W2720" s="46">
        <v>0</v>
      </c>
      <c r="X2720" s="38"/>
      <c r="Y2720" s="38">
        <f t="shared" si="42"/>
        <v>0</v>
      </c>
      <c r="Z2720" s="38">
        <v>0</v>
      </c>
      <c r="AA2720" s="38">
        <v>0</v>
      </c>
      <c r="AB2720" s="38">
        <v>0</v>
      </c>
      <c r="AC2720" s="38" t="s">
        <v>6116</v>
      </c>
      <c r="AD2720" s="59">
        <v>0</v>
      </c>
      <c r="AE2720" s="59">
        <v>0</v>
      </c>
      <c r="AF2720" s="59" t="s">
        <v>6138</v>
      </c>
    </row>
    <row r="2721" spans="1:32" x14ac:dyDescent="0.2">
      <c r="A2721" s="60" t="s">
        <v>6110</v>
      </c>
      <c r="B2721" s="44" t="s">
        <v>6115</v>
      </c>
      <c r="C2721" s="44"/>
      <c r="D2721" s="39">
        <v>2706</v>
      </c>
      <c r="E2721" s="44" t="s">
        <v>4697</v>
      </c>
      <c r="F2721" s="44" t="s">
        <v>4698</v>
      </c>
      <c r="G2721" s="39" t="s">
        <v>6115</v>
      </c>
      <c r="H2721" s="64">
        <v>40451</v>
      </c>
      <c r="I2721" s="44" t="s">
        <v>6129</v>
      </c>
      <c r="J2721" s="58">
        <v>25</v>
      </c>
      <c r="K2721" s="44" t="s">
        <v>6110</v>
      </c>
      <c r="L2721" s="39" t="s">
        <v>6116</v>
      </c>
      <c r="M2721" s="67">
        <v>0</v>
      </c>
      <c r="N2721" s="67">
        <v>0</v>
      </c>
      <c r="O2721" s="46">
        <v>47269</v>
      </c>
      <c r="P2721" s="45">
        <v>47269</v>
      </c>
      <c r="Q2721" s="45">
        <v>115170</v>
      </c>
      <c r="R2721" s="45">
        <v>9597.5</v>
      </c>
      <c r="S2721" s="45">
        <v>100000</v>
      </c>
      <c r="T2721" s="45">
        <v>95091</v>
      </c>
      <c r="U2721" s="46">
        <v>0</v>
      </c>
      <c r="V2721" s="38">
        <v>0</v>
      </c>
      <c r="W2721" s="46">
        <v>0</v>
      </c>
      <c r="X2721" s="38"/>
      <c r="Y2721" s="38">
        <f t="shared" si="42"/>
        <v>0</v>
      </c>
      <c r="Z2721" s="38">
        <v>0</v>
      </c>
      <c r="AA2721" s="38">
        <v>0</v>
      </c>
      <c r="AB2721" s="38">
        <v>0</v>
      </c>
      <c r="AC2721" s="38" t="s">
        <v>6116</v>
      </c>
      <c r="AD2721" s="59">
        <v>0</v>
      </c>
      <c r="AE2721" s="59">
        <v>0</v>
      </c>
      <c r="AF2721" s="59" t="s">
        <v>6138</v>
      </c>
    </row>
    <row r="2722" spans="1:32" x14ac:dyDescent="0.2">
      <c r="A2722" s="60" t="s">
        <v>6110</v>
      </c>
      <c r="B2722" s="44" t="s">
        <v>6115</v>
      </c>
      <c r="C2722" s="44"/>
      <c r="D2722" s="39">
        <v>2707</v>
      </c>
      <c r="E2722" s="44" t="s">
        <v>5059</v>
      </c>
      <c r="F2722" s="44" t="s">
        <v>5060</v>
      </c>
      <c r="G2722" s="39" t="s">
        <v>6115</v>
      </c>
      <c r="H2722" s="64">
        <v>40633</v>
      </c>
      <c r="I2722" s="44" t="s">
        <v>6130</v>
      </c>
      <c r="J2722" s="58">
        <v>25</v>
      </c>
      <c r="K2722" s="44" t="s">
        <v>6110</v>
      </c>
      <c r="L2722" s="39" t="s">
        <v>6116</v>
      </c>
      <c r="M2722" s="67">
        <v>0</v>
      </c>
      <c r="N2722" s="67">
        <v>0</v>
      </c>
      <c r="O2722" s="46">
        <v>54443</v>
      </c>
      <c r="P2722" s="45">
        <v>54443</v>
      </c>
      <c r="Q2722" s="45">
        <v>94761</v>
      </c>
      <c r="R2722" s="45">
        <v>7896.75</v>
      </c>
      <c r="S2722" s="45">
        <v>100000</v>
      </c>
      <c r="T2722" s="45">
        <v>60585</v>
      </c>
      <c r="U2722" s="46">
        <v>0</v>
      </c>
      <c r="V2722" s="38">
        <v>0</v>
      </c>
      <c r="W2722" s="46">
        <v>0</v>
      </c>
      <c r="X2722" s="38"/>
      <c r="Y2722" s="38">
        <f t="shared" si="42"/>
        <v>0</v>
      </c>
      <c r="Z2722" s="38">
        <v>0</v>
      </c>
      <c r="AA2722" s="38">
        <v>0</v>
      </c>
      <c r="AB2722" s="38">
        <v>0</v>
      </c>
      <c r="AC2722" s="38" t="s">
        <v>6116</v>
      </c>
      <c r="AD2722" s="59">
        <v>0</v>
      </c>
      <c r="AE2722" s="59">
        <v>0</v>
      </c>
      <c r="AF2722" s="59" t="s">
        <v>6138</v>
      </c>
    </row>
    <row r="2723" spans="1:32" x14ac:dyDescent="0.2">
      <c r="A2723" s="60" t="s">
        <v>6110</v>
      </c>
      <c r="B2723" s="44" t="s">
        <v>6115</v>
      </c>
      <c r="C2723" s="44"/>
      <c r="D2723" s="39">
        <v>2708</v>
      </c>
      <c r="E2723" s="44" t="s">
        <v>5518</v>
      </c>
      <c r="F2723" s="44" t="s">
        <v>5519</v>
      </c>
      <c r="G2723" s="39" t="s">
        <v>6115</v>
      </c>
      <c r="H2723" s="64">
        <v>40451</v>
      </c>
      <c r="I2723" s="44" t="s">
        <v>6129</v>
      </c>
      <c r="J2723" s="58">
        <v>25</v>
      </c>
      <c r="K2723" s="44" t="s">
        <v>6110</v>
      </c>
      <c r="L2723" s="39" t="s">
        <v>6116</v>
      </c>
      <c r="M2723" s="67">
        <v>0</v>
      </c>
      <c r="N2723" s="67">
        <v>0</v>
      </c>
      <c r="O2723" s="46">
        <v>140576</v>
      </c>
      <c r="P2723" s="45">
        <v>140576</v>
      </c>
      <c r="Q2723" s="45">
        <v>129515</v>
      </c>
      <c r="R2723" s="45">
        <v>10792.916666666666</v>
      </c>
      <c r="S2723" s="45">
        <v>100000</v>
      </c>
      <c r="T2723" s="45">
        <v>79640</v>
      </c>
      <c r="U2723" s="46">
        <v>40576</v>
      </c>
      <c r="V2723" s="38">
        <v>17383.327380120645</v>
      </c>
      <c r="W2723" s="46">
        <v>17383.327380120645</v>
      </c>
      <c r="X2723" s="38"/>
      <c r="Y2723" s="38">
        <f t="shared" si="42"/>
        <v>20157.914184945337</v>
      </c>
      <c r="Z2723" s="38">
        <v>20157.914184945337</v>
      </c>
      <c r="AA2723" s="38">
        <v>0</v>
      </c>
      <c r="AB2723" s="38">
        <v>20157.914184945337</v>
      </c>
      <c r="AC2723" s="38" t="s">
        <v>6123</v>
      </c>
      <c r="AD2723" s="59">
        <v>0.2531129355216642</v>
      </c>
      <c r="AE2723" s="59">
        <v>0.14339513277476482</v>
      </c>
      <c r="AF2723" s="59">
        <v>0.49679402072519069</v>
      </c>
    </row>
    <row r="2724" spans="1:32" x14ac:dyDescent="0.2">
      <c r="A2724" s="60" t="s">
        <v>6110</v>
      </c>
      <c r="B2724" s="44" t="s">
        <v>6115</v>
      </c>
      <c r="C2724" s="44"/>
      <c r="D2724" s="39">
        <v>2709</v>
      </c>
      <c r="E2724" s="44" t="s">
        <v>96</v>
      </c>
      <c r="F2724" s="44" t="s">
        <v>97</v>
      </c>
      <c r="G2724" s="39" t="s">
        <v>6115</v>
      </c>
      <c r="H2724" s="64">
        <v>40633</v>
      </c>
      <c r="I2724" s="44" t="s">
        <v>6132</v>
      </c>
      <c r="J2724" s="58">
        <v>24</v>
      </c>
      <c r="K2724" s="44" t="s">
        <v>6110</v>
      </c>
      <c r="L2724" s="39" t="s">
        <v>6116</v>
      </c>
      <c r="M2724" s="67">
        <v>0</v>
      </c>
      <c r="N2724" s="67">
        <v>0</v>
      </c>
      <c r="O2724" s="46">
        <v>223218</v>
      </c>
      <c r="P2724" s="45">
        <v>223218</v>
      </c>
      <c r="Q2724" s="45">
        <v>119042</v>
      </c>
      <c r="R2724" s="45">
        <v>9920.1666666666661</v>
      </c>
      <c r="S2724" s="45">
        <v>100000</v>
      </c>
      <c r="T2724" s="45">
        <v>70670</v>
      </c>
      <c r="U2724" s="46">
        <v>123218</v>
      </c>
      <c r="V2724" s="38">
        <v>52788.319034002991</v>
      </c>
      <c r="W2724" s="46">
        <v>52788.319034002991</v>
      </c>
      <c r="X2724" s="38"/>
      <c r="Y2724" s="38">
        <f t="shared" si="42"/>
        <v>61213.96564571654</v>
      </c>
      <c r="Z2724" s="38">
        <v>61213.96564571654</v>
      </c>
      <c r="AA2724" s="38">
        <v>0</v>
      </c>
      <c r="AB2724" s="38">
        <v>61213.96564571654</v>
      </c>
      <c r="AC2724" s="38" t="s">
        <v>6123</v>
      </c>
      <c r="AD2724" s="59">
        <v>0.86619450467973025</v>
      </c>
      <c r="AE2724" s="59">
        <v>0.27423400283900284</v>
      </c>
      <c r="AF2724" s="59">
        <v>0.49679402072519063</v>
      </c>
    </row>
    <row r="2725" spans="1:32" x14ac:dyDescent="0.2">
      <c r="A2725" s="60" t="s">
        <v>6110</v>
      </c>
      <c r="B2725" s="44" t="s">
        <v>6115</v>
      </c>
      <c r="C2725" s="44"/>
      <c r="D2725" s="39">
        <v>2710</v>
      </c>
      <c r="E2725" s="44" t="s">
        <v>280</v>
      </c>
      <c r="F2725" s="44" t="s">
        <v>281</v>
      </c>
      <c r="G2725" s="39" t="s">
        <v>6115</v>
      </c>
      <c r="H2725" s="64">
        <v>40359</v>
      </c>
      <c r="I2725" s="44" t="s">
        <v>6131</v>
      </c>
      <c r="J2725" s="58">
        <v>24</v>
      </c>
      <c r="K2725" s="44" t="s">
        <v>6110</v>
      </c>
      <c r="L2725" s="39" t="s">
        <v>6116</v>
      </c>
      <c r="M2725" s="67">
        <v>0</v>
      </c>
      <c r="N2725" s="67">
        <v>0</v>
      </c>
      <c r="O2725" s="46">
        <v>92394</v>
      </c>
      <c r="P2725" s="45">
        <v>92394</v>
      </c>
      <c r="Q2725" s="45">
        <v>124039</v>
      </c>
      <c r="R2725" s="45">
        <v>10336.583333333334</v>
      </c>
      <c r="S2725" s="45">
        <v>100000</v>
      </c>
      <c r="T2725" s="45">
        <v>85669</v>
      </c>
      <c r="U2725" s="46">
        <v>0</v>
      </c>
      <c r="V2725" s="38">
        <v>0</v>
      </c>
      <c r="W2725" s="46">
        <v>0</v>
      </c>
      <c r="X2725" s="38"/>
      <c r="Y2725" s="38">
        <f t="shared" ref="Y2725:Y2788" si="43">V2725*(1+$X$14)</f>
        <v>0</v>
      </c>
      <c r="Z2725" s="38">
        <v>0</v>
      </c>
      <c r="AA2725" s="38">
        <v>0</v>
      </c>
      <c r="AB2725" s="38">
        <v>0</v>
      </c>
      <c r="AC2725" s="38" t="s">
        <v>6116</v>
      </c>
      <c r="AD2725" s="59">
        <v>0</v>
      </c>
      <c r="AE2725" s="59">
        <v>0</v>
      </c>
      <c r="AF2725" s="59" t="s">
        <v>6138</v>
      </c>
    </row>
    <row r="2726" spans="1:32" x14ac:dyDescent="0.2">
      <c r="A2726" s="60" t="s">
        <v>6110</v>
      </c>
      <c r="B2726" s="44" t="s">
        <v>6115</v>
      </c>
      <c r="C2726" s="44"/>
      <c r="D2726" s="39">
        <v>2711</v>
      </c>
      <c r="E2726" s="44" t="s">
        <v>362</v>
      </c>
      <c r="F2726" s="44" t="s">
        <v>6078</v>
      </c>
      <c r="G2726" s="39" t="s">
        <v>6115</v>
      </c>
      <c r="H2726" s="64">
        <v>40633</v>
      </c>
      <c r="I2726" s="44" t="s">
        <v>6132</v>
      </c>
      <c r="J2726" s="58">
        <v>24</v>
      </c>
      <c r="K2726" s="44" t="s">
        <v>6110</v>
      </c>
      <c r="L2726" s="39" t="s">
        <v>6116</v>
      </c>
      <c r="M2726" s="67">
        <v>0</v>
      </c>
      <c r="N2726" s="67">
        <v>0</v>
      </c>
      <c r="O2726" s="46">
        <v>115224</v>
      </c>
      <c r="P2726" s="45">
        <v>115224</v>
      </c>
      <c r="Q2726" s="45">
        <v>93959</v>
      </c>
      <c r="R2726" s="45">
        <v>7829.916666666667</v>
      </c>
      <c r="S2726" s="45">
        <v>100000</v>
      </c>
      <c r="T2726" s="45">
        <v>58071</v>
      </c>
      <c r="U2726" s="46">
        <v>15224</v>
      </c>
      <c r="V2726" s="38">
        <v>6522.1750797258646</v>
      </c>
      <c r="W2726" s="46">
        <v>6522.1750797258646</v>
      </c>
      <c r="X2726" s="38"/>
      <c r="Y2726" s="38">
        <f t="shared" si="43"/>
        <v>7563.1921715203025</v>
      </c>
      <c r="Z2726" s="38">
        <v>7563.1921715203025</v>
      </c>
      <c r="AA2726" s="38">
        <v>0</v>
      </c>
      <c r="AB2726" s="38">
        <v>7563.1921715203025</v>
      </c>
      <c r="AC2726" s="38" t="s">
        <v>6123</v>
      </c>
      <c r="AD2726" s="59">
        <v>0.13024043277230118</v>
      </c>
      <c r="AE2726" s="59">
        <v>6.5639035023261669E-2</v>
      </c>
      <c r="AF2726" s="59">
        <v>0.49679402072519063</v>
      </c>
    </row>
    <row r="2727" spans="1:32" x14ac:dyDescent="0.2">
      <c r="A2727" s="60" t="s">
        <v>6110</v>
      </c>
      <c r="B2727" s="44" t="s">
        <v>6115</v>
      </c>
      <c r="C2727" s="44"/>
      <c r="D2727" s="39">
        <v>2712</v>
      </c>
      <c r="E2727" s="44" t="s">
        <v>415</v>
      </c>
      <c r="F2727" s="44" t="s">
        <v>416</v>
      </c>
      <c r="G2727" s="39" t="s">
        <v>6115</v>
      </c>
      <c r="H2727" s="64">
        <v>40451</v>
      </c>
      <c r="I2727" s="44" t="s">
        <v>6131</v>
      </c>
      <c r="J2727" s="58">
        <v>24</v>
      </c>
      <c r="K2727" s="44" t="s">
        <v>6110</v>
      </c>
      <c r="L2727" s="39" t="s">
        <v>6116</v>
      </c>
      <c r="M2727" s="67">
        <v>0</v>
      </c>
      <c r="N2727" s="67">
        <v>0</v>
      </c>
      <c r="O2727" s="46">
        <v>40523</v>
      </c>
      <c r="P2727" s="45">
        <v>40523</v>
      </c>
      <c r="Q2727" s="45">
        <v>98729</v>
      </c>
      <c r="R2727" s="45">
        <v>8227.4166666666661</v>
      </c>
      <c r="S2727" s="45">
        <v>100000</v>
      </c>
      <c r="T2727" s="45">
        <v>48070</v>
      </c>
      <c r="U2727" s="46">
        <v>0</v>
      </c>
      <c r="V2727" s="38">
        <v>0</v>
      </c>
      <c r="W2727" s="46">
        <v>0</v>
      </c>
      <c r="X2727" s="38"/>
      <c r="Y2727" s="38">
        <f t="shared" si="43"/>
        <v>0</v>
      </c>
      <c r="Z2727" s="38">
        <v>0</v>
      </c>
      <c r="AA2727" s="38">
        <v>0</v>
      </c>
      <c r="AB2727" s="38">
        <v>0</v>
      </c>
      <c r="AC2727" s="38" t="s">
        <v>6116</v>
      </c>
      <c r="AD2727" s="59">
        <v>0</v>
      </c>
      <c r="AE2727" s="59">
        <v>0</v>
      </c>
      <c r="AF2727" s="59" t="s">
        <v>6138</v>
      </c>
    </row>
    <row r="2728" spans="1:32" x14ac:dyDescent="0.2">
      <c r="A2728" s="60" t="s">
        <v>6110</v>
      </c>
      <c r="B2728" s="44" t="s">
        <v>6115</v>
      </c>
      <c r="C2728" s="44"/>
      <c r="D2728" s="39">
        <v>2713</v>
      </c>
      <c r="E2728" s="44" t="s">
        <v>482</v>
      </c>
      <c r="F2728" s="44" t="s">
        <v>483</v>
      </c>
      <c r="G2728" s="39" t="s">
        <v>6115</v>
      </c>
      <c r="H2728" s="64">
        <v>40633</v>
      </c>
      <c r="I2728" s="44" t="s">
        <v>6132</v>
      </c>
      <c r="J2728" s="58">
        <v>24</v>
      </c>
      <c r="K2728" s="44" t="s">
        <v>6110</v>
      </c>
      <c r="L2728" s="39" t="s">
        <v>6116</v>
      </c>
      <c r="M2728" s="67">
        <v>0</v>
      </c>
      <c r="N2728" s="67">
        <v>0</v>
      </c>
      <c r="O2728" s="46">
        <v>48366</v>
      </c>
      <c r="P2728" s="45">
        <v>48366</v>
      </c>
      <c r="Q2728" s="45">
        <v>90868</v>
      </c>
      <c r="R2728" s="45">
        <v>7572.333333333333</v>
      </c>
      <c r="S2728" s="45">
        <v>100000</v>
      </c>
      <c r="T2728" s="45">
        <v>47576</v>
      </c>
      <c r="U2728" s="46">
        <v>0</v>
      </c>
      <c r="V2728" s="38">
        <v>0</v>
      </c>
      <c r="W2728" s="46">
        <v>0</v>
      </c>
      <c r="X2728" s="38"/>
      <c r="Y2728" s="38">
        <f t="shared" si="43"/>
        <v>0</v>
      </c>
      <c r="Z2728" s="38">
        <v>0</v>
      </c>
      <c r="AA2728" s="38">
        <v>0</v>
      </c>
      <c r="AB2728" s="38">
        <v>0</v>
      </c>
      <c r="AC2728" s="38" t="s">
        <v>6116</v>
      </c>
      <c r="AD2728" s="59">
        <v>0</v>
      </c>
      <c r="AE2728" s="59">
        <v>0</v>
      </c>
      <c r="AF2728" s="59" t="s">
        <v>6138</v>
      </c>
    </row>
    <row r="2729" spans="1:32" x14ac:dyDescent="0.2">
      <c r="A2729" s="60" t="s">
        <v>6110</v>
      </c>
      <c r="B2729" s="44" t="s">
        <v>6115</v>
      </c>
      <c r="C2729" s="44"/>
      <c r="D2729" s="39">
        <v>2714</v>
      </c>
      <c r="E2729" s="44" t="s">
        <v>1061</v>
      </c>
      <c r="F2729" s="44" t="s">
        <v>1062</v>
      </c>
      <c r="G2729" s="39" t="s">
        <v>6115</v>
      </c>
      <c r="H2729" s="64">
        <v>40543</v>
      </c>
      <c r="I2729" s="44" t="s">
        <v>6131</v>
      </c>
      <c r="J2729" s="58">
        <v>24</v>
      </c>
      <c r="K2729" s="44" t="s">
        <v>6110</v>
      </c>
      <c r="L2729" s="39" t="s">
        <v>6116</v>
      </c>
      <c r="M2729" s="67">
        <v>0</v>
      </c>
      <c r="N2729" s="67">
        <v>0</v>
      </c>
      <c r="O2729" s="46">
        <v>108734</v>
      </c>
      <c r="P2729" s="45">
        <v>108734</v>
      </c>
      <c r="Q2729" s="45">
        <v>113158</v>
      </c>
      <c r="R2729" s="45">
        <v>9429.8333333333339</v>
      </c>
      <c r="S2729" s="45">
        <v>100000</v>
      </c>
      <c r="T2729" s="45">
        <v>105008</v>
      </c>
      <c r="U2729" s="46">
        <v>8734</v>
      </c>
      <c r="V2729" s="38">
        <v>3741.7680731953296</v>
      </c>
      <c r="W2729" s="46">
        <v>3741.7680731953296</v>
      </c>
      <c r="X2729" s="38"/>
      <c r="Y2729" s="38">
        <f t="shared" si="43"/>
        <v>4338.9989770138154</v>
      </c>
      <c r="Z2729" s="38">
        <v>4338.9989770138154</v>
      </c>
      <c r="AA2729" s="38">
        <v>0</v>
      </c>
      <c r="AB2729" s="38">
        <v>4338.9989770138154</v>
      </c>
      <c r="AC2729" s="38" t="s">
        <v>6123</v>
      </c>
      <c r="AD2729" s="59">
        <v>4.1320651540966549E-2</v>
      </c>
      <c r="AE2729" s="59">
        <v>3.9904712206060802E-2</v>
      </c>
      <c r="AF2729" s="59">
        <v>0.49679402072519069</v>
      </c>
    </row>
    <row r="2730" spans="1:32" x14ac:dyDescent="0.2">
      <c r="A2730" s="60" t="s">
        <v>6110</v>
      </c>
      <c r="B2730" s="44" t="s">
        <v>6115</v>
      </c>
      <c r="C2730" s="44"/>
      <c r="D2730" s="39">
        <v>2715</v>
      </c>
      <c r="E2730" s="44" t="s">
        <v>1145</v>
      </c>
      <c r="F2730" s="44" t="s">
        <v>1146</v>
      </c>
      <c r="G2730" s="39" t="s">
        <v>6115</v>
      </c>
      <c r="H2730" s="64">
        <v>40543</v>
      </c>
      <c r="I2730" s="44" t="s">
        <v>6131</v>
      </c>
      <c r="J2730" s="58">
        <v>24</v>
      </c>
      <c r="K2730" s="44" t="s">
        <v>6110</v>
      </c>
      <c r="L2730" s="39" t="s">
        <v>6116</v>
      </c>
      <c r="M2730" s="67">
        <v>0</v>
      </c>
      <c r="N2730" s="67">
        <v>0</v>
      </c>
      <c r="O2730" s="46">
        <v>127075</v>
      </c>
      <c r="P2730" s="45">
        <v>127075</v>
      </c>
      <c r="Q2730" s="45">
        <v>138405</v>
      </c>
      <c r="R2730" s="45">
        <v>11533.75</v>
      </c>
      <c r="S2730" s="45">
        <v>100000</v>
      </c>
      <c r="T2730" s="45">
        <v>107053</v>
      </c>
      <c r="U2730" s="46">
        <v>27075</v>
      </c>
      <c r="V2730" s="38">
        <v>11599.309661296491</v>
      </c>
      <c r="W2730" s="46">
        <v>11599.309661296491</v>
      </c>
      <c r="X2730" s="38"/>
      <c r="Y2730" s="38">
        <f t="shared" si="43"/>
        <v>13450.698111134538</v>
      </c>
      <c r="Z2730" s="38">
        <v>13450.698111134538</v>
      </c>
      <c r="AA2730" s="38">
        <v>0</v>
      </c>
      <c r="AB2730" s="38">
        <v>13450.698111134538</v>
      </c>
      <c r="AC2730" s="38" t="s">
        <v>6123</v>
      </c>
      <c r="AD2730" s="59">
        <v>0.12564522349802937</v>
      </c>
      <c r="AE2730" s="59">
        <v>0.10584849979252046</v>
      </c>
      <c r="AF2730" s="59">
        <v>0.49679402072519069</v>
      </c>
    </row>
    <row r="2731" spans="1:32" x14ac:dyDescent="0.2">
      <c r="A2731" s="60" t="s">
        <v>6110</v>
      </c>
      <c r="B2731" s="44" t="s">
        <v>6115</v>
      </c>
      <c r="C2731" s="44"/>
      <c r="D2731" s="39">
        <v>2716</v>
      </c>
      <c r="E2731" s="44" t="s">
        <v>1168</v>
      </c>
      <c r="F2731" s="44" t="s">
        <v>1169</v>
      </c>
      <c r="G2731" s="39" t="s">
        <v>6115</v>
      </c>
      <c r="H2731" s="64">
        <v>40543</v>
      </c>
      <c r="I2731" s="44" t="s">
        <v>6132</v>
      </c>
      <c r="J2731" s="58">
        <v>24</v>
      </c>
      <c r="K2731" s="44" t="s">
        <v>6110</v>
      </c>
      <c r="L2731" s="39" t="s">
        <v>6116</v>
      </c>
      <c r="M2731" s="67">
        <v>0</v>
      </c>
      <c r="N2731" s="67">
        <v>0</v>
      </c>
      <c r="O2731" s="46">
        <v>64220</v>
      </c>
      <c r="P2731" s="45">
        <v>64220</v>
      </c>
      <c r="Q2731" s="45">
        <v>134663</v>
      </c>
      <c r="R2731" s="45">
        <v>11221.916666666666</v>
      </c>
      <c r="S2731" s="45">
        <v>100000</v>
      </c>
      <c r="T2731" s="45">
        <v>113118</v>
      </c>
      <c r="U2731" s="46">
        <v>0</v>
      </c>
      <c r="V2731" s="38">
        <v>0</v>
      </c>
      <c r="W2731" s="46">
        <v>0</v>
      </c>
      <c r="X2731" s="38"/>
      <c r="Y2731" s="38">
        <f t="shared" si="43"/>
        <v>0</v>
      </c>
      <c r="Z2731" s="38">
        <v>0</v>
      </c>
      <c r="AA2731" s="38">
        <v>0</v>
      </c>
      <c r="AB2731" s="38">
        <v>0</v>
      </c>
      <c r="AC2731" s="38" t="s">
        <v>6116</v>
      </c>
      <c r="AD2731" s="59">
        <v>0</v>
      </c>
      <c r="AE2731" s="59">
        <v>0</v>
      </c>
      <c r="AF2731" s="59" t="s">
        <v>6138</v>
      </c>
    </row>
    <row r="2732" spans="1:32" x14ac:dyDescent="0.2">
      <c r="A2732" s="60" t="s">
        <v>6110</v>
      </c>
      <c r="B2732" s="44" t="s">
        <v>6115</v>
      </c>
      <c r="C2732" s="44"/>
      <c r="D2732" s="39">
        <v>2717</v>
      </c>
      <c r="E2732" s="44" t="s">
        <v>1188</v>
      </c>
      <c r="F2732" s="44" t="s">
        <v>1189</v>
      </c>
      <c r="G2732" s="39" t="s">
        <v>6115</v>
      </c>
      <c r="H2732" s="64">
        <v>40633</v>
      </c>
      <c r="I2732" s="44" t="s">
        <v>6132</v>
      </c>
      <c r="J2732" s="58">
        <v>24</v>
      </c>
      <c r="K2732" s="44" t="s">
        <v>6110</v>
      </c>
      <c r="L2732" s="39" t="s">
        <v>6116</v>
      </c>
      <c r="M2732" s="67">
        <v>0</v>
      </c>
      <c r="N2732" s="67">
        <v>0</v>
      </c>
      <c r="O2732" s="46">
        <v>301644</v>
      </c>
      <c r="P2732" s="45">
        <v>301644</v>
      </c>
      <c r="Q2732" s="45">
        <v>138715</v>
      </c>
      <c r="R2732" s="45">
        <v>11559.583333333334</v>
      </c>
      <c r="S2732" s="45">
        <v>100000</v>
      </c>
      <c r="T2732" s="45">
        <v>71553</v>
      </c>
      <c r="U2732" s="46">
        <v>201644</v>
      </c>
      <c r="V2732" s="38">
        <v>86387.117168696946</v>
      </c>
      <c r="W2732" s="46">
        <v>71553</v>
      </c>
      <c r="X2732" s="38"/>
      <c r="Y2732" s="38">
        <f t="shared" si="43"/>
        <v>100175.53351511035</v>
      </c>
      <c r="Z2732" s="38">
        <v>71553</v>
      </c>
      <c r="AA2732" s="38">
        <v>0</v>
      </c>
      <c r="AB2732" s="38">
        <v>71553</v>
      </c>
      <c r="AC2732" s="38" t="s">
        <v>6123</v>
      </c>
      <c r="AD2732" s="59">
        <v>1</v>
      </c>
      <c r="AE2732" s="59">
        <v>0.23721008871384811</v>
      </c>
      <c r="AF2732" s="59">
        <v>0.35484814822161831</v>
      </c>
    </row>
    <row r="2733" spans="1:32" x14ac:dyDescent="0.2">
      <c r="A2733" s="60" t="s">
        <v>6110</v>
      </c>
      <c r="B2733" s="44" t="s">
        <v>6115</v>
      </c>
      <c r="C2733" s="44"/>
      <c r="D2733" s="39">
        <v>2718</v>
      </c>
      <c r="E2733" s="44" t="s">
        <v>1313</v>
      </c>
      <c r="F2733" s="44" t="s">
        <v>1314</v>
      </c>
      <c r="G2733" s="39" t="s">
        <v>6115</v>
      </c>
      <c r="H2733" s="64">
        <v>40359</v>
      </c>
      <c r="I2733" s="44" t="s">
        <v>6131</v>
      </c>
      <c r="J2733" s="58">
        <v>24</v>
      </c>
      <c r="K2733" s="44" t="s">
        <v>6110</v>
      </c>
      <c r="L2733" s="39" t="s">
        <v>6116</v>
      </c>
      <c r="M2733" s="67">
        <v>0</v>
      </c>
      <c r="N2733" s="67">
        <v>0</v>
      </c>
      <c r="O2733" s="46">
        <v>119009</v>
      </c>
      <c r="P2733" s="45">
        <v>119009</v>
      </c>
      <c r="Q2733" s="45">
        <v>108723</v>
      </c>
      <c r="R2733" s="45">
        <v>9060.25</v>
      </c>
      <c r="S2733" s="45">
        <v>100000</v>
      </c>
      <c r="T2733" s="45">
        <v>36351</v>
      </c>
      <c r="U2733" s="46">
        <v>19009</v>
      </c>
      <c r="V2733" s="38">
        <v>8143.7221551831944</v>
      </c>
      <c r="W2733" s="46">
        <v>8143.7221551831944</v>
      </c>
      <c r="X2733" s="38"/>
      <c r="Y2733" s="38">
        <f t="shared" si="43"/>
        <v>9443.557539965148</v>
      </c>
      <c r="Z2733" s="38">
        <v>9443.557539965148</v>
      </c>
      <c r="AA2733" s="38">
        <v>0</v>
      </c>
      <c r="AB2733" s="38">
        <v>9443.557539965148</v>
      </c>
      <c r="AC2733" s="38" t="s">
        <v>6123</v>
      </c>
      <c r="AD2733" s="59">
        <v>0.25978810871682068</v>
      </c>
      <c r="AE2733" s="59">
        <v>7.9351625002858167E-2</v>
      </c>
      <c r="AF2733" s="59">
        <v>0.49679402072519058</v>
      </c>
    </row>
    <row r="2734" spans="1:32" x14ac:dyDescent="0.2">
      <c r="A2734" s="60" t="s">
        <v>6110</v>
      </c>
      <c r="B2734" s="44" t="s">
        <v>6115</v>
      </c>
      <c r="C2734" s="44"/>
      <c r="D2734" s="39">
        <v>2719</v>
      </c>
      <c r="E2734" s="44" t="s">
        <v>1728</v>
      </c>
      <c r="F2734" s="44" t="s">
        <v>1729</v>
      </c>
      <c r="G2734" s="39" t="s">
        <v>6115</v>
      </c>
      <c r="H2734" s="64">
        <v>40633</v>
      </c>
      <c r="I2734" s="44" t="s">
        <v>6131</v>
      </c>
      <c r="J2734" s="58">
        <v>24</v>
      </c>
      <c r="K2734" s="44" t="s">
        <v>6110</v>
      </c>
      <c r="L2734" s="39" t="s">
        <v>6116</v>
      </c>
      <c r="M2734" s="67">
        <v>0</v>
      </c>
      <c r="N2734" s="67">
        <v>0</v>
      </c>
      <c r="O2734" s="46">
        <v>218097</v>
      </c>
      <c r="P2734" s="45">
        <v>218097</v>
      </c>
      <c r="Q2734" s="45">
        <v>108608</v>
      </c>
      <c r="R2734" s="45">
        <v>9050.6666666666661</v>
      </c>
      <c r="S2734" s="45">
        <v>100000</v>
      </c>
      <c r="T2734" s="45">
        <v>29411</v>
      </c>
      <c r="U2734" s="46">
        <v>118097</v>
      </c>
      <c r="V2734" s="38">
        <v>50594.410824381594</v>
      </c>
      <c r="W2734" s="46">
        <v>29411</v>
      </c>
      <c r="X2734" s="38"/>
      <c r="Y2734" s="38">
        <f t="shared" si="43"/>
        <v>58669.88346558284</v>
      </c>
      <c r="Z2734" s="38">
        <v>29411</v>
      </c>
      <c r="AA2734" s="38">
        <v>0</v>
      </c>
      <c r="AB2734" s="38">
        <v>29411</v>
      </c>
      <c r="AC2734" s="38" t="s">
        <v>6123</v>
      </c>
      <c r="AD2734" s="59">
        <v>1</v>
      </c>
      <c r="AE2734" s="59">
        <v>0.1348528407084921</v>
      </c>
      <c r="AF2734" s="59">
        <v>0.24904104253283318</v>
      </c>
    </row>
    <row r="2735" spans="1:32" x14ac:dyDescent="0.2">
      <c r="A2735" s="60" t="s">
        <v>6110</v>
      </c>
      <c r="B2735" s="44" t="s">
        <v>6115</v>
      </c>
      <c r="C2735" s="44"/>
      <c r="D2735" s="39">
        <v>2720</v>
      </c>
      <c r="E2735" s="44" t="s">
        <v>1819</v>
      </c>
      <c r="F2735" s="44" t="s">
        <v>1820</v>
      </c>
      <c r="G2735" s="39" t="s">
        <v>6115</v>
      </c>
      <c r="H2735" s="64">
        <v>40359</v>
      </c>
      <c r="I2735" s="44" t="s">
        <v>6131</v>
      </c>
      <c r="J2735" s="58">
        <v>24</v>
      </c>
      <c r="K2735" s="44" t="s">
        <v>6110</v>
      </c>
      <c r="L2735" s="39" t="s">
        <v>6116</v>
      </c>
      <c r="M2735" s="67">
        <v>0</v>
      </c>
      <c r="N2735" s="67">
        <v>0</v>
      </c>
      <c r="O2735" s="46">
        <v>63631</v>
      </c>
      <c r="P2735" s="45">
        <v>63631</v>
      </c>
      <c r="Q2735" s="45">
        <v>97462</v>
      </c>
      <c r="R2735" s="45">
        <v>8121.833333333333</v>
      </c>
      <c r="S2735" s="45">
        <v>100000</v>
      </c>
      <c r="T2735" s="45">
        <v>35738</v>
      </c>
      <c r="U2735" s="46">
        <v>0</v>
      </c>
      <c r="V2735" s="38">
        <v>0</v>
      </c>
      <c r="W2735" s="46">
        <v>0</v>
      </c>
      <c r="X2735" s="38"/>
      <c r="Y2735" s="38">
        <f t="shared" si="43"/>
        <v>0</v>
      </c>
      <c r="Z2735" s="38">
        <v>0</v>
      </c>
      <c r="AA2735" s="38">
        <v>0</v>
      </c>
      <c r="AB2735" s="38">
        <v>0</v>
      </c>
      <c r="AC2735" s="38" t="s">
        <v>6116</v>
      </c>
      <c r="AD2735" s="59">
        <v>0</v>
      </c>
      <c r="AE2735" s="59">
        <v>0</v>
      </c>
      <c r="AF2735" s="59" t="s">
        <v>6138</v>
      </c>
    </row>
    <row r="2736" spans="1:32" x14ac:dyDescent="0.2">
      <c r="A2736" s="60" t="s">
        <v>6110</v>
      </c>
      <c r="B2736" s="44" t="s">
        <v>6115</v>
      </c>
      <c r="C2736" s="44"/>
      <c r="D2736" s="39">
        <v>2721</v>
      </c>
      <c r="E2736" s="44" t="s">
        <v>1836</v>
      </c>
      <c r="F2736" s="44" t="s">
        <v>1837</v>
      </c>
      <c r="G2736" s="39" t="s">
        <v>6115</v>
      </c>
      <c r="H2736" s="64">
        <v>40633</v>
      </c>
      <c r="I2736" s="44" t="s">
        <v>6132</v>
      </c>
      <c r="J2736" s="58">
        <v>24</v>
      </c>
      <c r="K2736" s="44" t="s">
        <v>6110</v>
      </c>
      <c r="L2736" s="39" t="s">
        <v>6116</v>
      </c>
      <c r="M2736" s="67">
        <v>0</v>
      </c>
      <c r="N2736" s="67">
        <v>0</v>
      </c>
      <c r="O2736" s="46">
        <v>184489</v>
      </c>
      <c r="P2736" s="45">
        <v>184489</v>
      </c>
      <c r="Q2736" s="45">
        <v>86539</v>
      </c>
      <c r="R2736" s="45">
        <v>7211.583333333333</v>
      </c>
      <c r="S2736" s="45">
        <v>100000</v>
      </c>
      <c r="T2736" s="45">
        <v>32797</v>
      </c>
      <c r="U2736" s="46">
        <v>84489</v>
      </c>
      <c r="V2736" s="38">
        <v>36196.272353583721</v>
      </c>
      <c r="W2736" s="46">
        <v>32797</v>
      </c>
      <c r="X2736" s="38"/>
      <c r="Y2736" s="38">
        <f t="shared" si="43"/>
        <v>41973.630017050637</v>
      </c>
      <c r="Z2736" s="38">
        <v>32797</v>
      </c>
      <c r="AA2736" s="38">
        <v>0</v>
      </c>
      <c r="AB2736" s="38">
        <v>32797</v>
      </c>
      <c r="AC2736" s="38" t="s">
        <v>6123</v>
      </c>
      <c r="AD2736" s="59">
        <v>1</v>
      </c>
      <c r="AE2736" s="59">
        <v>0.17777211649475036</v>
      </c>
      <c r="AF2736" s="59">
        <v>0.38818070991490017</v>
      </c>
    </row>
    <row r="2737" spans="1:33" x14ac:dyDescent="0.2">
      <c r="A2737" s="60" t="s">
        <v>6110</v>
      </c>
      <c r="B2737" s="44" t="s">
        <v>6115</v>
      </c>
      <c r="C2737" s="44"/>
      <c r="D2737" s="39">
        <v>2722</v>
      </c>
      <c r="E2737" s="44" t="s">
        <v>1838</v>
      </c>
      <c r="F2737" s="44" t="s">
        <v>1839</v>
      </c>
      <c r="G2737" s="39" t="s">
        <v>6115</v>
      </c>
      <c r="H2737" s="64">
        <v>40451</v>
      </c>
      <c r="I2737" s="44" t="s">
        <v>6131</v>
      </c>
      <c r="J2737" s="58">
        <v>24</v>
      </c>
      <c r="K2737" s="44" t="s">
        <v>6110</v>
      </c>
      <c r="L2737" s="39" t="s">
        <v>6116</v>
      </c>
      <c r="M2737" s="67">
        <v>0</v>
      </c>
      <c r="N2737" s="67">
        <v>0</v>
      </c>
      <c r="O2737" s="46">
        <v>146201</v>
      </c>
      <c r="P2737" s="45">
        <v>146201</v>
      </c>
      <c r="Q2737" s="45">
        <v>88354</v>
      </c>
      <c r="R2737" s="45">
        <v>7362.833333333333</v>
      </c>
      <c r="S2737" s="45">
        <v>100000</v>
      </c>
      <c r="T2737" s="45">
        <v>39745</v>
      </c>
      <c r="U2737" s="46">
        <v>46201</v>
      </c>
      <c r="V2737" s="38">
        <v>19793.1562571213</v>
      </c>
      <c r="W2737" s="46">
        <v>19793.1562571213</v>
      </c>
      <c r="X2737" s="38"/>
      <c r="Y2737" s="38">
        <f t="shared" si="43"/>
        <v>22952.380551524533</v>
      </c>
      <c r="Z2737" s="38">
        <v>22952.380551524533</v>
      </c>
      <c r="AA2737" s="38">
        <v>0</v>
      </c>
      <c r="AB2737" s="38">
        <v>22952.380551524533</v>
      </c>
      <c r="AC2737" s="38" t="s">
        <v>6123</v>
      </c>
      <c r="AD2737" s="59">
        <v>0.57749101903445799</v>
      </c>
      <c r="AE2737" s="59">
        <v>0.15699195321184214</v>
      </c>
      <c r="AF2737" s="59">
        <v>0.49679402072519063</v>
      </c>
    </row>
    <row r="2738" spans="1:33" x14ac:dyDescent="0.2">
      <c r="A2738" s="60" t="s">
        <v>6110</v>
      </c>
      <c r="B2738" s="44" t="s">
        <v>6115</v>
      </c>
      <c r="C2738" s="44"/>
      <c r="D2738" s="39">
        <v>2723</v>
      </c>
      <c r="E2738" s="44" t="s">
        <v>1840</v>
      </c>
      <c r="F2738" s="44" t="s">
        <v>1841</v>
      </c>
      <c r="G2738" s="39" t="s">
        <v>6115</v>
      </c>
      <c r="H2738" s="64">
        <v>40451</v>
      </c>
      <c r="I2738" s="44" t="s">
        <v>6131</v>
      </c>
      <c r="J2738" s="58">
        <v>24</v>
      </c>
      <c r="K2738" s="44" t="s">
        <v>6110</v>
      </c>
      <c r="L2738" s="39" t="s">
        <v>6116</v>
      </c>
      <c r="M2738" s="67">
        <v>0</v>
      </c>
      <c r="N2738" s="67">
        <v>0</v>
      </c>
      <c r="O2738" s="46">
        <v>96390</v>
      </c>
      <c r="P2738" s="45">
        <v>96390</v>
      </c>
      <c r="Q2738" s="45">
        <v>91979</v>
      </c>
      <c r="R2738" s="45">
        <v>7664.916666666667</v>
      </c>
      <c r="S2738" s="45">
        <v>100000</v>
      </c>
      <c r="T2738" s="45">
        <v>40289</v>
      </c>
      <c r="U2738" s="46">
        <v>0</v>
      </c>
      <c r="V2738" s="38">
        <v>0</v>
      </c>
      <c r="W2738" s="46">
        <v>0</v>
      </c>
      <c r="X2738" s="38"/>
      <c r="Y2738" s="38">
        <f t="shared" si="43"/>
        <v>0</v>
      </c>
      <c r="Z2738" s="38">
        <v>0</v>
      </c>
      <c r="AA2738" s="38">
        <v>0</v>
      </c>
      <c r="AB2738" s="38">
        <v>0</v>
      </c>
      <c r="AC2738" s="38" t="s">
        <v>6116</v>
      </c>
      <c r="AD2738" s="59">
        <v>0</v>
      </c>
      <c r="AE2738" s="59">
        <v>0</v>
      </c>
      <c r="AF2738" s="59" t="s">
        <v>6138</v>
      </c>
    </row>
    <row r="2739" spans="1:33" s="34" customFormat="1" x14ac:dyDescent="0.2">
      <c r="A2739" s="60" t="s">
        <v>6110</v>
      </c>
      <c r="B2739" s="44" t="s">
        <v>6115</v>
      </c>
      <c r="C2739" s="44"/>
      <c r="D2739" s="39">
        <v>2724</v>
      </c>
      <c r="E2739" s="44" t="s">
        <v>1848</v>
      </c>
      <c r="F2739" s="44" t="s">
        <v>1849</v>
      </c>
      <c r="G2739" s="39" t="s">
        <v>6115</v>
      </c>
      <c r="H2739" s="64">
        <v>40543</v>
      </c>
      <c r="I2739" s="44" t="s">
        <v>6131</v>
      </c>
      <c r="J2739" s="58">
        <v>24</v>
      </c>
      <c r="K2739" s="44" t="s">
        <v>6110</v>
      </c>
      <c r="L2739" s="39" t="s">
        <v>6116</v>
      </c>
      <c r="M2739" s="67">
        <v>0</v>
      </c>
      <c r="N2739" s="67">
        <v>0</v>
      </c>
      <c r="O2739" s="46">
        <v>82416</v>
      </c>
      <c r="P2739" s="45">
        <v>82416</v>
      </c>
      <c r="Q2739" s="45">
        <v>87813</v>
      </c>
      <c r="R2739" s="45">
        <v>7317.75</v>
      </c>
      <c r="S2739" s="45">
        <v>100000</v>
      </c>
      <c r="T2739" s="45">
        <v>45333</v>
      </c>
      <c r="U2739" s="46">
        <v>0</v>
      </c>
      <c r="V2739" s="38">
        <v>0</v>
      </c>
      <c r="W2739" s="46">
        <v>0</v>
      </c>
      <c r="X2739" s="38"/>
      <c r="Y2739" s="38">
        <f t="shared" si="43"/>
        <v>0</v>
      </c>
      <c r="Z2739" s="38">
        <v>0</v>
      </c>
      <c r="AA2739" s="38">
        <v>0</v>
      </c>
      <c r="AB2739" s="38">
        <v>0</v>
      </c>
      <c r="AC2739" s="38" t="s">
        <v>6116</v>
      </c>
      <c r="AD2739" s="59">
        <v>0</v>
      </c>
      <c r="AE2739" s="59">
        <v>0</v>
      </c>
      <c r="AF2739" s="59" t="s">
        <v>6138</v>
      </c>
      <c r="AG2739" s="1"/>
    </row>
    <row r="2740" spans="1:33" x14ac:dyDescent="0.2">
      <c r="A2740" s="60" t="s">
        <v>6110</v>
      </c>
      <c r="B2740" s="44" t="s">
        <v>6115</v>
      </c>
      <c r="C2740" s="44"/>
      <c r="D2740" s="39">
        <v>2725</v>
      </c>
      <c r="E2740" s="44" t="s">
        <v>1852</v>
      </c>
      <c r="F2740" s="44" t="s">
        <v>1853</v>
      </c>
      <c r="G2740" s="39" t="s">
        <v>6115</v>
      </c>
      <c r="H2740" s="64">
        <v>40451</v>
      </c>
      <c r="I2740" s="44" t="s">
        <v>6131</v>
      </c>
      <c r="J2740" s="58">
        <v>24</v>
      </c>
      <c r="K2740" s="44" t="s">
        <v>6110</v>
      </c>
      <c r="L2740" s="39" t="s">
        <v>6116</v>
      </c>
      <c r="M2740" s="67">
        <v>0</v>
      </c>
      <c r="N2740" s="67">
        <v>0</v>
      </c>
      <c r="O2740" s="46">
        <v>64995</v>
      </c>
      <c r="P2740" s="45">
        <v>64995</v>
      </c>
      <c r="Q2740" s="45">
        <v>95824</v>
      </c>
      <c r="R2740" s="45">
        <v>7985.333333333333</v>
      </c>
      <c r="S2740" s="45">
        <v>100000</v>
      </c>
      <c r="T2740" s="45">
        <v>44580</v>
      </c>
      <c r="U2740" s="46">
        <v>0</v>
      </c>
      <c r="V2740" s="38">
        <v>0</v>
      </c>
      <c r="W2740" s="46">
        <v>0</v>
      </c>
      <c r="X2740" s="38"/>
      <c r="Y2740" s="38">
        <f t="shared" si="43"/>
        <v>0</v>
      </c>
      <c r="Z2740" s="38">
        <v>0</v>
      </c>
      <c r="AA2740" s="38">
        <v>0</v>
      </c>
      <c r="AB2740" s="38">
        <v>0</v>
      </c>
      <c r="AC2740" s="38" t="s">
        <v>6116</v>
      </c>
      <c r="AD2740" s="59">
        <v>0</v>
      </c>
      <c r="AE2740" s="59">
        <v>0</v>
      </c>
      <c r="AF2740" s="59" t="s">
        <v>6138</v>
      </c>
      <c r="AG2740" s="34"/>
    </row>
    <row r="2741" spans="1:33" x14ac:dyDescent="0.2">
      <c r="A2741" s="60" t="s">
        <v>6110</v>
      </c>
      <c r="B2741" s="44" t="s">
        <v>6115</v>
      </c>
      <c r="C2741" s="44"/>
      <c r="D2741" s="39">
        <v>2726</v>
      </c>
      <c r="E2741" s="44" t="s">
        <v>1855</v>
      </c>
      <c r="F2741" s="44" t="s">
        <v>1856</v>
      </c>
      <c r="G2741" s="39" t="s">
        <v>6115</v>
      </c>
      <c r="H2741" s="64">
        <v>40359</v>
      </c>
      <c r="I2741" s="44" t="s">
        <v>6141</v>
      </c>
      <c r="J2741" s="58">
        <v>24</v>
      </c>
      <c r="K2741" s="44" t="s">
        <v>6110</v>
      </c>
      <c r="L2741" s="39" t="s">
        <v>6116</v>
      </c>
      <c r="M2741" s="67">
        <v>0</v>
      </c>
      <c r="N2741" s="67">
        <v>0</v>
      </c>
      <c r="O2741" s="46">
        <v>243297</v>
      </c>
      <c r="P2741" s="45">
        <v>243297</v>
      </c>
      <c r="Q2741" s="45">
        <v>90095</v>
      </c>
      <c r="R2741" s="45">
        <v>7507.916666666667</v>
      </c>
      <c r="S2741" s="45">
        <v>100000</v>
      </c>
      <c r="T2741" s="45">
        <v>35061</v>
      </c>
      <c r="U2741" s="46">
        <v>143297</v>
      </c>
      <c r="V2741" s="38">
        <v>61390.444193344534</v>
      </c>
      <c r="W2741" s="46">
        <v>35061</v>
      </c>
      <c r="X2741" s="38"/>
      <c r="Y2741" s="38">
        <f t="shared" si="43"/>
        <v>71189.092787857648</v>
      </c>
      <c r="Z2741" s="38">
        <v>35061</v>
      </c>
      <c r="AA2741" s="38">
        <v>0</v>
      </c>
      <c r="AB2741" s="38">
        <v>35061</v>
      </c>
      <c r="AC2741" s="38" t="s">
        <v>6123</v>
      </c>
      <c r="AD2741" s="59">
        <v>1</v>
      </c>
      <c r="AE2741" s="59">
        <v>0.1441078188387033</v>
      </c>
      <c r="AF2741" s="59">
        <v>0.24467364983216675</v>
      </c>
    </row>
    <row r="2742" spans="1:33" x14ac:dyDescent="0.2">
      <c r="A2742" s="60" t="s">
        <v>6110</v>
      </c>
      <c r="B2742" s="44" t="s">
        <v>6115</v>
      </c>
      <c r="C2742" s="44"/>
      <c r="D2742" s="39">
        <v>2727</v>
      </c>
      <c r="E2742" s="44" t="s">
        <v>1864</v>
      </c>
      <c r="F2742" s="44" t="s">
        <v>1865</v>
      </c>
      <c r="G2742" s="39" t="s">
        <v>6115</v>
      </c>
      <c r="H2742" s="64">
        <v>40543</v>
      </c>
      <c r="I2742" s="44" t="s">
        <v>6131</v>
      </c>
      <c r="J2742" s="58">
        <v>24</v>
      </c>
      <c r="K2742" s="44" t="s">
        <v>6110</v>
      </c>
      <c r="L2742" s="39" t="s">
        <v>6116</v>
      </c>
      <c r="M2742" s="67">
        <v>0</v>
      </c>
      <c r="N2742" s="67">
        <v>0</v>
      </c>
      <c r="O2742" s="46">
        <v>55166</v>
      </c>
      <c r="P2742" s="45">
        <v>55166</v>
      </c>
      <c r="Q2742" s="45">
        <v>84917</v>
      </c>
      <c r="R2742" s="45">
        <v>7076.416666666667</v>
      </c>
      <c r="S2742" s="45">
        <v>100000</v>
      </c>
      <c r="T2742" s="45">
        <v>35390</v>
      </c>
      <c r="U2742" s="46">
        <v>0</v>
      </c>
      <c r="V2742" s="38">
        <v>0</v>
      </c>
      <c r="W2742" s="46">
        <v>0</v>
      </c>
      <c r="X2742" s="38"/>
      <c r="Y2742" s="38">
        <f t="shared" si="43"/>
        <v>0</v>
      </c>
      <c r="Z2742" s="38">
        <v>0</v>
      </c>
      <c r="AA2742" s="38">
        <v>0</v>
      </c>
      <c r="AB2742" s="38">
        <v>0</v>
      </c>
      <c r="AC2742" s="38" t="s">
        <v>6116</v>
      </c>
      <c r="AD2742" s="59">
        <v>0</v>
      </c>
      <c r="AE2742" s="59">
        <v>0</v>
      </c>
      <c r="AF2742" s="59" t="s">
        <v>6138</v>
      </c>
    </row>
    <row r="2743" spans="1:33" x14ac:dyDescent="0.2">
      <c r="A2743" s="60" t="s">
        <v>6110</v>
      </c>
      <c r="B2743" s="44" t="s">
        <v>6115</v>
      </c>
      <c r="C2743" s="44"/>
      <c r="D2743" s="39">
        <v>2728</v>
      </c>
      <c r="E2743" s="44" t="s">
        <v>2111</v>
      </c>
      <c r="F2743" s="44" t="s">
        <v>2112</v>
      </c>
      <c r="G2743" s="39" t="s">
        <v>6115</v>
      </c>
      <c r="H2743" s="64">
        <v>40359</v>
      </c>
      <c r="I2743" s="44" t="s">
        <v>6141</v>
      </c>
      <c r="J2743" s="58">
        <v>24</v>
      </c>
      <c r="K2743" s="44" t="s">
        <v>6110</v>
      </c>
      <c r="L2743" s="39" t="s">
        <v>6116</v>
      </c>
      <c r="M2743" s="67">
        <v>0</v>
      </c>
      <c r="N2743" s="67">
        <v>0</v>
      </c>
      <c r="O2743" s="46">
        <v>103944</v>
      </c>
      <c r="P2743" s="45">
        <v>103944</v>
      </c>
      <c r="Q2743" s="45">
        <v>110491</v>
      </c>
      <c r="R2743" s="45">
        <v>9207.5833333333339</v>
      </c>
      <c r="S2743" s="45">
        <v>100000</v>
      </c>
      <c r="T2743" s="45">
        <v>40760</v>
      </c>
      <c r="U2743" s="46">
        <v>3944</v>
      </c>
      <c r="V2743" s="38">
        <v>1689.6649050472156</v>
      </c>
      <c r="W2743" s="46">
        <v>1689.6649050472156</v>
      </c>
      <c r="X2743" s="38"/>
      <c r="Y2743" s="38">
        <f t="shared" si="43"/>
        <v>1959.355617740152</v>
      </c>
      <c r="Z2743" s="38">
        <v>1959.355617740152</v>
      </c>
      <c r="AA2743" s="38">
        <v>0</v>
      </c>
      <c r="AB2743" s="38">
        <v>1959.355617740152</v>
      </c>
      <c r="AC2743" s="38" t="s">
        <v>6123</v>
      </c>
      <c r="AD2743" s="59">
        <v>4.8070549993624923E-2</v>
      </c>
      <c r="AE2743" s="59">
        <v>1.8850107920997384E-2</v>
      </c>
      <c r="AF2743" s="59">
        <v>0.49679402072519063</v>
      </c>
    </row>
    <row r="2744" spans="1:33" x14ac:dyDescent="0.2">
      <c r="A2744" s="60" t="s">
        <v>6110</v>
      </c>
      <c r="B2744" s="44" t="s">
        <v>6115</v>
      </c>
      <c r="C2744" s="44"/>
      <c r="D2744" s="39">
        <v>2729</v>
      </c>
      <c r="E2744" s="44" t="s">
        <v>2331</v>
      </c>
      <c r="F2744" s="44" t="s">
        <v>2332</v>
      </c>
      <c r="G2744" s="39" t="s">
        <v>6115</v>
      </c>
      <c r="H2744" s="64">
        <v>40359</v>
      </c>
      <c r="I2744" s="44" t="s">
        <v>6129</v>
      </c>
      <c r="J2744" s="58">
        <v>24</v>
      </c>
      <c r="K2744" s="44" t="s">
        <v>6110</v>
      </c>
      <c r="L2744" s="39" t="s">
        <v>6116</v>
      </c>
      <c r="M2744" s="67">
        <v>0</v>
      </c>
      <c r="N2744" s="67">
        <v>0</v>
      </c>
      <c r="O2744" s="46">
        <v>451901</v>
      </c>
      <c r="P2744" s="45">
        <v>451901</v>
      </c>
      <c r="Q2744" s="45">
        <v>236170</v>
      </c>
      <c r="R2744" s="45">
        <v>19680.833333333332</v>
      </c>
      <c r="S2744" s="45">
        <v>118085</v>
      </c>
      <c r="T2744" s="45">
        <v>100027</v>
      </c>
      <c r="U2744" s="46">
        <v>333816</v>
      </c>
      <c r="V2744" s="38">
        <v>143011.4553608624</v>
      </c>
      <c r="W2744" s="46">
        <v>100027</v>
      </c>
      <c r="X2744" s="38"/>
      <c r="Y2744" s="38">
        <f t="shared" si="43"/>
        <v>165837.79282240025</v>
      </c>
      <c r="Z2744" s="38">
        <v>100027</v>
      </c>
      <c r="AA2744" s="38">
        <v>0</v>
      </c>
      <c r="AB2744" s="38">
        <v>100027</v>
      </c>
      <c r="AC2744" s="38" t="s">
        <v>6123</v>
      </c>
      <c r="AD2744" s="59">
        <v>1</v>
      </c>
      <c r="AE2744" s="59">
        <v>0.22134715346945461</v>
      </c>
      <c r="AF2744" s="59">
        <v>0.29964711098329616</v>
      </c>
    </row>
    <row r="2745" spans="1:33" x14ac:dyDescent="0.2">
      <c r="A2745" s="60" t="s">
        <v>6110</v>
      </c>
      <c r="B2745" s="44" t="s">
        <v>6115</v>
      </c>
      <c r="C2745" s="44"/>
      <c r="D2745" s="39">
        <v>2730</v>
      </c>
      <c r="E2745" s="44" t="s">
        <v>2703</v>
      </c>
      <c r="F2745" s="44" t="s">
        <v>2704</v>
      </c>
      <c r="G2745" s="39" t="s">
        <v>6115</v>
      </c>
      <c r="H2745" s="64">
        <v>40451</v>
      </c>
      <c r="I2745" s="44" t="s">
        <v>6131</v>
      </c>
      <c r="J2745" s="58">
        <v>24</v>
      </c>
      <c r="K2745" s="44" t="s">
        <v>6110</v>
      </c>
      <c r="L2745" s="39" t="s">
        <v>6116</v>
      </c>
      <c r="M2745" s="67">
        <v>0</v>
      </c>
      <c r="N2745" s="67">
        <v>0</v>
      </c>
      <c r="O2745" s="46">
        <v>71156</v>
      </c>
      <c r="P2745" s="45">
        <v>71156</v>
      </c>
      <c r="Q2745" s="45">
        <v>107516</v>
      </c>
      <c r="R2745" s="45">
        <v>8959.6666666666661</v>
      </c>
      <c r="S2745" s="45">
        <v>100000</v>
      </c>
      <c r="T2745" s="45">
        <v>57035</v>
      </c>
      <c r="U2745" s="46">
        <v>0</v>
      </c>
      <c r="V2745" s="38">
        <v>0</v>
      </c>
      <c r="W2745" s="46">
        <v>0</v>
      </c>
      <c r="X2745" s="38"/>
      <c r="Y2745" s="38">
        <f t="shared" si="43"/>
        <v>0</v>
      </c>
      <c r="Z2745" s="38">
        <v>0</v>
      </c>
      <c r="AA2745" s="38">
        <v>0</v>
      </c>
      <c r="AB2745" s="38">
        <v>0</v>
      </c>
      <c r="AC2745" s="38" t="s">
        <v>6116</v>
      </c>
      <c r="AD2745" s="59">
        <v>0</v>
      </c>
      <c r="AE2745" s="59">
        <v>0</v>
      </c>
      <c r="AF2745" s="59" t="s">
        <v>6138</v>
      </c>
    </row>
    <row r="2746" spans="1:33" x14ac:dyDescent="0.2">
      <c r="A2746" s="60" t="s">
        <v>6110</v>
      </c>
      <c r="B2746" s="44" t="s">
        <v>6115</v>
      </c>
      <c r="C2746" s="44"/>
      <c r="D2746" s="39">
        <v>2731</v>
      </c>
      <c r="E2746" s="44" t="s">
        <v>2719</v>
      </c>
      <c r="F2746" s="44" t="s">
        <v>2720</v>
      </c>
      <c r="G2746" s="39" t="s">
        <v>6115</v>
      </c>
      <c r="H2746" s="64">
        <v>40359</v>
      </c>
      <c r="I2746" s="44" t="s">
        <v>6131</v>
      </c>
      <c r="J2746" s="58">
        <v>24</v>
      </c>
      <c r="K2746" s="44" t="s">
        <v>6110</v>
      </c>
      <c r="L2746" s="39" t="s">
        <v>6116</v>
      </c>
      <c r="M2746" s="67">
        <v>0</v>
      </c>
      <c r="N2746" s="67">
        <v>0</v>
      </c>
      <c r="O2746" s="46">
        <v>124091</v>
      </c>
      <c r="P2746" s="45">
        <v>124091</v>
      </c>
      <c r="Q2746" s="45">
        <v>125557</v>
      </c>
      <c r="R2746" s="45">
        <v>10463.083333333334</v>
      </c>
      <c r="S2746" s="45">
        <v>100000</v>
      </c>
      <c r="T2746" s="45">
        <v>57848</v>
      </c>
      <c r="U2746" s="46">
        <v>24091</v>
      </c>
      <c r="V2746" s="38">
        <v>10320.922217924053</v>
      </c>
      <c r="W2746" s="46">
        <v>10320.922217924053</v>
      </c>
      <c r="X2746" s="38"/>
      <c r="Y2746" s="38">
        <f t="shared" si="43"/>
        <v>11968.264753290567</v>
      </c>
      <c r="Z2746" s="38">
        <v>11968.264753290567</v>
      </c>
      <c r="AA2746" s="38">
        <v>0</v>
      </c>
      <c r="AB2746" s="38">
        <v>11968.264753290567</v>
      </c>
      <c r="AC2746" s="38" t="s">
        <v>6123</v>
      </c>
      <c r="AD2746" s="59">
        <v>0.20689159095025872</v>
      </c>
      <c r="AE2746" s="59">
        <v>9.6447484130924618E-2</v>
      </c>
      <c r="AF2746" s="59">
        <v>0.49679402072519058</v>
      </c>
    </row>
    <row r="2747" spans="1:33" x14ac:dyDescent="0.2">
      <c r="A2747" s="60" t="s">
        <v>6110</v>
      </c>
      <c r="B2747" s="44" t="s">
        <v>6115</v>
      </c>
      <c r="C2747" s="44"/>
      <c r="D2747" s="39">
        <v>2732</v>
      </c>
      <c r="E2747" s="44" t="s">
        <v>2725</v>
      </c>
      <c r="F2747" s="44" t="s">
        <v>2726</v>
      </c>
      <c r="G2747" s="39" t="s">
        <v>6115</v>
      </c>
      <c r="H2747" s="64">
        <v>40633</v>
      </c>
      <c r="I2747" s="44" t="s">
        <v>6132</v>
      </c>
      <c r="J2747" s="58">
        <v>24</v>
      </c>
      <c r="K2747" s="44" t="s">
        <v>6110</v>
      </c>
      <c r="L2747" s="39" t="s">
        <v>6116</v>
      </c>
      <c r="M2747" s="67">
        <v>0</v>
      </c>
      <c r="N2747" s="67">
        <v>0</v>
      </c>
      <c r="O2747" s="46">
        <v>35958</v>
      </c>
      <c r="P2747" s="45">
        <v>35958</v>
      </c>
      <c r="Q2747" s="45">
        <v>107967</v>
      </c>
      <c r="R2747" s="45">
        <v>8997.25</v>
      </c>
      <c r="S2747" s="45">
        <v>100000</v>
      </c>
      <c r="T2747" s="45">
        <v>39512</v>
      </c>
      <c r="U2747" s="46">
        <v>0</v>
      </c>
      <c r="V2747" s="38">
        <v>0</v>
      </c>
      <c r="W2747" s="46">
        <v>0</v>
      </c>
      <c r="X2747" s="38"/>
      <c r="Y2747" s="38">
        <f t="shared" si="43"/>
        <v>0</v>
      </c>
      <c r="Z2747" s="38">
        <v>0</v>
      </c>
      <c r="AA2747" s="38">
        <v>0</v>
      </c>
      <c r="AB2747" s="38">
        <v>0</v>
      </c>
      <c r="AC2747" s="38" t="s">
        <v>6116</v>
      </c>
      <c r="AD2747" s="59">
        <v>0</v>
      </c>
      <c r="AE2747" s="59">
        <v>0</v>
      </c>
      <c r="AF2747" s="59" t="s">
        <v>6138</v>
      </c>
    </row>
    <row r="2748" spans="1:33" x14ac:dyDescent="0.2">
      <c r="A2748" s="60" t="s">
        <v>6110</v>
      </c>
      <c r="B2748" s="44" t="s">
        <v>6115</v>
      </c>
      <c r="C2748" s="44"/>
      <c r="D2748" s="39">
        <v>2733</v>
      </c>
      <c r="E2748" s="44" t="s">
        <v>2890</v>
      </c>
      <c r="F2748" s="44" t="s">
        <v>2891</v>
      </c>
      <c r="G2748" s="39" t="s">
        <v>6115</v>
      </c>
      <c r="H2748" s="64">
        <v>40633</v>
      </c>
      <c r="I2748" s="44" t="s">
        <v>6132</v>
      </c>
      <c r="J2748" s="58">
        <v>24</v>
      </c>
      <c r="K2748" s="44" t="s">
        <v>6110</v>
      </c>
      <c r="L2748" s="39" t="s">
        <v>6116</v>
      </c>
      <c r="M2748" s="67">
        <v>0</v>
      </c>
      <c r="N2748" s="67">
        <v>0</v>
      </c>
      <c r="O2748" s="46">
        <v>7154</v>
      </c>
      <c r="P2748" s="45">
        <v>7154</v>
      </c>
      <c r="Q2748" s="45">
        <v>119601</v>
      </c>
      <c r="R2748" s="45">
        <v>9966.75</v>
      </c>
      <c r="S2748" s="45">
        <v>100000</v>
      </c>
      <c r="T2748" s="45">
        <v>30430</v>
      </c>
      <c r="U2748" s="46">
        <v>0</v>
      </c>
      <c r="V2748" s="38">
        <v>0</v>
      </c>
      <c r="W2748" s="46">
        <v>0</v>
      </c>
      <c r="X2748" s="38"/>
      <c r="Y2748" s="38">
        <f t="shared" si="43"/>
        <v>0</v>
      </c>
      <c r="Z2748" s="38">
        <v>0</v>
      </c>
      <c r="AA2748" s="38">
        <v>0</v>
      </c>
      <c r="AB2748" s="38">
        <v>0</v>
      </c>
      <c r="AC2748" s="38" t="s">
        <v>6116</v>
      </c>
      <c r="AD2748" s="59">
        <v>0</v>
      </c>
      <c r="AE2748" s="59">
        <v>0</v>
      </c>
      <c r="AF2748" s="59" t="s">
        <v>6138</v>
      </c>
    </row>
    <row r="2749" spans="1:33" x14ac:dyDescent="0.2">
      <c r="A2749" s="60" t="s">
        <v>6110</v>
      </c>
      <c r="B2749" s="44" t="s">
        <v>6115</v>
      </c>
      <c r="C2749" s="44"/>
      <c r="D2749" s="39">
        <v>2734</v>
      </c>
      <c r="E2749" s="44" t="s">
        <v>3032</v>
      </c>
      <c r="F2749" s="44" t="s">
        <v>3033</v>
      </c>
      <c r="G2749" s="39" t="s">
        <v>6115</v>
      </c>
      <c r="H2749" s="64">
        <v>40543</v>
      </c>
      <c r="I2749" s="44" t="s">
        <v>6131</v>
      </c>
      <c r="J2749" s="58">
        <v>24</v>
      </c>
      <c r="K2749" s="44" t="s">
        <v>6110</v>
      </c>
      <c r="L2749" s="39" t="s">
        <v>6116</v>
      </c>
      <c r="M2749" s="67">
        <v>0</v>
      </c>
      <c r="N2749" s="67">
        <v>0</v>
      </c>
      <c r="O2749" s="46">
        <v>191031</v>
      </c>
      <c r="P2749" s="45">
        <v>191031</v>
      </c>
      <c r="Q2749" s="45">
        <v>106357</v>
      </c>
      <c r="R2749" s="45">
        <v>8863.0833333333339</v>
      </c>
      <c r="S2749" s="45">
        <v>100000</v>
      </c>
      <c r="T2749" s="45">
        <v>53722</v>
      </c>
      <c r="U2749" s="46">
        <v>91031</v>
      </c>
      <c r="V2749" s="38">
        <v>38998.956889288304</v>
      </c>
      <c r="W2749" s="46">
        <v>38998.956889288304</v>
      </c>
      <c r="X2749" s="38"/>
      <c r="Y2749" s="38">
        <f t="shared" si="43"/>
        <v>45223.656500634825</v>
      </c>
      <c r="Z2749" s="38">
        <v>45223.656500634825</v>
      </c>
      <c r="AA2749" s="38">
        <v>0</v>
      </c>
      <c r="AB2749" s="38">
        <v>45223.656500634825</v>
      </c>
      <c r="AC2749" s="38" t="s">
        <v>6123</v>
      </c>
      <c r="AD2749" s="59">
        <v>0.84180887719434916</v>
      </c>
      <c r="AE2749" s="59">
        <v>0.23673464778300288</v>
      </c>
      <c r="AF2749" s="59">
        <v>0.49679402072519058</v>
      </c>
    </row>
    <row r="2750" spans="1:33" x14ac:dyDescent="0.2">
      <c r="A2750" s="60" t="s">
        <v>6110</v>
      </c>
      <c r="B2750" s="44" t="s">
        <v>6115</v>
      </c>
      <c r="C2750" s="44"/>
      <c r="D2750" s="39">
        <v>2735</v>
      </c>
      <c r="E2750" s="44" t="s">
        <v>3058</v>
      </c>
      <c r="F2750" s="44" t="s">
        <v>3059</v>
      </c>
      <c r="G2750" s="39" t="s">
        <v>6115</v>
      </c>
      <c r="H2750" s="64">
        <v>40359</v>
      </c>
      <c r="I2750" s="44" t="s">
        <v>6131</v>
      </c>
      <c r="J2750" s="58">
        <v>24</v>
      </c>
      <c r="K2750" s="44" t="s">
        <v>6110</v>
      </c>
      <c r="L2750" s="39" t="s">
        <v>6116</v>
      </c>
      <c r="M2750" s="67">
        <v>0</v>
      </c>
      <c r="N2750" s="67">
        <v>0</v>
      </c>
      <c r="O2750" s="46">
        <v>37198</v>
      </c>
      <c r="P2750" s="45">
        <v>37198</v>
      </c>
      <c r="Q2750" s="45">
        <v>104146</v>
      </c>
      <c r="R2750" s="45">
        <v>8678.8333333333339</v>
      </c>
      <c r="S2750" s="45">
        <v>100000</v>
      </c>
      <c r="T2750" s="45">
        <v>64007</v>
      </c>
      <c r="U2750" s="46">
        <v>0</v>
      </c>
      <c r="V2750" s="38">
        <v>0</v>
      </c>
      <c r="W2750" s="46">
        <v>0</v>
      </c>
      <c r="X2750" s="38"/>
      <c r="Y2750" s="38">
        <f t="shared" si="43"/>
        <v>0</v>
      </c>
      <c r="Z2750" s="38">
        <v>0</v>
      </c>
      <c r="AA2750" s="38">
        <v>0</v>
      </c>
      <c r="AB2750" s="38">
        <v>0</v>
      </c>
      <c r="AC2750" s="38" t="s">
        <v>6116</v>
      </c>
      <c r="AD2750" s="59">
        <v>0</v>
      </c>
      <c r="AE2750" s="59">
        <v>0</v>
      </c>
      <c r="AF2750" s="59" t="s">
        <v>6138</v>
      </c>
    </row>
    <row r="2751" spans="1:33" x14ac:dyDescent="0.2">
      <c r="A2751" s="60" t="s">
        <v>6110</v>
      </c>
      <c r="B2751" s="44" t="s">
        <v>6115</v>
      </c>
      <c r="C2751" s="44"/>
      <c r="D2751" s="39">
        <v>2736</v>
      </c>
      <c r="E2751" s="44" t="s">
        <v>3114</v>
      </c>
      <c r="F2751" s="44" t="s">
        <v>3115</v>
      </c>
      <c r="G2751" s="39" t="s">
        <v>6115</v>
      </c>
      <c r="H2751" s="64">
        <v>40359</v>
      </c>
      <c r="I2751" s="44" t="s">
        <v>6131</v>
      </c>
      <c r="J2751" s="58">
        <v>24</v>
      </c>
      <c r="K2751" s="44" t="s">
        <v>6110</v>
      </c>
      <c r="L2751" s="39" t="s">
        <v>6116</v>
      </c>
      <c r="M2751" s="67">
        <v>0</v>
      </c>
      <c r="N2751" s="67">
        <v>0</v>
      </c>
      <c r="O2751" s="46">
        <v>141087</v>
      </c>
      <c r="P2751" s="45">
        <v>141087</v>
      </c>
      <c r="Q2751" s="45">
        <v>104984</v>
      </c>
      <c r="R2751" s="45">
        <v>8748.6666666666661</v>
      </c>
      <c r="S2751" s="45">
        <v>100000</v>
      </c>
      <c r="T2751" s="45">
        <v>49507</v>
      </c>
      <c r="U2751" s="46">
        <v>41087</v>
      </c>
      <c r="V2751" s="38">
        <v>17602.246945657946</v>
      </c>
      <c r="W2751" s="46">
        <v>17602.246945657946</v>
      </c>
      <c r="X2751" s="38"/>
      <c r="Y2751" s="38">
        <f t="shared" si="43"/>
        <v>20411.775929535906</v>
      </c>
      <c r="Z2751" s="38">
        <v>20411.775929535906</v>
      </c>
      <c r="AA2751" s="38">
        <v>0</v>
      </c>
      <c r="AB2751" s="38">
        <v>20411.775929535906</v>
      </c>
      <c r="AC2751" s="38" t="s">
        <v>6123</v>
      </c>
      <c r="AD2751" s="59">
        <v>0.41230080452331802</v>
      </c>
      <c r="AE2751" s="59">
        <v>0.14467510067926817</v>
      </c>
      <c r="AF2751" s="59">
        <v>0.49679402072519063</v>
      </c>
    </row>
    <row r="2752" spans="1:33" x14ac:dyDescent="0.2">
      <c r="A2752" s="60" t="s">
        <v>6110</v>
      </c>
      <c r="B2752" s="44" t="s">
        <v>6115</v>
      </c>
      <c r="C2752" s="44"/>
      <c r="D2752" s="39">
        <v>2737</v>
      </c>
      <c r="E2752" s="44" t="s">
        <v>3645</v>
      </c>
      <c r="F2752" s="44" t="s">
        <v>3646</v>
      </c>
      <c r="G2752" s="39" t="s">
        <v>6115</v>
      </c>
      <c r="H2752" s="64">
        <v>40633</v>
      </c>
      <c r="I2752" s="44" t="s">
        <v>6132</v>
      </c>
      <c r="J2752" s="58">
        <v>24</v>
      </c>
      <c r="K2752" s="44" t="s">
        <v>6110</v>
      </c>
      <c r="L2752" s="39" t="s">
        <v>6116</v>
      </c>
      <c r="M2752" s="67">
        <v>0</v>
      </c>
      <c r="N2752" s="67">
        <v>0</v>
      </c>
      <c r="O2752" s="46">
        <v>144074</v>
      </c>
      <c r="P2752" s="45">
        <v>144074</v>
      </c>
      <c r="Q2752" s="45">
        <v>108578</v>
      </c>
      <c r="R2752" s="45">
        <v>9048.1666666666661</v>
      </c>
      <c r="S2752" s="45">
        <v>100000</v>
      </c>
      <c r="T2752" s="45">
        <v>32140</v>
      </c>
      <c r="U2752" s="46">
        <v>44074</v>
      </c>
      <c r="V2752" s="38">
        <v>18881.919631098117</v>
      </c>
      <c r="W2752" s="46">
        <v>18881.919631098117</v>
      </c>
      <c r="X2752" s="38"/>
      <c r="Y2752" s="38">
        <f t="shared" si="43"/>
        <v>21895.699669442052</v>
      </c>
      <c r="Z2752" s="38">
        <v>21895.699669442052</v>
      </c>
      <c r="AA2752" s="38">
        <v>0</v>
      </c>
      <c r="AB2752" s="38">
        <v>21895.699669442052</v>
      </c>
      <c r="AC2752" s="38" t="s">
        <v>6123</v>
      </c>
      <c r="AD2752" s="59">
        <v>0.68126010172501716</v>
      </c>
      <c r="AE2752" s="59">
        <v>0.15197537147189674</v>
      </c>
      <c r="AF2752" s="59">
        <v>0.49679402072519063</v>
      </c>
    </row>
    <row r="2753" spans="1:32" x14ac:dyDescent="0.2">
      <c r="A2753" s="60" t="s">
        <v>6110</v>
      </c>
      <c r="B2753" s="44" t="s">
        <v>6115</v>
      </c>
      <c r="C2753" s="44"/>
      <c r="D2753" s="39">
        <v>2738</v>
      </c>
      <c r="E2753" s="44" t="s">
        <v>3654</v>
      </c>
      <c r="F2753" s="44" t="s">
        <v>536</v>
      </c>
      <c r="G2753" s="39" t="s">
        <v>6115</v>
      </c>
      <c r="H2753" s="64">
        <v>40451</v>
      </c>
      <c r="I2753" s="44" t="s">
        <v>6131</v>
      </c>
      <c r="J2753" s="58">
        <v>24</v>
      </c>
      <c r="K2753" s="44" t="s">
        <v>6110</v>
      </c>
      <c r="L2753" s="39" t="s">
        <v>6116</v>
      </c>
      <c r="M2753" s="67">
        <v>0</v>
      </c>
      <c r="N2753" s="67">
        <v>0</v>
      </c>
      <c r="O2753" s="46">
        <v>239611</v>
      </c>
      <c r="P2753" s="45">
        <v>239611</v>
      </c>
      <c r="Q2753" s="45">
        <v>115184</v>
      </c>
      <c r="R2753" s="45">
        <v>9598.6666666666661</v>
      </c>
      <c r="S2753" s="45">
        <v>100000</v>
      </c>
      <c r="T2753" s="45">
        <v>45246</v>
      </c>
      <c r="U2753" s="46">
        <v>139611</v>
      </c>
      <c r="V2753" s="38">
        <v>59811.310106122415</v>
      </c>
      <c r="W2753" s="46">
        <v>45246</v>
      </c>
      <c r="X2753" s="38"/>
      <c r="Y2753" s="38">
        <f t="shared" si="43"/>
        <v>69357.91002746459</v>
      </c>
      <c r="Z2753" s="38">
        <v>45246</v>
      </c>
      <c r="AA2753" s="38">
        <v>0</v>
      </c>
      <c r="AB2753" s="38">
        <v>45246</v>
      </c>
      <c r="AC2753" s="38" t="s">
        <v>6123</v>
      </c>
      <c r="AD2753" s="59">
        <v>1</v>
      </c>
      <c r="AE2753" s="59">
        <v>0.1888310636823852</v>
      </c>
      <c r="AF2753" s="59">
        <v>0.32408621097191481</v>
      </c>
    </row>
    <row r="2754" spans="1:32" x14ac:dyDescent="0.2">
      <c r="A2754" s="60" t="s">
        <v>6110</v>
      </c>
      <c r="B2754" s="44" t="s">
        <v>6115</v>
      </c>
      <c r="C2754" s="44"/>
      <c r="D2754" s="39">
        <v>2739</v>
      </c>
      <c r="E2754" s="44" t="s">
        <v>4236</v>
      </c>
      <c r="F2754" s="44" t="s">
        <v>4237</v>
      </c>
      <c r="G2754" s="39" t="s">
        <v>6115</v>
      </c>
      <c r="H2754" s="64">
        <v>40359</v>
      </c>
      <c r="I2754" s="44" t="s">
        <v>6141</v>
      </c>
      <c r="J2754" s="58">
        <v>24</v>
      </c>
      <c r="K2754" s="44" t="s">
        <v>6110</v>
      </c>
      <c r="L2754" s="39" t="s">
        <v>6116</v>
      </c>
      <c r="M2754" s="67">
        <v>0</v>
      </c>
      <c r="N2754" s="67">
        <v>0</v>
      </c>
      <c r="O2754" s="46">
        <v>68396</v>
      </c>
      <c r="P2754" s="45">
        <v>68396</v>
      </c>
      <c r="Q2754" s="45">
        <v>84864</v>
      </c>
      <c r="R2754" s="45">
        <v>7072</v>
      </c>
      <c r="S2754" s="45">
        <v>100000</v>
      </c>
      <c r="T2754" s="45">
        <v>39757</v>
      </c>
      <c r="U2754" s="46">
        <v>0</v>
      </c>
      <c r="V2754" s="38">
        <v>0</v>
      </c>
      <c r="W2754" s="46">
        <v>0</v>
      </c>
      <c r="X2754" s="38"/>
      <c r="Y2754" s="38">
        <f t="shared" si="43"/>
        <v>0</v>
      </c>
      <c r="Z2754" s="38">
        <v>0</v>
      </c>
      <c r="AA2754" s="38">
        <v>0</v>
      </c>
      <c r="AB2754" s="38">
        <v>0</v>
      </c>
      <c r="AC2754" s="38" t="s">
        <v>6116</v>
      </c>
      <c r="AD2754" s="59">
        <v>0</v>
      </c>
      <c r="AE2754" s="59">
        <v>0</v>
      </c>
      <c r="AF2754" s="59" t="s">
        <v>6138</v>
      </c>
    </row>
    <row r="2755" spans="1:32" x14ac:dyDescent="0.2">
      <c r="A2755" s="60" t="s">
        <v>6110</v>
      </c>
      <c r="B2755" s="44" t="s">
        <v>6115</v>
      </c>
      <c r="C2755" s="44"/>
      <c r="D2755" s="39">
        <v>2740</v>
      </c>
      <c r="E2755" s="44" t="s">
        <v>4253</v>
      </c>
      <c r="F2755" s="44" t="s">
        <v>4254</v>
      </c>
      <c r="G2755" s="39" t="s">
        <v>6115</v>
      </c>
      <c r="H2755" s="64">
        <v>40359</v>
      </c>
      <c r="I2755" s="44" t="s">
        <v>6141</v>
      </c>
      <c r="J2755" s="58">
        <v>24</v>
      </c>
      <c r="K2755" s="44" t="s">
        <v>6110</v>
      </c>
      <c r="L2755" s="39" t="s">
        <v>6116</v>
      </c>
      <c r="M2755" s="67">
        <v>0</v>
      </c>
      <c r="N2755" s="67">
        <v>0</v>
      </c>
      <c r="O2755" s="46">
        <v>138922</v>
      </c>
      <c r="P2755" s="45">
        <v>138922</v>
      </c>
      <c r="Q2755" s="45">
        <v>88378</v>
      </c>
      <c r="R2755" s="45">
        <v>7364.833333333333</v>
      </c>
      <c r="S2755" s="45">
        <v>100000</v>
      </c>
      <c r="T2755" s="45">
        <v>45998</v>
      </c>
      <c r="U2755" s="46">
        <v>38922</v>
      </c>
      <c r="V2755" s="38">
        <v>16674.730586776805</v>
      </c>
      <c r="W2755" s="46">
        <v>16674.730586776805</v>
      </c>
      <c r="X2755" s="38"/>
      <c r="Y2755" s="38">
        <f t="shared" si="43"/>
        <v>19336.216874665868</v>
      </c>
      <c r="Z2755" s="38">
        <v>19336.216874665868</v>
      </c>
      <c r="AA2755" s="38">
        <v>0</v>
      </c>
      <c r="AB2755" s="38">
        <v>19336.216874665868</v>
      </c>
      <c r="AC2755" s="38" t="s">
        <v>6123</v>
      </c>
      <c r="AD2755" s="59">
        <v>0.42037081774568175</v>
      </c>
      <c r="AE2755" s="59">
        <v>0.13918757917871805</v>
      </c>
      <c r="AF2755" s="59">
        <v>0.49679402072519058</v>
      </c>
    </row>
    <row r="2756" spans="1:32" x14ac:dyDescent="0.2">
      <c r="A2756" s="60" t="s">
        <v>6110</v>
      </c>
      <c r="B2756" s="44" t="s">
        <v>6115</v>
      </c>
      <c r="C2756" s="44"/>
      <c r="D2756" s="39">
        <v>2741</v>
      </c>
      <c r="E2756" s="44" t="s">
        <v>4683</v>
      </c>
      <c r="F2756" s="44" t="s">
        <v>4684</v>
      </c>
      <c r="G2756" s="39" t="s">
        <v>6115</v>
      </c>
      <c r="H2756" s="64">
        <v>40451</v>
      </c>
      <c r="I2756" s="44" t="s">
        <v>6131</v>
      </c>
      <c r="J2756" s="58">
        <v>24</v>
      </c>
      <c r="K2756" s="44" t="s">
        <v>6110</v>
      </c>
      <c r="L2756" s="39" t="s">
        <v>6116</v>
      </c>
      <c r="M2756" s="67">
        <v>0</v>
      </c>
      <c r="N2756" s="67">
        <v>0</v>
      </c>
      <c r="O2756" s="46">
        <v>171820</v>
      </c>
      <c r="P2756" s="45">
        <v>171820</v>
      </c>
      <c r="Q2756" s="45">
        <v>121115</v>
      </c>
      <c r="R2756" s="45">
        <v>10092.916666666666</v>
      </c>
      <c r="S2756" s="45">
        <v>100000</v>
      </c>
      <c r="T2756" s="45">
        <v>56387</v>
      </c>
      <c r="U2756" s="46">
        <v>71820</v>
      </c>
      <c r="V2756" s="38">
        <v>30768.695101544377</v>
      </c>
      <c r="W2756" s="46">
        <v>30768.695101544377</v>
      </c>
      <c r="X2756" s="38"/>
      <c r="Y2756" s="38">
        <f t="shared" si="43"/>
        <v>35679.746568483191</v>
      </c>
      <c r="Z2756" s="38">
        <v>35679.746568483191</v>
      </c>
      <c r="AA2756" s="38">
        <v>0</v>
      </c>
      <c r="AB2756" s="38">
        <v>35679.746568483191</v>
      </c>
      <c r="AC2756" s="38" t="s">
        <v>6123</v>
      </c>
      <c r="AD2756" s="59">
        <v>0.63276547020560048</v>
      </c>
      <c r="AE2756" s="59">
        <v>0.20765770322711671</v>
      </c>
      <c r="AF2756" s="59">
        <v>0.49679402072519063</v>
      </c>
    </row>
    <row r="2757" spans="1:32" x14ac:dyDescent="0.2">
      <c r="A2757" s="60" t="s">
        <v>6110</v>
      </c>
      <c r="B2757" s="44" t="s">
        <v>6115</v>
      </c>
      <c r="C2757" s="44"/>
      <c r="D2757" s="39">
        <v>2742</v>
      </c>
      <c r="E2757" s="44" t="s">
        <v>4699</v>
      </c>
      <c r="F2757" s="44" t="s">
        <v>4700</v>
      </c>
      <c r="G2757" s="39" t="s">
        <v>6115</v>
      </c>
      <c r="H2757" s="64">
        <v>40359</v>
      </c>
      <c r="I2757" s="44" t="s">
        <v>6141</v>
      </c>
      <c r="J2757" s="58">
        <v>24</v>
      </c>
      <c r="K2757" s="44" t="s">
        <v>6110</v>
      </c>
      <c r="L2757" s="39" t="s">
        <v>6116</v>
      </c>
      <c r="M2757" s="67">
        <v>0</v>
      </c>
      <c r="N2757" s="67">
        <v>0</v>
      </c>
      <c r="O2757" s="46">
        <v>88552</v>
      </c>
      <c r="P2757" s="45">
        <v>88552</v>
      </c>
      <c r="Q2757" s="45">
        <v>111020</v>
      </c>
      <c r="R2757" s="45">
        <v>9251.6666666666661</v>
      </c>
      <c r="S2757" s="45">
        <v>100000</v>
      </c>
      <c r="T2757" s="45">
        <v>31076</v>
      </c>
      <c r="U2757" s="46">
        <v>0</v>
      </c>
      <c r="V2757" s="38">
        <v>0</v>
      </c>
      <c r="W2757" s="46">
        <v>0</v>
      </c>
      <c r="X2757" s="38"/>
      <c r="Y2757" s="38">
        <f t="shared" si="43"/>
        <v>0</v>
      </c>
      <c r="Z2757" s="38">
        <v>0</v>
      </c>
      <c r="AA2757" s="38">
        <v>0</v>
      </c>
      <c r="AB2757" s="38">
        <v>0</v>
      </c>
      <c r="AC2757" s="38" t="s">
        <v>6116</v>
      </c>
      <c r="AD2757" s="59">
        <v>0</v>
      </c>
      <c r="AE2757" s="59">
        <v>0</v>
      </c>
      <c r="AF2757" s="59" t="s">
        <v>6138</v>
      </c>
    </row>
    <row r="2758" spans="1:32" x14ac:dyDescent="0.2">
      <c r="A2758" s="60" t="s">
        <v>6110</v>
      </c>
      <c r="B2758" s="44" t="s">
        <v>6115</v>
      </c>
      <c r="C2758" s="44"/>
      <c r="D2758" s="39">
        <v>2743</v>
      </c>
      <c r="E2758" s="44" t="s">
        <v>4701</v>
      </c>
      <c r="F2758" s="44" t="s">
        <v>4702</v>
      </c>
      <c r="G2758" s="39" t="s">
        <v>6115</v>
      </c>
      <c r="H2758" s="64">
        <v>40359</v>
      </c>
      <c r="I2758" s="44" t="s">
        <v>6141</v>
      </c>
      <c r="J2758" s="58">
        <v>24</v>
      </c>
      <c r="K2758" s="44" t="s">
        <v>6110</v>
      </c>
      <c r="L2758" s="39" t="s">
        <v>6116</v>
      </c>
      <c r="M2758" s="67">
        <v>0</v>
      </c>
      <c r="N2758" s="67">
        <v>0</v>
      </c>
      <c r="O2758" s="46">
        <v>124952</v>
      </c>
      <c r="P2758" s="45">
        <v>124952</v>
      </c>
      <c r="Q2758" s="45">
        <v>163965</v>
      </c>
      <c r="R2758" s="45">
        <v>13663.75</v>
      </c>
      <c r="S2758" s="45">
        <v>100000</v>
      </c>
      <c r="T2758" s="45">
        <v>112384</v>
      </c>
      <c r="U2758" s="46">
        <v>24952</v>
      </c>
      <c r="V2758" s="38">
        <v>10689.786691363621</v>
      </c>
      <c r="W2758" s="46">
        <v>10689.786691363621</v>
      </c>
      <c r="X2758" s="38"/>
      <c r="Y2758" s="38">
        <f t="shared" si="43"/>
        <v>12396.004405134956</v>
      </c>
      <c r="Z2758" s="38">
        <v>12396.004405134956</v>
      </c>
      <c r="AA2758" s="38">
        <v>0</v>
      </c>
      <c r="AB2758" s="38">
        <v>12396.004405134956</v>
      </c>
      <c r="AC2758" s="38" t="s">
        <v>6123</v>
      </c>
      <c r="AD2758" s="59">
        <v>0.11030043783042921</v>
      </c>
      <c r="AE2758" s="59">
        <v>9.9206130395151387E-2</v>
      </c>
      <c r="AF2758" s="59">
        <v>0.49679402072519058</v>
      </c>
    </row>
    <row r="2759" spans="1:32" x14ac:dyDescent="0.2">
      <c r="A2759" s="60" t="s">
        <v>6110</v>
      </c>
      <c r="B2759" s="44" t="s">
        <v>6115</v>
      </c>
      <c r="C2759" s="44"/>
      <c r="D2759" s="39">
        <v>2744</v>
      </c>
      <c r="E2759" s="44" t="s">
        <v>5104</v>
      </c>
      <c r="F2759" s="44" t="s">
        <v>5105</v>
      </c>
      <c r="G2759" s="39" t="s">
        <v>6115</v>
      </c>
      <c r="H2759" s="64">
        <v>40633</v>
      </c>
      <c r="I2759" s="44" t="s">
        <v>6130</v>
      </c>
      <c r="J2759" s="58">
        <v>24</v>
      </c>
      <c r="K2759" s="44" t="s">
        <v>6110</v>
      </c>
      <c r="L2759" s="39" t="s">
        <v>6116</v>
      </c>
      <c r="M2759" s="67">
        <v>0</v>
      </c>
      <c r="N2759" s="67">
        <v>0</v>
      </c>
      <c r="O2759" s="46">
        <v>95635</v>
      </c>
      <c r="P2759" s="45">
        <v>95635</v>
      </c>
      <c r="Q2759" s="45">
        <v>131385</v>
      </c>
      <c r="R2759" s="45">
        <v>10948.75</v>
      </c>
      <c r="S2759" s="45">
        <v>100000</v>
      </c>
      <c r="T2759" s="45">
        <v>78675</v>
      </c>
      <c r="U2759" s="46">
        <v>0</v>
      </c>
      <c r="V2759" s="38">
        <v>0</v>
      </c>
      <c r="W2759" s="46">
        <v>0</v>
      </c>
      <c r="X2759" s="38"/>
      <c r="Y2759" s="38">
        <f t="shared" si="43"/>
        <v>0</v>
      </c>
      <c r="Z2759" s="38">
        <v>0</v>
      </c>
      <c r="AA2759" s="38">
        <v>0</v>
      </c>
      <c r="AB2759" s="38">
        <v>0</v>
      </c>
      <c r="AC2759" s="38" t="s">
        <v>6116</v>
      </c>
      <c r="AD2759" s="59">
        <v>0</v>
      </c>
      <c r="AE2759" s="59">
        <v>0</v>
      </c>
      <c r="AF2759" s="59" t="s">
        <v>6138</v>
      </c>
    </row>
    <row r="2760" spans="1:32" x14ac:dyDescent="0.2">
      <c r="A2760" s="60" t="s">
        <v>6110</v>
      </c>
      <c r="B2760" s="44" t="s">
        <v>6115</v>
      </c>
      <c r="C2760" s="44"/>
      <c r="D2760" s="39">
        <v>2745</v>
      </c>
      <c r="E2760" s="44" t="s">
        <v>5143</v>
      </c>
      <c r="F2760" s="44" t="s">
        <v>5144</v>
      </c>
      <c r="G2760" s="39" t="s">
        <v>6115</v>
      </c>
      <c r="H2760" s="64">
        <v>40633</v>
      </c>
      <c r="I2760" s="44" t="s">
        <v>6141</v>
      </c>
      <c r="J2760" s="58">
        <v>24</v>
      </c>
      <c r="K2760" s="44" t="s">
        <v>6110</v>
      </c>
      <c r="L2760" s="39" t="s">
        <v>6116</v>
      </c>
      <c r="M2760" s="67">
        <v>0</v>
      </c>
      <c r="N2760" s="67">
        <v>0</v>
      </c>
      <c r="O2760" s="46">
        <v>273099</v>
      </c>
      <c r="P2760" s="45">
        <v>273099</v>
      </c>
      <c r="Q2760" s="45">
        <v>133386</v>
      </c>
      <c r="R2760" s="45">
        <v>11115.5</v>
      </c>
      <c r="S2760" s="45">
        <v>100000</v>
      </c>
      <c r="T2760" s="45">
        <v>80679</v>
      </c>
      <c r="U2760" s="46">
        <v>173099</v>
      </c>
      <c r="V2760" s="38">
        <v>74158.038894210942</v>
      </c>
      <c r="W2760" s="46">
        <v>74158.038894210942</v>
      </c>
      <c r="X2760" s="38"/>
      <c r="Y2760" s="38">
        <f t="shared" si="43"/>
        <v>85994.548193509778</v>
      </c>
      <c r="Z2760" s="38">
        <v>80679</v>
      </c>
      <c r="AA2760" s="38">
        <v>0</v>
      </c>
      <c r="AB2760" s="38">
        <v>80679</v>
      </c>
      <c r="AC2760" s="38" t="s">
        <v>6123</v>
      </c>
      <c r="AD2760" s="59">
        <v>1</v>
      </c>
      <c r="AE2760" s="59">
        <v>0.29542034207375345</v>
      </c>
      <c r="AF2760" s="59">
        <v>0.4660858814897833</v>
      </c>
    </row>
    <row r="2761" spans="1:32" x14ac:dyDescent="0.2">
      <c r="A2761" s="60" t="s">
        <v>6110</v>
      </c>
      <c r="B2761" s="44" t="s">
        <v>6115</v>
      </c>
      <c r="C2761" s="44"/>
      <c r="D2761" s="39">
        <v>2746</v>
      </c>
      <c r="E2761" s="44" t="s">
        <v>5145</v>
      </c>
      <c r="F2761" s="44" t="s">
        <v>5146</v>
      </c>
      <c r="G2761" s="39" t="s">
        <v>6115</v>
      </c>
      <c r="H2761" s="64">
        <v>40359</v>
      </c>
      <c r="I2761" s="44" t="s">
        <v>6141</v>
      </c>
      <c r="J2761" s="58">
        <v>24</v>
      </c>
      <c r="K2761" s="44" t="s">
        <v>6110</v>
      </c>
      <c r="L2761" s="39" t="s">
        <v>6116</v>
      </c>
      <c r="M2761" s="67">
        <v>0</v>
      </c>
      <c r="N2761" s="67">
        <v>0</v>
      </c>
      <c r="O2761" s="46">
        <v>19141</v>
      </c>
      <c r="P2761" s="45">
        <v>19141</v>
      </c>
      <c r="Q2761" s="45">
        <v>119260</v>
      </c>
      <c r="R2761" s="45">
        <v>9938.3333333333339</v>
      </c>
      <c r="S2761" s="45">
        <v>100000</v>
      </c>
      <c r="T2761" s="45">
        <v>82445</v>
      </c>
      <c r="U2761" s="46">
        <v>0</v>
      </c>
      <c r="V2761" s="38">
        <v>0</v>
      </c>
      <c r="W2761" s="46">
        <v>0</v>
      </c>
      <c r="X2761" s="38"/>
      <c r="Y2761" s="38">
        <f t="shared" si="43"/>
        <v>0</v>
      </c>
      <c r="Z2761" s="38">
        <v>0</v>
      </c>
      <c r="AA2761" s="38">
        <v>0</v>
      </c>
      <c r="AB2761" s="38">
        <v>0</v>
      </c>
      <c r="AC2761" s="38" t="s">
        <v>6116</v>
      </c>
      <c r="AD2761" s="59">
        <v>0</v>
      </c>
      <c r="AE2761" s="59">
        <v>0</v>
      </c>
      <c r="AF2761" s="59" t="s">
        <v>6138</v>
      </c>
    </row>
    <row r="2762" spans="1:32" x14ac:dyDescent="0.2">
      <c r="A2762" s="60" t="s">
        <v>6110</v>
      </c>
      <c r="B2762" s="44" t="s">
        <v>6115</v>
      </c>
      <c r="C2762" s="44"/>
      <c r="D2762" s="39">
        <v>2747</v>
      </c>
      <c r="E2762" s="44" t="s">
        <v>5313</v>
      </c>
      <c r="F2762" s="44" t="s">
        <v>5314</v>
      </c>
      <c r="G2762" s="39" t="s">
        <v>6115</v>
      </c>
      <c r="H2762" s="64">
        <v>40633</v>
      </c>
      <c r="I2762" s="44" t="s">
        <v>6141</v>
      </c>
      <c r="J2762" s="58">
        <v>24</v>
      </c>
      <c r="K2762" s="44" t="s">
        <v>6110</v>
      </c>
      <c r="L2762" s="39" t="s">
        <v>6116</v>
      </c>
      <c r="M2762" s="67">
        <v>0</v>
      </c>
      <c r="N2762" s="67">
        <v>0</v>
      </c>
      <c r="O2762" s="46">
        <v>59969</v>
      </c>
      <c r="P2762" s="45">
        <v>59969</v>
      </c>
      <c r="Q2762" s="45">
        <v>97017</v>
      </c>
      <c r="R2762" s="45">
        <v>8084.75</v>
      </c>
      <c r="S2762" s="45">
        <v>100000</v>
      </c>
      <c r="T2762" s="45">
        <v>42833</v>
      </c>
      <c r="U2762" s="46">
        <v>0</v>
      </c>
      <c r="V2762" s="38">
        <v>0</v>
      </c>
      <c r="W2762" s="46">
        <v>0</v>
      </c>
      <c r="X2762" s="38"/>
      <c r="Y2762" s="38">
        <f t="shared" si="43"/>
        <v>0</v>
      </c>
      <c r="Z2762" s="38">
        <v>0</v>
      </c>
      <c r="AA2762" s="38">
        <v>0</v>
      </c>
      <c r="AB2762" s="38">
        <v>0</v>
      </c>
      <c r="AC2762" s="38" t="s">
        <v>6116</v>
      </c>
      <c r="AD2762" s="59">
        <v>0</v>
      </c>
      <c r="AE2762" s="59">
        <v>0</v>
      </c>
      <c r="AF2762" s="59" t="s">
        <v>6138</v>
      </c>
    </row>
    <row r="2763" spans="1:32" x14ac:dyDescent="0.2">
      <c r="A2763" s="60" t="s">
        <v>6110</v>
      </c>
      <c r="B2763" s="44" t="s">
        <v>6115</v>
      </c>
      <c r="C2763" s="44"/>
      <c r="D2763" s="39">
        <v>2748</v>
      </c>
      <c r="E2763" s="44" t="s">
        <v>5393</v>
      </c>
      <c r="F2763" s="44" t="s">
        <v>5394</v>
      </c>
      <c r="G2763" s="39" t="s">
        <v>6115</v>
      </c>
      <c r="H2763" s="64">
        <v>40633</v>
      </c>
      <c r="I2763" s="44" t="s">
        <v>6141</v>
      </c>
      <c r="J2763" s="58">
        <v>24</v>
      </c>
      <c r="K2763" s="44" t="s">
        <v>6110</v>
      </c>
      <c r="L2763" s="39" t="s">
        <v>6116</v>
      </c>
      <c r="M2763" s="67">
        <v>0</v>
      </c>
      <c r="N2763" s="67">
        <v>0</v>
      </c>
      <c r="O2763" s="46">
        <v>108974</v>
      </c>
      <c r="P2763" s="45">
        <v>108974</v>
      </c>
      <c r="Q2763" s="45">
        <v>100670</v>
      </c>
      <c r="R2763" s="45">
        <v>8389.1666666666661</v>
      </c>
      <c r="S2763" s="45">
        <v>100000</v>
      </c>
      <c r="T2763" s="45">
        <v>46460</v>
      </c>
      <c r="U2763" s="46">
        <v>8974</v>
      </c>
      <c r="V2763" s="38">
        <v>3844.5874386140244</v>
      </c>
      <c r="W2763" s="46">
        <v>3844.5874386140244</v>
      </c>
      <c r="X2763" s="38"/>
      <c r="Y2763" s="38">
        <f t="shared" si="43"/>
        <v>4458.229541987861</v>
      </c>
      <c r="Z2763" s="38">
        <v>4458.229541987861</v>
      </c>
      <c r="AA2763" s="38">
        <v>0</v>
      </c>
      <c r="AB2763" s="38">
        <v>4458.229541987861</v>
      </c>
      <c r="AC2763" s="38" t="s">
        <v>6123</v>
      </c>
      <c r="AD2763" s="59">
        <v>9.5958449031163601E-2</v>
      </c>
      <c r="AE2763" s="59">
        <v>4.0910947033125894E-2</v>
      </c>
      <c r="AF2763" s="59">
        <v>0.49679402072519069</v>
      </c>
    </row>
    <row r="2764" spans="1:32" x14ac:dyDescent="0.2">
      <c r="A2764" s="60" t="s">
        <v>6110</v>
      </c>
      <c r="B2764" s="44" t="s">
        <v>6115</v>
      </c>
      <c r="C2764" s="44"/>
      <c r="D2764" s="39">
        <v>2749</v>
      </c>
      <c r="E2764" s="44" t="s">
        <v>5736</v>
      </c>
      <c r="F2764" s="44" t="s">
        <v>5737</v>
      </c>
      <c r="G2764" s="39" t="s">
        <v>6115</v>
      </c>
      <c r="H2764" s="64">
        <v>40543</v>
      </c>
      <c r="I2764" s="44" t="s">
        <v>6131</v>
      </c>
      <c r="J2764" s="58">
        <v>24</v>
      </c>
      <c r="K2764" s="44" t="s">
        <v>6110</v>
      </c>
      <c r="L2764" s="39" t="s">
        <v>6116</v>
      </c>
      <c r="M2764" s="67">
        <v>0</v>
      </c>
      <c r="N2764" s="67">
        <v>0</v>
      </c>
      <c r="O2764" s="46">
        <v>502663</v>
      </c>
      <c r="P2764" s="45">
        <v>502663</v>
      </c>
      <c r="Q2764" s="45">
        <v>108057</v>
      </c>
      <c r="R2764" s="45">
        <v>9004.75</v>
      </c>
      <c r="S2764" s="45">
        <v>100000</v>
      </c>
      <c r="T2764" s="45">
        <v>10402</v>
      </c>
      <c r="U2764" s="46">
        <v>402663</v>
      </c>
      <c r="V2764" s="38">
        <v>172506.47557328269</v>
      </c>
      <c r="W2764" s="46">
        <v>10402</v>
      </c>
      <c r="X2764" s="38"/>
      <c r="Y2764" s="38">
        <f t="shared" si="43"/>
        <v>200040.57076726743</v>
      </c>
      <c r="Z2764" s="38">
        <v>10402</v>
      </c>
      <c r="AA2764" s="38">
        <v>0</v>
      </c>
      <c r="AB2764" s="38">
        <v>10402</v>
      </c>
      <c r="AC2764" s="38" t="s">
        <v>6123</v>
      </c>
      <c r="AD2764" s="59">
        <v>1</v>
      </c>
      <c r="AE2764" s="59">
        <v>2.0693784901614005E-2</v>
      </c>
      <c r="AF2764" s="59">
        <v>2.5833016691377157E-2</v>
      </c>
    </row>
    <row r="2765" spans="1:32" x14ac:dyDescent="0.2">
      <c r="A2765" s="60" t="s">
        <v>6110</v>
      </c>
      <c r="B2765" s="44" t="s">
        <v>6115</v>
      </c>
      <c r="C2765" s="44"/>
      <c r="D2765" s="39">
        <v>2750</v>
      </c>
      <c r="E2765" s="44" t="s">
        <v>1127</v>
      </c>
      <c r="F2765" s="44" t="s">
        <v>1128</v>
      </c>
      <c r="G2765" s="39" t="s">
        <v>6115</v>
      </c>
      <c r="H2765" s="64">
        <v>40359</v>
      </c>
      <c r="I2765" s="44" t="s">
        <v>6131</v>
      </c>
      <c r="J2765" s="58">
        <v>23</v>
      </c>
      <c r="K2765" s="44" t="s">
        <v>6110</v>
      </c>
      <c r="L2765" s="39" t="s">
        <v>6116</v>
      </c>
      <c r="M2765" s="67">
        <v>0</v>
      </c>
      <c r="N2765" s="67">
        <v>0</v>
      </c>
      <c r="O2765" s="46">
        <v>88285</v>
      </c>
      <c r="P2765" s="45">
        <v>88285</v>
      </c>
      <c r="Q2765" s="45">
        <v>112279</v>
      </c>
      <c r="R2765" s="45">
        <v>9356.5833333333339</v>
      </c>
      <c r="S2765" s="45">
        <v>100000</v>
      </c>
      <c r="T2765" s="45">
        <v>90102</v>
      </c>
      <c r="U2765" s="46">
        <v>0</v>
      </c>
      <c r="V2765" s="38">
        <v>0</v>
      </c>
      <c r="W2765" s="46">
        <v>0</v>
      </c>
      <c r="X2765" s="38"/>
      <c r="Y2765" s="38">
        <f t="shared" si="43"/>
        <v>0</v>
      </c>
      <c r="Z2765" s="38">
        <v>0</v>
      </c>
      <c r="AA2765" s="38">
        <v>0</v>
      </c>
      <c r="AB2765" s="38">
        <v>0</v>
      </c>
      <c r="AC2765" s="38" t="s">
        <v>6116</v>
      </c>
      <c r="AD2765" s="59">
        <v>0</v>
      </c>
      <c r="AE2765" s="59">
        <v>0</v>
      </c>
      <c r="AF2765" s="59" t="s">
        <v>6138</v>
      </c>
    </row>
    <row r="2766" spans="1:32" x14ac:dyDescent="0.2">
      <c r="A2766" s="60" t="s">
        <v>6110</v>
      </c>
      <c r="B2766" s="44" t="s">
        <v>6115</v>
      </c>
      <c r="C2766" s="44"/>
      <c r="D2766" s="39">
        <v>2751</v>
      </c>
      <c r="E2766" s="44" t="s">
        <v>1131</v>
      </c>
      <c r="F2766" s="44" t="s">
        <v>1132</v>
      </c>
      <c r="G2766" s="39" t="s">
        <v>6115</v>
      </c>
      <c r="H2766" s="64">
        <v>40359</v>
      </c>
      <c r="I2766" s="44" t="s">
        <v>6131</v>
      </c>
      <c r="J2766" s="58">
        <v>23</v>
      </c>
      <c r="K2766" s="44" t="s">
        <v>6110</v>
      </c>
      <c r="L2766" s="39" t="s">
        <v>6116</v>
      </c>
      <c r="M2766" s="67">
        <v>0</v>
      </c>
      <c r="N2766" s="67">
        <v>0</v>
      </c>
      <c r="O2766" s="46">
        <v>270880</v>
      </c>
      <c r="P2766" s="45">
        <v>270880</v>
      </c>
      <c r="Q2766" s="45">
        <v>95390</v>
      </c>
      <c r="R2766" s="45">
        <v>7949.166666666667</v>
      </c>
      <c r="S2766" s="45">
        <v>100000</v>
      </c>
      <c r="T2766" s="45">
        <v>68546</v>
      </c>
      <c r="U2766" s="46">
        <v>170880</v>
      </c>
      <c r="V2766" s="38">
        <v>73207.388178110603</v>
      </c>
      <c r="W2766" s="46">
        <v>68546</v>
      </c>
      <c r="X2766" s="38"/>
      <c r="Y2766" s="38">
        <f t="shared" si="43"/>
        <v>84892.162261520585</v>
      </c>
      <c r="Z2766" s="38">
        <v>68546</v>
      </c>
      <c r="AA2766" s="38">
        <v>0</v>
      </c>
      <c r="AB2766" s="38">
        <v>68546</v>
      </c>
      <c r="AC2766" s="38" t="s">
        <v>6123</v>
      </c>
      <c r="AD2766" s="59">
        <v>1</v>
      </c>
      <c r="AE2766" s="59">
        <v>0.25304932073242764</v>
      </c>
      <c r="AF2766" s="59">
        <v>0.40113529962546818</v>
      </c>
    </row>
    <row r="2767" spans="1:32" x14ac:dyDescent="0.2">
      <c r="A2767" s="60" t="s">
        <v>6110</v>
      </c>
      <c r="B2767" s="44" t="s">
        <v>6115</v>
      </c>
      <c r="C2767" s="44"/>
      <c r="D2767" s="39">
        <v>2752</v>
      </c>
      <c r="E2767" s="44" t="s">
        <v>1596</v>
      </c>
      <c r="F2767" s="44" t="s">
        <v>1597</v>
      </c>
      <c r="G2767" s="39" t="s">
        <v>6115</v>
      </c>
      <c r="H2767" s="64">
        <v>40359</v>
      </c>
      <c r="I2767" s="44" t="s">
        <v>6129</v>
      </c>
      <c r="J2767" s="58">
        <v>23</v>
      </c>
      <c r="K2767" s="44" t="s">
        <v>6110</v>
      </c>
      <c r="L2767" s="39" t="s">
        <v>6116</v>
      </c>
      <c r="M2767" s="67">
        <v>0</v>
      </c>
      <c r="N2767" s="67">
        <v>0</v>
      </c>
      <c r="O2767" s="46">
        <v>124946</v>
      </c>
      <c r="P2767" s="45">
        <v>124946</v>
      </c>
      <c r="Q2767" s="45">
        <v>146413</v>
      </c>
      <c r="R2767" s="45">
        <v>12201.083333333334</v>
      </c>
      <c r="S2767" s="45">
        <v>100000</v>
      </c>
      <c r="T2767" s="45">
        <v>100448</v>
      </c>
      <c r="U2767" s="46">
        <v>24946</v>
      </c>
      <c r="V2767" s="38">
        <v>10687.216207228154</v>
      </c>
      <c r="W2767" s="46">
        <v>10687.216207228154</v>
      </c>
      <c r="X2767" s="38"/>
      <c r="Y2767" s="38">
        <f t="shared" si="43"/>
        <v>12393.023641010606</v>
      </c>
      <c r="Z2767" s="38">
        <v>12393.023641010606</v>
      </c>
      <c r="AA2767" s="38">
        <v>0</v>
      </c>
      <c r="AB2767" s="38">
        <v>12393.023641010606</v>
      </c>
      <c r="AC2767" s="38" t="s">
        <v>6123</v>
      </c>
      <c r="AD2767" s="59">
        <v>0.12337750518686889</v>
      </c>
      <c r="AE2767" s="59">
        <v>9.9187037928469945E-2</v>
      </c>
      <c r="AF2767" s="59">
        <v>0.49679402072519069</v>
      </c>
    </row>
    <row r="2768" spans="1:32" x14ac:dyDescent="0.2">
      <c r="A2768" s="60" t="s">
        <v>6110</v>
      </c>
      <c r="B2768" s="44" t="s">
        <v>6115</v>
      </c>
      <c r="C2768" s="44"/>
      <c r="D2768" s="39">
        <v>2753</v>
      </c>
      <c r="E2768" s="44" t="s">
        <v>2852</v>
      </c>
      <c r="F2768" s="44" t="s">
        <v>2853</v>
      </c>
      <c r="G2768" s="39" t="s">
        <v>6115</v>
      </c>
      <c r="H2768" s="64">
        <v>40633</v>
      </c>
      <c r="I2768" s="44" t="s">
        <v>6132</v>
      </c>
      <c r="J2768" s="58">
        <v>23</v>
      </c>
      <c r="K2768" s="44" t="s">
        <v>6110</v>
      </c>
      <c r="L2768" s="39" t="s">
        <v>6116</v>
      </c>
      <c r="M2768" s="67">
        <v>0</v>
      </c>
      <c r="N2768" s="67">
        <v>0</v>
      </c>
      <c r="O2768" s="46">
        <v>83056</v>
      </c>
      <c r="P2768" s="45">
        <v>83056</v>
      </c>
      <c r="Q2768" s="45">
        <v>120521</v>
      </c>
      <c r="R2768" s="45">
        <v>10043.416666666666</v>
      </c>
      <c r="S2768" s="45">
        <v>100000</v>
      </c>
      <c r="T2768" s="45">
        <v>49385</v>
      </c>
      <c r="U2768" s="46">
        <v>0</v>
      </c>
      <c r="V2768" s="38">
        <v>0</v>
      </c>
      <c r="W2768" s="46">
        <v>0</v>
      </c>
      <c r="X2768" s="38"/>
      <c r="Y2768" s="38">
        <f t="shared" si="43"/>
        <v>0</v>
      </c>
      <c r="Z2768" s="38">
        <v>0</v>
      </c>
      <c r="AA2768" s="38">
        <v>0</v>
      </c>
      <c r="AB2768" s="38">
        <v>0</v>
      </c>
      <c r="AC2768" s="38" t="s">
        <v>6116</v>
      </c>
      <c r="AD2768" s="59">
        <v>0</v>
      </c>
      <c r="AE2768" s="59">
        <v>0</v>
      </c>
      <c r="AF2768" s="59" t="s">
        <v>6138</v>
      </c>
    </row>
    <row r="2769" spans="1:32" x14ac:dyDescent="0.2">
      <c r="A2769" s="60" t="s">
        <v>6110</v>
      </c>
      <c r="B2769" s="44" t="s">
        <v>6115</v>
      </c>
      <c r="C2769" s="44"/>
      <c r="D2769" s="39">
        <v>2754</v>
      </c>
      <c r="E2769" s="44" t="s">
        <v>3546</v>
      </c>
      <c r="F2769" s="44" t="s">
        <v>3547</v>
      </c>
      <c r="G2769" s="39" t="s">
        <v>6115</v>
      </c>
      <c r="H2769" s="64">
        <v>40633</v>
      </c>
      <c r="I2769" s="44" t="s">
        <v>6131</v>
      </c>
      <c r="J2769" s="58">
        <v>23</v>
      </c>
      <c r="K2769" s="44" t="s">
        <v>6110</v>
      </c>
      <c r="L2769" s="39" t="s">
        <v>6116</v>
      </c>
      <c r="M2769" s="67">
        <v>0</v>
      </c>
      <c r="N2769" s="67">
        <v>0</v>
      </c>
      <c r="O2769" s="46">
        <v>212509</v>
      </c>
      <c r="P2769" s="45">
        <v>212509</v>
      </c>
      <c r="Q2769" s="45">
        <v>149197</v>
      </c>
      <c r="R2769" s="45">
        <v>12433.083333333334</v>
      </c>
      <c r="S2769" s="45">
        <v>100000</v>
      </c>
      <c r="T2769" s="45">
        <v>86189</v>
      </c>
      <c r="U2769" s="46">
        <v>112509</v>
      </c>
      <c r="V2769" s="38">
        <v>48200.433266216321</v>
      </c>
      <c r="W2769" s="46">
        <v>48200.433266216321</v>
      </c>
      <c r="X2769" s="38"/>
      <c r="Y2769" s="38">
        <f t="shared" si="43"/>
        <v>55893.798477770477</v>
      </c>
      <c r="Z2769" s="38">
        <v>55893.798477770477</v>
      </c>
      <c r="AA2769" s="38">
        <v>0</v>
      </c>
      <c r="AB2769" s="38">
        <v>55893.798477770477</v>
      </c>
      <c r="AC2769" s="38" t="s">
        <v>6123</v>
      </c>
      <c r="AD2769" s="59">
        <v>0.64850269150089312</v>
      </c>
      <c r="AE2769" s="59">
        <v>0.26301850028831947</v>
      </c>
      <c r="AF2769" s="59">
        <v>0.49679402072519069</v>
      </c>
    </row>
    <row r="2770" spans="1:32" x14ac:dyDescent="0.2">
      <c r="A2770" s="60" t="s">
        <v>6110</v>
      </c>
      <c r="B2770" s="44" t="s">
        <v>6115</v>
      </c>
      <c r="C2770" s="44"/>
      <c r="D2770" s="39">
        <v>2755</v>
      </c>
      <c r="E2770" s="44" t="s">
        <v>3614</v>
      </c>
      <c r="F2770" s="44" t="s">
        <v>3615</v>
      </c>
      <c r="G2770" s="39" t="s">
        <v>6115</v>
      </c>
      <c r="H2770" s="64">
        <v>40359</v>
      </c>
      <c r="I2770" s="44" t="s">
        <v>6131</v>
      </c>
      <c r="J2770" s="58">
        <v>23</v>
      </c>
      <c r="K2770" s="44" t="s">
        <v>6110</v>
      </c>
      <c r="L2770" s="39" t="s">
        <v>6116</v>
      </c>
      <c r="M2770" s="67">
        <v>0</v>
      </c>
      <c r="N2770" s="67">
        <v>0</v>
      </c>
      <c r="O2770" s="46">
        <v>94119</v>
      </c>
      <c r="P2770" s="45">
        <v>94119</v>
      </c>
      <c r="Q2770" s="45">
        <v>110884</v>
      </c>
      <c r="R2770" s="45">
        <v>9240.3333333333339</v>
      </c>
      <c r="S2770" s="45">
        <v>100000</v>
      </c>
      <c r="T2770" s="45">
        <v>43639</v>
      </c>
      <c r="U2770" s="46">
        <v>0</v>
      </c>
      <c r="V2770" s="38">
        <v>0</v>
      </c>
      <c r="W2770" s="46">
        <v>0</v>
      </c>
      <c r="X2770" s="38"/>
      <c r="Y2770" s="38">
        <f t="shared" si="43"/>
        <v>0</v>
      </c>
      <c r="Z2770" s="38">
        <v>0</v>
      </c>
      <c r="AA2770" s="38">
        <v>0</v>
      </c>
      <c r="AB2770" s="38">
        <v>0</v>
      </c>
      <c r="AC2770" s="38" t="s">
        <v>6116</v>
      </c>
      <c r="AD2770" s="59">
        <v>0</v>
      </c>
      <c r="AE2770" s="59">
        <v>0</v>
      </c>
      <c r="AF2770" s="59" t="s">
        <v>6138</v>
      </c>
    </row>
    <row r="2771" spans="1:32" x14ac:dyDescent="0.2">
      <c r="A2771" s="60" t="s">
        <v>6110</v>
      </c>
      <c r="B2771" s="44" t="s">
        <v>6115</v>
      </c>
      <c r="C2771" s="44"/>
      <c r="D2771" s="39">
        <v>2756</v>
      </c>
      <c r="E2771" s="44" t="s">
        <v>3643</v>
      </c>
      <c r="F2771" s="44" t="s">
        <v>3644</v>
      </c>
      <c r="G2771" s="39" t="s">
        <v>6115</v>
      </c>
      <c r="H2771" s="64">
        <v>40359</v>
      </c>
      <c r="I2771" s="44" t="s">
        <v>6131</v>
      </c>
      <c r="J2771" s="58">
        <v>23</v>
      </c>
      <c r="K2771" s="44" t="s">
        <v>6110</v>
      </c>
      <c r="L2771" s="39" t="s">
        <v>6116</v>
      </c>
      <c r="M2771" s="67">
        <v>0</v>
      </c>
      <c r="N2771" s="67">
        <v>0</v>
      </c>
      <c r="O2771" s="46">
        <v>224185</v>
      </c>
      <c r="P2771" s="45">
        <v>224185</v>
      </c>
      <c r="Q2771" s="45">
        <v>102706</v>
      </c>
      <c r="R2771" s="45">
        <v>8558.8333333333339</v>
      </c>
      <c r="S2771" s="45">
        <v>100000</v>
      </c>
      <c r="T2771" s="45">
        <v>45240</v>
      </c>
      <c r="U2771" s="46">
        <v>124185</v>
      </c>
      <c r="V2771" s="38">
        <v>53202.595393835814</v>
      </c>
      <c r="W2771" s="46">
        <v>45240</v>
      </c>
      <c r="X2771" s="38"/>
      <c r="Y2771" s="38">
        <f t="shared" si="43"/>
        <v>61694.3654637578</v>
      </c>
      <c r="Z2771" s="38">
        <v>45240</v>
      </c>
      <c r="AA2771" s="38">
        <v>0</v>
      </c>
      <c r="AB2771" s="38">
        <v>45240</v>
      </c>
      <c r="AC2771" s="38" t="s">
        <v>6123</v>
      </c>
      <c r="AD2771" s="59">
        <v>1</v>
      </c>
      <c r="AE2771" s="59">
        <v>0.20179762249927516</v>
      </c>
      <c r="AF2771" s="59">
        <v>0.36429520473487137</v>
      </c>
    </row>
    <row r="2772" spans="1:32" x14ac:dyDescent="0.2">
      <c r="A2772" s="60" t="s">
        <v>6110</v>
      </c>
      <c r="B2772" s="44" t="s">
        <v>6115</v>
      </c>
      <c r="C2772" s="44"/>
      <c r="D2772" s="39">
        <v>2757</v>
      </c>
      <c r="E2772" s="44" t="s">
        <v>4351</v>
      </c>
      <c r="F2772" s="44" t="s">
        <v>4352</v>
      </c>
      <c r="G2772" s="39" t="s">
        <v>6115</v>
      </c>
      <c r="H2772" s="64">
        <v>40359</v>
      </c>
      <c r="I2772" s="44" t="s">
        <v>6131</v>
      </c>
      <c r="J2772" s="58">
        <v>23</v>
      </c>
      <c r="K2772" s="44" t="s">
        <v>6110</v>
      </c>
      <c r="L2772" s="39" t="s">
        <v>6116</v>
      </c>
      <c r="M2772" s="67">
        <v>0</v>
      </c>
      <c r="N2772" s="67">
        <v>0</v>
      </c>
      <c r="O2772" s="46">
        <v>81244</v>
      </c>
      <c r="P2772" s="45">
        <v>81244</v>
      </c>
      <c r="Q2772" s="45">
        <v>90392</v>
      </c>
      <c r="R2772" s="45">
        <v>7532.666666666667</v>
      </c>
      <c r="S2772" s="45">
        <v>100000</v>
      </c>
      <c r="T2772" s="45">
        <v>47598</v>
      </c>
      <c r="U2772" s="46">
        <v>0</v>
      </c>
      <c r="V2772" s="38">
        <v>0</v>
      </c>
      <c r="W2772" s="46">
        <v>0</v>
      </c>
      <c r="X2772" s="38"/>
      <c r="Y2772" s="38">
        <f t="shared" si="43"/>
        <v>0</v>
      </c>
      <c r="Z2772" s="38">
        <v>0</v>
      </c>
      <c r="AA2772" s="38">
        <v>0</v>
      </c>
      <c r="AB2772" s="38">
        <v>0</v>
      </c>
      <c r="AC2772" s="38" t="s">
        <v>6116</v>
      </c>
      <c r="AD2772" s="59">
        <v>0</v>
      </c>
      <c r="AE2772" s="59">
        <v>0</v>
      </c>
      <c r="AF2772" s="59" t="s">
        <v>6138</v>
      </c>
    </row>
    <row r="2773" spans="1:32" x14ac:dyDescent="0.2">
      <c r="A2773" s="60" t="s">
        <v>6110</v>
      </c>
      <c r="B2773" s="44" t="s">
        <v>6115</v>
      </c>
      <c r="C2773" s="44"/>
      <c r="D2773" s="39">
        <v>2758</v>
      </c>
      <c r="E2773" s="44" t="s">
        <v>4553</v>
      </c>
      <c r="F2773" s="44" t="s">
        <v>6081</v>
      </c>
      <c r="G2773" s="39" t="s">
        <v>6115</v>
      </c>
      <c r="H2773" s="64">
        <v>40633</v>
      </c>
      <c r="I2773" s="44" t="s">
        <v>6130</v>
      </c>
      <c r="J2773" s="58">
        <v>23</v>
      </c>
      <c r="K2773" s="44" t="s">
        <v>6110</v>
      </c>
      <c r="L2773" s="39" t="s">
        <v>6116</v>
      </c>
      <c r="M2773" s="67">
        <v>0</v>
      </c>
      <c r="N2773" s="67">
        <v>0</v>
      </c>
      <c r="O2773" s="46">
        <v>106362</v>
      </c>
      <c r="P2773" s="45">
        <v>106362</v>
      </c>
      <c r="Q2773" s="45">
        <v>112243</v>
      </c>
      <c r="R2773" s="45">
        <v>9353.5833333333339</v>
      </c>
      <c r="S2773" s="45">
        <v>100000</v>
      </c>
      <c r="T2773" s="45">
        <v>70744</v>
      </c>
      <c r="U2773" s="46">
        <v>6362</v>
      </c>
      <c r="V2773" s="38">
        <v>2725.5700116405642</v>
      </c>
      <c r="W2773" s="46">
        <v>2725.5700116405642</v>
      </c>
      <c r="X2773" s="38"/>
      <c r="Y2773" s="38">
        <f t="shared" si="43"/>
        <v>3160.6035598536628</v>
      </c>
      <c r="Z2773" s="38">
        <v>3160.6035598536628</v>
      </c>
      <c r="AA2773" s="38">
        <v>0</v>
      </c>
      <c r="AB2773" s="38">
        <v>3160.6035598536628</v>
      </c>
      <c r="AC2773" s="38" t="s">
        <v>6123</v>
      </c>
      <c r="AD2773" s="59">
        <v>4.4676630666256684E-2</v>
      </c>
      <c r="AE2773" s="59">
        <v>2.9715533365804167E-2</v>
      </c>
      <c r="AF2773" s="59">
        <v>0.49679402072519063</v>
      </c>
    </row>
    <row r="2774" spans="1:32" x14ac:dyDescent="0.2">
      <c r="A2774" s="60" t="s">
        <v>6110</v>
      </c>
      <c r="B2774" s="44" t="s">
        <v>6115</v>
      </c>
      <c r="C2774" s="44"/>
      <c r="D2774" s="39">
        <v>2759</v>
      </c>
      <c r="E2774" s="44" t="s">
        <v>4707</v>
      </c>
      <c r="F2774" s="44" t="s">
        <v>4708</v>
      </c>
      <c r="G2774" s="39" t="s">
        <v>6115</v>
      </c>
      <c r="H2774" s="64">
        <v>40359</v>
      </c>
      <c r="I2774" s="44" t="s">
        <v>6141</v>
      </c>
      <c r="J2774" s="58">
        <v>23</v>
      </c>
      <c r="K2774" s="44" t="s">
        <v>6110</v>
      </c>
      <c r="L2774" s="39" t="s">
        <v>6116</v>
      </c>
      <c r="M2774" s="67">
        <v>0</v>
      </c>
      <c r="N2774" s="67">
        <v>0</v>
      </c>
      <c r="O2774" s="46">
        <v>414672</v>
      </c>
      <c r="P2774" s="45">
        <v>414672</v>
      </c>
      <c r="Q2774" s="45">
        <v>141373</v>
      </c>
      <c r="R2774" s="45">
        <v>11781.083333333334</v>
      </c>
      <c r="S2774" s="45">
        <v>100000</v>
      </c>
      <c r="T2774" s="45">
        <v>77473</v>
      </c>
      <c r="U2774" s="46">
        <v>314672</v>
      </c>
      <c r="V2774" s="38">
        <v>134809.89731263119</v>
      </c>
      <c r="W2774" s="46">
        <v>77473</v>
      </c>
      <c r="X2774" s="38"/>
      <c r="Y2774" s="38">
        <f t="shared" si="43"/>
        <v>156327.16808963718</v>
      </c>
      <c r="Z2774" s="38">
        <v>77473</v>
      </c>
      <c r="AA2774" s="38">
        <v>0</v>
      </c>
      <c r="AB2774" s="38">
        <v>77473</v>
      </c>
      <c r="AC2774" s="38" t="s">
        <v>6123</v>
      </c>
      <c r="AD2774" s="59">
        <v>1</v>
      </c>
      <c r="AE2774" s="59">
        <v>0.18682959061619786</v>
      </c>
      <c r="AF2774" s="59">
        <v>0.24620239487466314</v>
      </c>
    </row>
    <row r="2775" spans="1:32" x14ac:dyDescent="0.2">
      <c r="A2775" s="60" t="s">
        <v>6110</v>
      </c>
      <c r="B2775" s="44" t="s">
        <v>6115</v>
      </c>
      <c r="C2775" s="44"/>
      <c r="D2775" s="39">
        <v>2760</v>
      </c>
      <c r="E2775" s="44" t="s">
        <v>433</v>
      </c>
      <c r="F2775" s="44" t="s">
        <v>434</v>
      </c>
      <c r="G2775" s="39" t="s">
        <v>6115</v>
      </c>
      <c r="H2775" s="64">
        <v>40633</v>
      </c>
      <c r="I2775" s="44" t="s">
        <v>6141</v>
      </c>
      <c r="J2775" s="58">
        <v>22</v>
      </c>
      <c r="K2775" s="44" t="s">
        <v>6110</v>
      </c>
      <c r="L2775" s="39" t="s">
        <v>6116</v>
      </c>
      <c r="M2775" s="67">
        <v>0</v>
      </c>
      <c r="N2775" s="67">
        <v>0</v>
      </c>
      <c r="O2775" s="46">
        <v>157742</v>
      </c>
      <c r="P2775" s="45">
        <v>157742</v>
      </c>
      <c r="Q2775" s="45">
        <v>109670</v>
      </c>
      <c r="R2775" s="45">
        <v>9139.1666666666661</v>
      </c>
      <c r="S2775" s="45">
        <v>100000</v>
      </c>
      <c r="T2775" s="45">
        <v>56107</v>
      </c>
      <c r="U2775" s="46">
        <v>57742</v>
      </c>
      <c r="V2775" s="38">
        <v>24737.482491692779</v>
      </c>
      <c r="W2775" s="46">
        <v>24737.482491692779</v>
      </c>
      <c r="X2775" s="38"/>
      <c r="Y2775" s="38">
        <f t="shared" si="43"/>
        <v>28685.880344713958</v>
      </c>
      <c r="Z2775" s="38">
        <v>28685.880344713958</v>
      </c>
      <c r="AA2775" s="38">
        <v>0</v>
      </c>
      <c r="AB2775" s="38">
        <v>28685.880344713958</v>
      </c>
      <c r="AC2775" s="38" t="s">
        <v>6123</v>
      </c>
      <c r="AD2775" s="59">
        <v>0.51127097055116044</v>
      </c>
      <c r="AE2775" s="59">
        <v>0.1818531548015998</v>
      </c>
      <c r="AF2775" s="59">
        <v>0.49679402072519063</v>
      </c>
    </row>
    <row r="2776" spans="1:32" x14ac:dyDescent="0.2">
      <c r="A2776" s="60" t="s">
        <v>6110</v>
      </c>
      <c r="B2776" s="44" t="s">
        <v>6115</v>
      </c>
      <c r="C2776" s="44"/>
      <c r="D2776" s="39">
        <v>2761</v>
      </c>
      <c r="E2776" s="44" t="s">
        <v>666</v>
      </c>
      <c r="F2776" s="44" t="s">
        <v>667</v>
      </c>
      <c r="G2776" s="39" t="s">
        <v>6115</v>
      </c>
      <c r="H2776" s="64">
        <v>40633</v>
      </c>
      <c r="I2776" s="44" t="s">
        <v>6132</v>
      </c>
      <c r="J2776" s="58">
        <v>22</v>
      </c>
      <c r="K2776" s="44" t="s">
        <v>6110</v>
      </c>
      <c r="L2776" s="39" t="s">
        <v>6116</v>
      </c>
      <c r="M2776" s="67">
        <v>0</v>
      </c>
      <c r="N2776" s="67">
        <v>0</v>
      </c>
      <c r="O2776" s="46">
        <v>330698</v>
      </c>
      <c r="P2776" s="45">
        <v>330698</v>
      </c>
      <c r="Q2776" s="45">
        <v>122234</v>
      </c>
      <c r="R2776" s="45">
        <v>10186.166666666666</v>
      </c>
      <c r="S2776" s="45">
        <v>100000</v>
      </c>
      <c r="T2776" s="45">
        <v>68489</v>
      </c>
      <c r="U2776" s="46">
        <v>230698</v>
      </c>
      <c r="V2776" s="38">
        <v>98834.258180675082</v>
      </c>
      <c r="W2776" s="46">
        <v>68489</v>
      </c>
      <c r="X2776" s="38"/>
      <c r="Y2776" s="38">
        <f t="shared" si="43"/>
        <v>114609.38699326004</v>
      </c>
      <c r="Z2776" s="38">
        <v>68489</v>
      </c>
      <c r="AA2776" s="38">
        <v>0</v>
      </c>
      <c r="AB2776" s="38">
        <v>68489</v>
      </c>
      <c r="AC2776" s="38" t="s">
        <v>6123</v>
      </c>
      <c r="AD2776" s="59">
        <v>1</v>
      </c>
      <c r="AE2776" s="59">
        <v>0.20710436712650213</v>
      </c>
      <c r="AF2776" s="59">
        <v>0.29687730279412911</v>
      </c>
    </row>
    <row r="2777" spans="1:32" x14ac:dyDescent="0.2">
      <c r="A2777" s="60" t="s">
        <v>6110</v>
      </c>
      <c r="B2777" s="44" t="s">
        <v>6115</v>
      </c>
      <c r="C2777" s="44"/>
      <c r="D2777" s="39">
        <v>2762</v>
      </c>
      <c r="E2777" s="44" t="s">
        <v>2146</v>
      </c>
      <c r="F2777" s="44" t="s">
        <v>2147</v>
      </c>
      <c r="G2777" s="39" t="s">
        <v>6115</v>
      </c>
      <c r="H2777" s="64">
        <v>40543</v>
      </c>
      <c r="I2777" s="44" t="s">
        <v>6132</v>
      </c>
      <c r="J2777" s="58">
        <v>22</v>
      </c>
      <c r="K2777" s="44" t="s">
        <v>6110</v>
      </c>
      <c r="L2777" s="39" t="s">
        <v>6116</v>
      </c>
      <c r="M2777" s="67">
        <v>0</v>
      </c>
      <c r="N2777" s="67">
        <v>0</v>
      </c>
      <c r="O2777" s="46">
        <v>16800</v>
      </c>
      <c r="P2777" s="45">
        <v>16800</v>
      </c>
      <c r="Q2777" s="45">
        <v>106707</v>
      </c>
      <c r="R2777" s="45">
        <v>8892.25</v>
      </c>
      <c r="S2777" s="45">
        <v>100000</v>
      </c>
      <c r="T2777" s="45">
        <v>68673</v>
      </c>
      <c r="U2777" s="46">
        <v>0</v>
      </c>
      <c r="V2777" s="38">
        <v>0</v>
      </c>
      <c r="W2777" s="46">
        <v>0</v>
      </c>
      <c r="X2777" s="38"/>
      <c r="Y2777" s="38">
        <f t="shared" si="43"/>
        <v>0</v>
      </c>
      <c r="Z2777" s="38">
        <v>0</v>
      </c>
      <c r="AA2777" s="38">
        <v>0</v>
      </c>
      <c r="AB2777" s="38">
        <v>0</v>
      </c>
      <c r="AC2777" s="38" t="s">
        <v>6116</v>
      </c>
      <c r="AD2777" s="59">
        <v>0</v>
      </c>
      <c r="AE2777" s="59">
        <v>0</v>
      </c>
      <c r="AF2777" s="59" t="s">
        <v>6138</v>
      </c>
    </row>
    <row r="2778" spans="1:32" x14ac:dyDescent="0.2">
      <c r="A2778" s="60" t="s">
        <v>6110</v>
      </c>
      <c r="B2778" s="44" t="s">
        <v>6115</v>
      </c>
      <c r="C2778" s="44"/>
      <c r="D2778" s="39">
        <v>2763</v>
      </c>
      <c r="E2778" s="44" t="s">
        <v>2210</v>
      </c>
      <c r="F2778" s="44" t="s">
        <v>2211</v>
      </c>
      <c r="G2778" s="39" t="s">
        <v>6115</v>
      </c>
      <c r="H2778" s="64">
        <v>40451</v>
      </c>
      <c r="I2778" s="44" t="s">
        <v>6141</v>
      </c>
      <c r="J2778" s="58">
        <v>22</v>
      </c>
      <c r="K2778" s="44" t="s">
        <v>6110</v>
      </c>
      <c r="L2778" s="39" t="s">
        <v>6116</v>
      </c>
      <c r="M2778" s="67">
        <v>0</v>
      </c>
      <c r="N2778" s="67">
        <v>0</v>
      </c>
      <c r="O2778" s="46">
        <v>317206</v>
      </c>
      <c r="P2778" s="45">
        <v>317206</v>
      </c>
      <c r="Q2778" s="45">
        <v>92702</v>
      </c>
      <c r="R2778" s="45">
        <v>7725.166666666667</v>
      </c>
      <c r="S2778" s="45">
        <v>100000</v>
      </c>
      <c r="T2778" s="45">
        <v>51682</v>
      </c>
      <c r="U2778" s="46">
        <v>217206</v>
      </c>
      <c r="V2778" s="38">
        <v>93054.096188054129</v>
      </c>
      <c r="W2778" s="46">
        <v>51682</v>
      </c>
      <c r="X2778" s="38"/>
      <c r="Y2778" s="38">
        <f t="shared" si="43"/>
        <v>107906.64206563575</v>
      </c>
      <c r="Z2778" s="38">
        <v>51682</v>
      </c>
      <c r="AA2778" s="38">
        <v>0</v>
      </c>
      <c r="AB2778" s="38">
        <v>51682</v>
      </c>
      <c r="AC2778" s="38" t="s">
        <v>6123</v>
      </c>
      <c r="AD2778" s="59">
        <v>1</v>
      </c>
      <c r="AE2778" s="59">
        <v>0.16292882227952812</v>
      </c>
      <c r="AF2778" s="59">
        <v>0.23794002007311033</v>
      </c>
    </row>
    <row r="2779" spans="1:32" x14ac:dyDescent="0.2">
      <c r="A2779" s="60" t="s">
        <v>6110</v>
      </c>
      <c r="B2779" s="44" t="s">
        <v>6115</v>
      </c>
      <c r="C2779" s="44"/>
      <c r="D2779" s="39">
        <v>2764</v>
      </c>
      <c r="E2779" s="44" t="s">
        <v>2482</v>
      </c>
      <c r="F2779" s="44" t="s">
        <v>2483</v>
      </c>
      <c r="G2779" s="39" t="s">
        <v>6115</v>
      </c>
      <c r="H2779" s="64">
        <v>40451</v>
      </c>
      <c r="I2779" s="44" t="s">
        <v>6131</v>
      </c>
      <c r="J2779" s="58">
        <v>22</v>
      </c>
      <c r="K2779" s="44" t="s">
        <v>6110</v>
      </c>
      <c r="L2779" s="39" t="s">
        <v>6116</v>
      </c>
      <c r="M2779" s="67">
        <v>0</v>
      </c>
      <c r="N2779" s="67">
        <v>0</v>
      </c>
      <c r="O2779" s="46">
        <v>83884</v>
      </c>
      <c r="P2779" s="45">
        <v>83884</v>
      </c>
      <c r="Q2779" s="45">
        <v>141785</v>
      </c>
      <c r="R2779" s="45">
        <v>11815.416666666666</v>
      </c>
      <c r="S2779" s="45">
        <v>100000</v>
      </c>
      <c r="T2779" s="45">
        <v>73678</v>
      </c>
      <c r="U2779" s="46">
        <v>0</v>
      </c>
      <c r="V2779" s="38">
        <v>0</v>
      </c>
      <c r="W2779" s="46">
        <v>0</v>
      </c>
      <c r="X2779" s="38"/>
      <c r="Y2779" s="38">
        <f t="shared" si="43"/>
        <v>0</v>
      </c>
      <c r="Z2779" s="38">
        <v>0</v>
      </c>
      <c r="AA2779" s="38">
        <v>0</v>
      </c>
      <c r="AB2779" s="38">
        <v>0</v>
      </c>
      <c r="AC2779" s="38" t="s">
        <v>6116</v>
      </c>
      <c r="AD2779" s="59">
        <v>0</v>
      </c>
      <c r="AE2779" s="59">
        <v>0</v>
      </c>
      <c r="AF2779" s="59" t="s">
        <v>6138</v>
      </c>
    </row>
    <row r="2780" spans="1:32" x14ac:dyDescent="0.2">
      <c r="A2780" s="60" t="s">
        <v>6110</v>
      </c>
      <c r="B2780" s="44" t="s">
        <v>6115</v>
      </c>
      <c r="C2780" s="44"/>
      <c r="D2780" s="39">
        <v>2765</v>
      </c>
      <c r="E2780" s="44" t="s">
        <v>3017</v>
      </c>
      <c r="F2780" s="44" t="s">
        <v>3018</v>
      </c>
      <c r="G2780" s="39" t="s">
        <v>6115</v>
      </c>
      <c r="H2780" s="64">
        <v>40543</v>
      </c>
      <c r="I2780" s="44" t="s">
        <v>6131</v>
      </c>
      <c r="J2780" s="58">
        <v>22</v>
      </c>
      <c r="K2780" s="44" t="s">
        <v>6110</v>
      </c>
      <c r="L2780" s="39" t="s">
        <v>6116</v>
      </c>
      <c r="M2780" s="67">
        <v>0</v>
      </c>
      <c r="N2780" s="67">
        <v>0</v>
      </c>
      <c r="O2780" s="46">
        <v>108514</v>
      </c>
      <c r="P2780" s="45">
        <v>108514</v>
      </c>
      <c r="Q2780" s="45">
        <v>81335</v>
      </c>
      <c r="R2780" s="45">
        <v>6777.916666666667</v>
      </c>
      <c r="S2780" s="45">
        <v>100000</v>
      </c>
      <c r="T2780" s="45">
        <v>48557</v>
      </c>
      <c r="U2780" s="46">
        <v>8514</v>
      </c>
      <c r="V2780" s="38">
        <v>3647.516988228193</v>
      </c>
      <c r="W2780" s="46">
        <v>3647.516988228193</v>
      </c>
      <c r="X2780" s="38"/>
      <c r="Y2780" s="38">
        <f t="shared" si="43"/>
        <v>4229.7042924542729</v>
      </c>
      <c r="Z2780" s="38">
        <v>4229.7042924542729</v>
      </c>
      <c r="AA2780" s="38">
        <v>0</v>
      </c>
      <c r="AB2780" s="38">
        <v>4229.7042924542729</v>
      </c>
      <c r="AC2780" s="38" t="s">
        <v>6123</v>
      </c>
      <c r="AD2780" s="59">
        <v>8.7108023404540491E-2</v>
      </c>
      <c r="AE2780" s="59">
        <v>3.8978420226461773E-2</v>
      </c>
      <c r="AF2780" s="59">
        <v>0.49679402072519063</v>
      </c>
    </row>
    <row r="2781" spans="1:32" x14ac:dyDescent="0.2">
      <c r="A2781" s="60" t="s">
        <v>6110</v>
      </c>
      <c r="B2781" s="44" t="s">
        <v>6115</v>
      </c>
      <c r="C2781" s="44"/>
      <c r="D2781" s="39">
        <v>2766</v>
      </c>
      <c r="E2781" s="44" t="s">
        <v>3166</v>
      </c>
      <c r="F2781" s="44" t="s">
        <v>3167</v>
      </c>
      <c r="G2781" s="39" t="s">
        <v>6115</v>
      </c>
      <c r="H2781" s="64">
        <v>40543</v>
      </c>
      <c r="I2781" s="44" t="s">
        <v>6131</v>
      </c>
      <c r="J2781" s="58">
        <v>22</v>
      </c>
      <c r="K2781" s="44" t="s">
        <v>6110</v>
      </c>
      <c r="L2781" s="39" t="s">
        <v>6116</v>
      </c>
      <c r="M2781" s="67">
        <v>0</v>
      </c>
      <c r="N2781" s="67">
        <v>0</v>
      </c>
      <c r="O2781" s="46">
        <v>102307</v>
      </c>
      <c r="P2781" s="45">
        <v>102307</v>
      </c>
      <c r="Q2781" s="45">
        <v>104488</v>
      </c>
      <c r="R2781" s="45">
        <v>8707.3333333333339</v>
      </c>
      <c r="S2781" s="45">
        <v>100000</v>
      </c>
      <c r="T2781" s="45">
        <v>89781</v>
      </c>
      <c r="U2781" s="46">
        <v>2307</v>
      </c>
      <c r="V2781" s="38">
        <v>988.35115008720243</v>
      </c>
      <c r="W2781" s="46">
        <v>988.35115008720243</v>
      </c>
      <c r="X2781" s="38"/>
      <c r="Y2781" s="38">
        <f t="shared" si="43"/>
        <v>1146.1038058130148</v>
      </c>
      <c r="Z2781" s="38">
        <v>1146.1038058130148</v>
      </c>
      <c r="AA2781" s="38">
        <v>0</v>
      </c>
      <c r="AB2781" s="38">
        <v>1146.1038058130148</v>
      </c>
      <c r="AC2781" s="38" t="s">
        <v>6123</v>
      </c>
      <c r="AD2781" s="59">
        <v>1.2765549568539165E-2</v>
      </c>
      <c r="AE2781" s="59">
        <v>1.1202594209712089E-2</v>
      </c>
      <c r="AF2781" s="59">
        <v>0.49679402072519063</v>
      </c>
    </row>
    <row r="2782" spans="1:32" x14ac:dyDescent="0.2">
      <c r="A2782" s="60" t="s">
        <v>6110</v>
      </c>
      <c r="B2782" s="44" t="s">
        <v>6115</v>
      </c>
      <c r="C2782" s="44"/>
      <c r="D2782" s="39">
        <v>2767</v>
      </c>
      <c r="E2782" s="44" t="s">
        <v>3523</v>
      </c>
      <c r="F2782" s="44" t="s">
        <v>3524</v>
      </c>
      <c r="G2782" s="39" t="s">
        <v>6115</v>
      </c>
      <c r="H2782" s="64">
        <v>40359</v>
      </c>
      <c r="I2782" s="44" t="s">
        <v>6131</v>
      </c>
      <c r="J2782" s="58">
        <v>22</v>
      </c>
      <c r="K2782" s="44" t="s">
        <v>6110</v>
      </c>
      <c r="L2782" s="39" t="s">
        <v>6116</v>
      </c>
      <c r="M2782" s="67">
        <v>0</v>
      </c>
      <c r="N2782" s="67">
        <v>0</v>
      </c>
      <c r="O2782" s="46">
        <v>79520</v>
      </c>
      <c r="P2782" s="45">
        <v>79520</v>
      </c>
      <c r="Q2782" s="45">
        <v>105176</v>
      </c>
      <c r="R2782" s="45">
        <v>8764.6666666666661</v>
      </c>
      <c r="S2782" s="45">
        <v>100000</v>
      </c>
      <c r="T2782" s="45">
        <v>17731</v>
      </c>
      <c r="U2782" s="46">
        <v>0</v>
      </c>
      <c r="V2782" s="38">
        <v>0</v>
      </c>
      <c r="W2782" s="46">
        <v>0</v>
      </c>
      <c r="X2782" s="38"/>
      <c r="Y2782" s="38">
        <f t="shared" si="43"/>
        <v>0</v>
      </c>
      <c r="Z2782" s="38">
        <v>0</v>
      </c>
      <c r="AA2782" s="38">
        <v>0</v>
      </c>
      <c r="AB2782" s="38">
        <v>0</v>
      </c>
      <c r="AC2782" s="38" t="s">
        <v>6116</v>
      </c>
      <c r="AD2782" s="59">
        <v>0</v>
      </c>
      <c r="AE2782" s="59">
        <v>0</v>
      </c>
      <c r="AF2782" s="59" t="s">
        <v>6138</v>
      </c>
    </row>
    <row r="2783" spans="1:32" x14ac:dyDescent="0.2">
      <c r="A2783" s="60" t="s">
        <v>6110</v>
      </c>
      <c r="B2783" s="44" t="s">
        <v>6115</v>
      </c>
      <c r="C2783" s="44"/>
      <c r="D2783" s="39">
        <v>2768</v>
      </c>
      <c r="E2783" s="44" t="s">
        <v>3889</v>
      </c>
      <c r="F2783" s="44" t="s">
        <v>3890</v>
      </c>
      <c r="G2783" s="39" t="s">
        <v>6115</v>
      </c>
      <c r="H2783" s="64">
        <v>40359</v>
      </c>
      <c r="I2783" s="44" t="s">
        <v>6131</v>
      </c>
      <c r="J2783" s="58">
        <v>22</v>
      </c>
      <c r="K2783" s="44" t="s">
        <v>6110</v>
      </c>
      <c r="L2783" s="39" t="s">
        <v>6116</v>
      </c>
      <c r="M2783" s="67">
        <v>0</v>
      </c>
      <c r="N2783" s="67">
        <v>0</v>
      </c>
      <c r="O2783" s="46">
        <v>104463</v>
      </c>
      <c r="P2783" s="45">
        <v>104463</v>
      </c>
      <c r="Q2783" s="45">
        <v>96392</v>
      </c>
      <c r="R2783" s="45">
        <v>8032.666666666667</v>
      </c>
      <c r="S2783" s="45">
        <v>100000</v>
      </c>
      <c r="T2783" s="45">
        <v>54506</v>
      </c>
      <c r="U2783" s="46">
        <v>4463</v>
      </c>
      <c r="V2783" s="38">
        <v>1912.0117827651427</v>
      </c>
      <c r="W2783" s="46">
        <v>1912.0117827651427</v>
      </c>
      <c r="X2783" s="38"/>
      <c r="Y2783" s="38">
        <f t="shared" si="43"/>
        <v>2217.1917144965259</v>
      </c>
      <c r="Z2783" s="38">
        <v>2217.1917144965259</v>
      </c>
      <c r="AA2783" s="38">
        <v>0</v>
      </c>
      <c r="AB2783" s="38">
        <v>2217.1917144965259</v>
      </c>
      <c r="AC2783" s="38" t="s">
        <v>6123</v>
      </c>
      <c r="AD2783" s="59">
        <v>4.0677938474599599E-2</v>
      </c>
      <c r="AE2783" s="59">
        <v>2.1224660544848662E-2</v>
      </c>
      <c r="AF2783" s="59">
        <v>0.49679402072519069</v>
      </c>
    </row>
    <row r="2784" spans="1:32" x14ac:dyDescent="0.2">
      <c r="A2784" s="60" t="s">
        <v>6110</v>
      </c>
      <c r="B2784" s="44" t="s">
        <v>6115</v>
      </c>
      <c r="C2784" s="44"/>
      <c r="D2784" s="39">
        <v>2769</v>
      </c>
      <c r="E2784" s="44" t="s">
        <v>4224</v>
      </c>
      <c r="F2784" s="44" t="s">
        <v>4225</v>
      </c>
      <c r="G2784" s="39" t="s">
        <v>6115</v>
      </c>
      <c r="H2784" s="64">
        <v>40359</v>
      </c>
      <c r="I2784" s="44" t="s">
        <v>6141</v>
      </c>
      <c r="J2784" s="58">
        <v>22</v>
      </c>
      <c r="K2784" s="44" t="s">
        <v>6110</v>
      </c>
      <c r="L2784" s="39" t="s">
        <v>6116</v>
      </c>
      <c r="M2784" s="67">
        <v>0</v>
      </c>
      <c r="N2784" s="67">
        <v>0</v>
      </c>
      <c r="O2784" s="46">
        <v>219005</v>
      </c>
      <c r="P2784" s="45">
        <v>219005</v>
      </c>
      <c r="Q2784" s="45">
        <v>82412</v>
      </c>
      <c r="R2784" s="45">
        <v>6867.666666666667</v>
      </c>
      <c r="S2784" s="45">
        <v>100000</v>
      </c>
      <c r="T2784" s="45">
        <v>45291</v>
      </c>
      <c r="U2784" s="46">
        <v>119005</v>
      </c>
      <c r="V2784" s="38">
        <v>50983.410756882324</v>
      </c>
      <c r="W2784" s="46">
        <v>45291</v>
      </c>
      <c r="X2784" s="38"/>
      <c r="Y2784" s="38">
        <f t="shared" si="43"/>
        <v>59120.972436401316</v>
      </c>
      <c r="Z2784" s="38">
        <v>45291</v>
      </c>
      <c r="AA2784" s="38">
        <v>0</v>
      </c>
      <c r="AB2784" s="38">
        <v>45291</v>
      </c>
      <c r="AC2784" s="38" t="s">
        <v>6123</v>
      </c>
      <c r="AD2784" s="59">
        <v>1</v>
      </c>
      <c r="AE2784" s="59">
        <v>0.20680349763704026</v>
      </c>
      <c r="AF2784" s="59">
        <v>0.38058064787193813</v>
      </c>
    </row>
    <row r="2785" spans="1:32" x14ac:dyDescent="0.2">
      <c r="A2785" s="60" t="s">
        <v>6110</v>
      </c>
      <c r="B2785" s="44" t="s">
        <v>6115</v>
      </c>
      <c r="C2785" s="44"/>
      <c r="D2785" s="39">
        <v>2770</v>
      </c>
      <c r="E2785" s="44" t="s">
        <v>4295</v>
      </c>
      <c r="F2785" s="44" t="s">
        <v>4296</v>
      </c>
      <c r="G2785" s="39" t="s">
        <v>6115</v>
      </c>
      <c r="H2785" s="64">
        <v>40633</v>
      </c>
      <c r="I2785" s="44" t="s">
        <v>6141</v>
      </c>
      <c r="J2785" s="58">
        <v>22</v>
      </c>
      <c r="K2785" s="44" t="s">
        <v>6110</v>
      </c>
      <c r="L2785" s="39" t="s">
        <v>6116</v>
      </c>
      <c r="M2785" s="67">
        <v>0</v>
      </c>
      <c r="N2785" s="67">
        <v>0</v>
      </c>
      <c r="O2785" s="46">
        <v>36989</v>
      </c>
      <c r="P2785" s="45">
        <v>36989</v>
      </c>
      <c r="Q2785" s="45">
        <v>85175</v>
      </c>
      <c r="R2785" s="45">
        <v>7097.916666666667</v>
      </c>
      <c r="S2785" s="45">
        <v>100000</v>
      </c>
      <c r="T2785" s="45">
        <v>30413</v>
      </c>
      <c r="U2785" s="46">
        <v>0</v>
      </c>
      <c r="V2785" s="38">
        <v>0</v>
      </c>
      <c r="W2785" s="46">
        <v>0</v>
      </c>
      <c r="X2785" s="38"/>
      <c r="Y2785" s="38">
        <f t="shared" si="43"/>
        <v>0</v>
      </c>
      <c r="Z2785" s="38">
        <v>0</v>
      </c>
      <c r="AA2785" s="38">
        <v>0</v>
      </c>
      <c r="AB2785" s="38">
        <v>0</v>
      </c>
      <c r="AC2785" s="38" t="s">
        <v>6116</v>
      </c>
      <c r="AD2785" s="59">
        <v>0</v>
      </c>
      <c r="AE2785" s="59">
        <v>0</v>
      </c>
      <c r="AF2785" s="59" t="s">
        <v>6138</v>
      </c>
    </row>
    <row r="2786" spans="1:32" x14ac:dyDescent="0.2">
      <c r="A2786" s="60" t="s">
        <v>6110</v>
      </c>
      <c r="B2786" s="44" t="s">
        <v>6115</v>
      </c>
      <c r="C2786" s="44"/>
      <c r="D2786" s="39">
        <v>2771</v>
      </c>
      <c r="E2786" s="44" t="s">
        <v>4333</v>
      </c>
      <c r="F2786" s="44" t="s">
        <v>4334</v>
      </c>
      <c r="G2786" s="39" t="s">
        <v>6115</v>
      </c>
      <c r="H2786" s="64">
        <v>40543</v>
      </c>
      <c r="I2786" s="44" t="s">
        <v>6141</v>
      </c>
      <c r="J2786" s="58">
        <v>22</v>
      </c>
      <c r="K2786" s="44" t="s">
        <v>6110</v>
      </c>
      <c r="L2786" s="39" t="s">
        <v>6116</v>
      </c>
      <c r="M2786" s="67">
        <v>0</v>
      </c>
      <c r="N2786" s="67">
        <v>0</v>
      </c>
      <c r="O2786" s="46">
        <v>140577</v>
      </c>
      <c r="P2786" s="45">
        <v>140577</v>
      </c>
      <c r="Q2786" s="45">
        <v>92307</v>
      </c>
      <c r="R2786" s="45">
        <v>7692.25</v>
      </c>
      <c r="S2786" s="45">
        <v>100000</v>
      </c>
      <c r="T2786" s="45">
        <v>49996</v>
      </c>
      <c r="U2786" s="46">
        <v>40577</v>
      </c>
      <c r="V2786" s="38">
        <v>17383.755794143221</v>
      </c>
      <c r="W2786" s="46">
        <v>17383.755794143221</v>
      </c>
      <c r="X2786" s="38"/>
      <c r="Y2786" s="38">
        <f t="shared" si="43"/>
        <v>20158.410978966062</v>
      </c>
      <c r="Z2786" s="38">
        <v>20158.410978966062</v>
      </c>
      <c r="AA2786" s="38">
        <v>0</v>
      </c>
      <c r="AB2786" s="38">
        <v>20158.410978966062</v>
      </c>
      <c r="AC2786" s="38" t="s">
        <v>6123</v>
      </c>
      <c r="AD2786" s="59">
        <v>0.4032004756173706</v>
      </c>
      <c r="AE2786" s="59">
        <v>0.14339764669160718</v>
      </c>
      <c r="AF2786" s="59">
        <v>0.49679402072519069</v>
      </c>
    </row>
    <row r="2787" spans="1:32" x14ac:dyDescent="0.2">
      <c r="A2787" s="60" t="s">
        <v>6110</v>
      </c>
      <c r="B2787" s="44" t="s">
        <v>6115</v>
      </c>
      <c r="C2787" s="44"/>
      <c r="D2787" s="39">
        <v>2772</v>
      </c>
      <c r="E2787" s="44" t="s">
        <v>5079</v>
      </c>
      <c r="F2787" s="44" t="s">
        <v>5080</v>
      </c>
      <c r="G2787" s="39" t="s">
        <v>6115</v>
      </c>
      <c r="H2787" s="64">
        <v>40633</v>
      </c>
      <c r="I2787" s="44" t="s">
        <v>6130</v>
      </c>
      <c r="J2787" s="58">
        <v>22</v>
      </c>
      <c r="K2787" s="44" t="s">
        <v>6110</v>
      </c>
      <c r="L2787" s="39" t="s">
        <v>6116</v>
      </c>
      <c r="M2787" s="67">
        <v>0</v>
      </c>
      <c r="N2787" s="67">
        <v>0</v>
      </c>
      <c r="O2787" s="46">
        <v>85159</v>
      </c>
      <c r="P2787" s="45">
        <v>85159</v>
      </c>
      <c r="Q2787" s="45">
        <v>117634</v>
      </c>
      <c r="R2787" s="45">
        <v>9802.8333333333339</v>
      </c>
      <c r="S2787" s="45">
        <v>100000</v>
      </c>
      <c r="T2787" s="45">
        <v>91102</v>
      </c>
      <c r="U2787" s="46">
        <v>0</v>
      </c>
      <c r="V2787" s="38">
        <v>0</v>
      </c>
      <c r="W2787" s="46">
        <v>0</v>
      </c>
      <c r="X2787" s="38"/>
      <c r="Y2787" s="38">
        <f t="shared" si="43"/>
        <v>0</v>
      </c>
      <c r="Z2787" s="38">
        <v>0</v>
      </c>
      <c r="AA2787" s="38">
        <v>0</v>
      </c>
      <c r="AB2787" s="38">
        <v>0</v>
      </c>
      <c r="AC2787" s="38" t="s">
        <v>6116</v>
      </c>
      <c r="AD2787" s="59">
        <v>0</v>
      </c>
      <c r="AE2787" s="59">
        <v>0</v>
      </c>
      <c r="AF2787" s="59" t="s">
        <v>6138</v>
      </c>
    </row>
    <row r="2788" spans="1:32" x14ac:dyDescent="0.2">
      <c r="A2788" s="60" t="s">
        <v>6110</v>
      </c>
      <c r="B2788" s="44" t="s">
        <v>6115</v>
      </c>
      <c r="C2788" s="44"/>
      <c r="D2788" s="39">
        <v>2773</v>
      </c>
      <c r="E2788" s="44" t="s">
        <v>5161</v>
      </c>
      <c r="F2788" s="44" t="s">
        <v>5162</v>
      </c>
      <c r="G2788" s="39" t="s">
        <v>6115</v>
      </c>
      <c r="H2788" s="64">
        <v>40633</v>
      </c>
      <c r="I2788" s="44" t="s">
        <v>6131</v>
      </c>
      <c r="J2788" s="58">
        <v>22</v>
      </c>
      <c r="K2788" s="44" t="s">
        <v>6110</v>
      </c>
      <c r="L2788" s="39" t="s">
        <v>6116</v>
      </c>
      <c r="M2788" s="67">
        <v>0</v>
      </c>
      <c r="N2788" s="67">
        <v>0</v>
      </c>
      <c r="O2788" s="46">
        <v>61449</v>
      </c>
      <c r="P2788" s="45">
        <v>61449</v>
      </c>
      <c r="Q2788" s="45">
        <v>92160</v>
      </c>
      <c r="R2788" s="45">
        <v>7680</v>
      </c>
      <c r="S2788" s="45">
        <v>100000</v>
      </c>
      <c r="T2788" s="45">
        <v>54923</v>
      </c>
      <c r="U2788" s="46">
        <v>0</v>
      </c>
      <c r="V2788" s="38">
        <v>0</v>
      </c>
      <c r="W2788" s="46">
        <v>0</v>
      </c>
      <c r="X2788" s="38"/>
      <c r="Y2788" s="38">
        <f t="shared" si="43"/>
        <v>0</v>
      </c>
      <c r="Z2788" s="38">
        <v>0</v>
      </c>
      <c r="AA2788" s="38">
        <v>0</v>
      </c>
      <c r="AB2788" s="38">
        <v>0</v>
      </c>
      <c r="AC2788" s="38" t="s">
        <v>6116</v>
      </c>
      <c r="AD2788" s="59">
        <v>0</v>
      </c>
      <c r="AE2788" s="59">
        <v>0</v>
      </c>
      <c r="AF2788" s="59" t="s">
        <v>6138</v>
      </c>
    </row>
    <row r="2789" spans="1:32" x14ac:dyDescent="0.2">
      <c r="A2789" s="60" t="s">
        <v>6110</v>
      </c>
      <c r="B2789" s="44" t="s">
        <v>6115</v>
      </c>
      <c r="C2789" s="44"/>
      <c r="D2789" s="39">
        <v>2774</v>
      </c>
      <c r="E2789" s="44" t="s">
        <v>5318</v>
      </c>
      <c r="F2789" s="44" t="s">
        <v>5319</v>
      </c>
      <c r="G2789" s="39" t="s">
        <v>6115</v>
      </c>
      <c r="H2789" s="64">
        <v>40359</v>
      </c>
      <c r="I2789" s="44" t="s">
        <v>6141</v>
      </c>
      <c r="J2789" s="58">
        <v>22</v>
      </c>
      <c r="K2789" s="44" t="s">
        <v>6110</v>
      </c>
      <c r="L2789" s="39" t="s">
        <v>6116</v>
      </c>
      <c r="M2789" s="67">
        <v>0</v>
      </c>
      <c r="N2789" s="67">
        <v>0</v>
      </c>
      <c r="O2789" s="46">
        <v>64490</v>
      </c>
      <c r="P2789" s="45">
        <v>64490</v>
      </c>
      <c r="Q2789" s="45">
        <v>69351</v>
      </c>
      <c r="R2789" s="45">
        <v>5779.25</v>
      </c>
      <c r="S2789" s="45">
        <v>100000</v>
      </c>
      <c r="T2789" s="45">
        <v>39383</v>
      </c>
      <c r="U2789" s="46">
        <v>0</v>
      </c>
      <c r="V2789" s="38">
        <v>0</v>
      </c>
      <c r="W2789" s="46">
        <v>0</v>
      </c>
      <c r="X2789" s="38"/>
      <c r="Y2789" s="38">
        <f t="shared" ref="Y2789:Y2852" si="44">V2789*(1+$X$14)</f>
        <v>0</v>
      </c>
      <c r="Z2789" s="38">
        <v>0</v>
      </c>
      <c r="AA2789" s="38">
        <v>0</v>
      </c>
      <c r="AB2789" s="38">
        <v>0</v>
      </c>
      <c r="AC2789" s="38" t="s">
        <v>6116</v>
      </c>
      <c r="AD2789" s="59">
        <v>0</v>
      </c>
      <c r="AE2789" s="59">
        <v>0</v>
      </c>
      <c r="AF2789" s="59" t="s">
        <v>6138</v>
      </c>
    </row>
    <row r="2790" spans="1:32" x14ac:dyDescent="0.2">
      <c r="A2790" s="60" t="s">
        <v>6110</v>
      </c>
      <c r="B2790" s="44" t="s">
        <v>6115</v>
      </c>
      <c r="C2790" s="44"/>
      <c r="D2790" s="39">
        <v>2775</v>
      </c>
      <c r="E2790" s="44" t="s">
        <v>5410</v>
      </c>
      <c r="F2790" s="44" t="s">
        <v>5411</v>
      </c>
      <c r="G2790" s="39" t="s">
        <v>6115</v>
      </c>
      <c r="H2790" s="64">
        <v>40633</v>
      </c>
      <c r="I2790" s="44" t="s">
        <v>6132</v>
      </c>
      <c r="J2790" s="58">
        <v>22</v>
      </c>
      <c r="K2790" s="44" t="s">
        <v>6110</v>
      </c>
      <c r="L2790" s="39" t="s">
        <v>6116</v>
      </c>
      <c r="M2790" s="67">
        <v>0</v>
      </c>
      <c r="N2790" s="67">
        <v>0</v>
      </c>
      <c r="O2790" s="46">
        <v>79436</v>
      </c>
      <c r="P2790" s="45">
        <v>79436</v>
      </c>
      <c r="Q2790" s="45">
        <v>94520</v>
      </c>
      <c r="R2790" s="45">
        <v>7876.666666666667</v>
      </c>
      <c r="S2790" s="45">
        <v>100000</v>
      </c>
      <c r="T2790" s="45">
        <v>54754</v>
      </c>
      <c r="U2790" s="46">
        <v>0</v>
      </c>
      <c r="V2790" s="38">
        <v>0</v>
      </c>
      <c r="W2790" s="46">
        <v>0</v>
      </c>
      <c r="X2790" s="38"/>
      <c r="Y2790" s="38">
        <f t="shared" si="44"/>
        <v>0</v>
      </c>
      <c r="Z2790" s="38">
        <v>0</v>
      </c>
      <c r="AA2790" s="38">
        <v>0</v>
      </c>
      <c r="AB2790" s="38">
        <v>0</v>
      </c>
      <c r="AC2790" s="38" t="s">
        <v>6116</v>
      </c>
      <c r="AD2790" s="59">
        <v>0</v>
      </c>
      <c r="AE2790" s="59">
        <v>0</v>
      </c>
      <c r="AF2790" s="59" t="s">
        <v>6138</v>
      </c>
    </row>
    <row r="2791" spans="1:32" x14ac:dyDescent="0.2">
      <c r="A2791" s="60" t="s">
        <v>6110</v>
      </c>
      <c r="B2791" s="44" t="s">
        <v>6115</v>
      </c>
      <c r="C2791" s="44"/>
      <c r="D2791" s="39">
        <v>2776</v>
      </c>
      <c r="E2791" s="44" t="s">
        <v>5418</v>
      </c>
      <c r="F2791" s="44" t="s">
        <v>5419</v>
      </c>
      <c r="G2791" s="39" t="s">
        <v>6115</v>
      </c>
      <c r="H2791" s="64">
        <v>40451</v>
      </c>
      <c r="I2791" s="44" t="s">
        <v>6141</v>
      </c>
      <c r="J2791" s="58">
        <v>22</v>
      </c>
      <c r="K2791" s="44" t="s">
        <v>6110</v>
      </c>
      <c r="L2791" s="39" t="s">
        <v>6116</v>
      </c>
      <c r="M2791" s="67">
        <v>0</v>
      </c>
      <c r="N2791" s="67">
        <v>0</v>
      </c>
      <c r="O2791" s="46">
        <v>139077</v>
      </c>
      <c r="P2791" s="45">
        <v>139077</v>
      </c>
      <c r="Q2791" s="45">
        <v>103799</v>
      </c>
      <c r="R2791" s="45">
        <v>8649.9166666666661</v>
      </c>
      <c r="S2791" s="45">
        <v>100000</v>
      </c>
      <c r="T2791" s="45">
        <v>63243</v>
      </c>
      <c r="U2791" s="46">
        <v>39077</v>
      </c>
      <c r="V2791" s="38">
        <v>16741.134760276378</v>
      </c>
      <c r="W2791" s="46">
        <v>16741.134760276378</v>
      </c>
      <c r="X2791" s="38"/>
      <c r="Y2791" s="38">
        <f t="shared" si="44"/>
        <v>19413.219947878271</v>
      </c>
      <c r="Z2791" s="38">
        <v>19413.219947878271</v>
      </c>
      <c r="AA2791" s="38">
        <v>0</v>
      </c>
      <c r="AB2791" s="38">
        <v>19413.219947878271</v>
      </c>
      <c r="AC2791" s="38" t="s">
        <v>6123</v>
      </c>
      <c r="AD2791" s="59">
        <v>0.30696235074044986</v>
      </c>
      <c r="AE2791" s="59">
        <v>0.13958612817272642</v>
      </c>
      <c r="AF2791" s="59">
        <v>0.49679402072519058</v>
      </c>
    </row>
    <row r="2792" spans="1:32" x14ac:dyDescent="0.2">
      <c r="A2792" s="60" t="s">
        <v>6110</v>
      </c>
      <c r="B2792" s="44" t="s">
        <v>6115</v>
      </c>
      <c r="C2792" s="44"/>
      <c r="D2792" s="39">
        <v>2777</v>
      </c>
      <c r="E2792" s="44" t="s">
        <v>5579</v>
      </c>
      <c r="F2792" s="44" t="s">
        <v>5580</v>
      </c>
      <c r="G2792" s="39" t="s">
        <v>6115</v>
      </c>
      <c r="H2792" s="64">
        <v>40543</v>
      </c>
      <c r="I2792" s="44" t="s">
        <v>6129</v>
      </c>
      <c r="J2792" s="58">
        <v>22</v>
      </c>
      <c r="K2792" s="44" t="s">
        <v>6110</v>
      </c>
      <c r="L2792" s="39" t="s">
        <v>6116</v>
      </c>
      <c r="M2792" s="67">
        <v>0</v>
      </c>
      <c r="N2792" s="67">
        <v>0</v>
      </c>
      <c r="O2792" s="46">
        <v>63125</v>
      </c>
      <c r="P2792" s="45">
        <v>63125</v>
      </c>
      <c r="Q2792" s="45">
        <v>107290</v>
      </c>
      <c r="R2792" s="45">
        <v>8940.8333333333339</v>
      </c>
      <c r="S2792" s="45">
        <v>100000</v>
      </c>
      <c r="T2792" s="45">
        <v>64216</v>
      </c>
      <c r="U2792" s="46">
        <v>0</v>
      </c>
      <c r="V2792" s="38">
        <v>0</v>
      </c>
      <c r="W2792" s="46">
        <v>0</v>
      </c>
      <c r="X2792" s="38"/>
      <c r="Y2792" s="38">
        <f t="shared" si="44"/>
        <v>0</v>
      </c>
      <c r="Z2792" s="38">
        <v>0</v>
      </c>
      <c r="AA2792" s="38">
        <v>0</v>
      </c>
      <c r="AB2792" s="38">
        <v>0</v>
      </c>
      <c r="AC2792" s="38" t="s">
        <v>6116</v>
      </c>
      <c r="AD2792" s="59">
        <v>0</v>
      </c>
      <c r="AE2792" s="59">
        <v>0</v>
      </c>
      <c r="AF2792" s="59" t="s">
        <v>6138</v>
      </c>
    </row>
    <row r="2793" spans="1:32" x14ac:dyDescent="0.2">
      <c r="A2793" s="60" t="s">
        <v>6110</v>
      </c>
      <c r="B2793" s="44" t="s">
        <v>6115</v>
      </c>
      <c r="C2793" s="44"/>
      <c r="D2793" s="39">
        <v>2778</v>
      </c>
      <c r="E2793" s="44" t="s">
        <v>1141</v>
      </c>
      <c r="F2793" s="44" t="s">
        <v>1142</v>
      </c>
      <c r="G2793" s="39" t="s">
        <v>6115</v>
      </c>
      <c r="H2793" s="64">
        <v>40359</v>
      </c>
      <c r="I2793" s="44" t="s">
        <v>6131</v>
      </c>
      <c r="J2793" s="58">
        <v>21</v>
      </c>
      <c r="K2793" s="44" t="s">
        <v>6110</v>
      </c>
      <c r="L2793" s="39" t="s">
        <v>6116</v>
      </c>
      <c r="M2793" s="67">
        <v>0</v>
      </c>
      <c r="N2793" s="67">
        <v>0</v>
      </c>
      <c r="O2793" s="46">
        <v>356660</v>
      </c>
      <c r="P2793" s="45">
        <v>356660</v>
      </c>
      <c r="Q2793" s="45">
        <v>98596</v>
      </c>
      <c r="R2793" s="45">
        <v>8216.3333333333339</v>
      </c>
      <c r="S2793" s="45">
        <v>100000</v>
      </c>
      <c r="T2793" s="45">
        <v>61607</v>
      </c>
      <c r="U2793" s="46">
        <v>256660</v>
      </c>
      <c r="V2793" s="38">
        <v>109956.74303484238</v>
      </c>
      <c r="W2793" s="46">
        <v>61607</v>
      </c>
      <c r="X2793" s="38"/>
      <c r="Y2793" s="38">
        <f t="shared" si="44"/>
        <v>127507.15335932744</v>
      </c>
      <c r="Z2793" s="38">
        <v>61607</v>
      </c>
      <c r="AA2793" s="38">
        <v>0</v>
      </c>
      <c r="AB2793" s="38">
        <v>61607</v>
      </c>
      <c r="AC2793" s="38" t="s">
        <v>6123</v>
      </c>
      <c r="AD2793" s="59">
        <v>1</v>
      </c>
      <c r="AE2793" s="59">
        <v>0.17273313519878877</v>
      </c>
      <c r="AF2793" s="59">
        <v>0.24003350736382764</v>
      </c>
    </row>
    <row r="2794" spans="1:32" x14ac:dyDescent="0.2">
      <c r="A2794" s="60" t="s">
        <v>6110</v>
      </c>
      <c r="B2794" s="44" t="s">
        <v>6115</v>
      </c>
      <c r="C2794" s="44"/>
      <c r="D2794" s="39">
        <v>2779</v>
      </c>
      <c r="E2794" s="44" t="s">
        <v>3602</v>
      </c>
      <c r="F2794" s="44" t="s">
        <v>3603</v>
      </c>
      <c r="G2794" s="39" t="s">
        <v>6115</v>
      </c>
      <c r="H2794" s="64">
        <v>40451</v>
      </c>
      <c r="I2794" s="44" t="s">
        <v>6131</v>
      </c>
      <c r="J2794" s="58">
        <v>21</v>
      </c>
      <c r="K2794" s="44" t="s">
        <v>6110</v>
      </c>
      <c r="L2794" s="39" t="s">
        <v>6116</v>
      </c>
      <c r="M2794" s="67">
        <v>0</v>
      </c>
      <c r="N2794" s="67">
        <v>0</v>
      </c>
      <c r="O2794" s="46">
        <v>68965</v>
      </c>
      <c r="P2794" s="45">
        <v>68965</v>
      </c>
      <c r="Q2794" s="45">
        <v>102732</v>
      </c>
      <c r="R2794" s="45">
        <v>8561</v>
      </c>
      <c r="S2794" s="45">
        <v>100000</v>
      </c>
      <c r="T2794" s="45">
        <v>36310</v>
      </c>
      <c r="U2794" s="46">
        <v>0</v>
      </c>
      <c r="V2794" s="38">
        <v>0</v>
      </c>
      <c r="W2794" s="46">
        <v>0</v>
      </c>
      <c r="X2794" s="38"/>
      <c r="Y2794" s="38">
        <f t="shared" si="44"/>
        <v>0</v>
      </c>
      <c r="Z2794" s="38">
        <v>0</v>
      </c>
      <c r="AA2794" s="38">
        <v>0</v>
      </c>
      <c r="AB2794" s="38">
        <v>0</v>
      </c>
      <c r="AC2794" s="38" t="s">
        <v>6116</v>
      </c>
      <c r="AD2794" s="59">
        <v>0</v>
      </c>
      <c r="AE2794" s="59">
        <v>0</v>
      </c>
      <c r="AF2794" s="59" t="s">
        <v>6138</v>
      </c>
    </row>
    <row r="2795" spans="1:32" x14ac:dyDescent="0.2">
      <c r="A2795" s="60" t="s">
        <v>6110</v>
      </c>
      <c r="B2795" s="44" t="s">
        <v>6115</v>
      </c>
      <c r="C2795" s="44"/>
      <c r="D2795" s="39">
        <v>2780</v>
      </c>
      <c r="E2795" s="44" t="s">
        <v>3919</v>
      </c>
      <c r="F2795" s="44" t="s">
        <v>3920</v>
      </c>
      <c r="G2795" s="39" t="s">
        <v>6115</v>
      </c>
      <c r="H2795" s="64">
        <v>40359</v>
      </c>
      <c r="I2795" s="44" t="s">
        <v>6129</v>
      </c>
      <c r="J2795" s="58">
        <v>21</v>
      </c>
      <c r="K2795" s="44" t="s">
        <v>6110</v>
      </c>
      <c r="L2795" s="39" t="s">
        <v>6123</v>
      </c>
      <c r="M2795" s="67">
        <v>441534</v>
      </c>
      <c r="N2795" s="67">
        <v>441534</v>
      </c>
      <c r="O2795" s="46">
        <v>441534</v>
      </c>
      <c r="P2795" s="45">
        <v>0</v>
      </c>
      <c r="Q2795" s="45">
        <v>96191</v>
      </c>
      <c r="R2795" s="45">
        <v>8015.916666666667</v>
      </c>
      <c r="S2795" s="45">
        <v>100000</v>
      </c>
      <c r="T2795" s="45">
        <v>50425</v>
      </c>
      <c r="U2795" s="46">
        <v>0</v>
      </c>
      <c r="V2795" s="38">
        <v>0</v>
      </c>
      <c r="W2795" s="46">
        <v>0</v>
      </c>
      <c r="X2795" s="38"/>
      <c r="Y2795" s="38">
        <f t="shared" si="44"/>
        <v>0</v>
      </c>
      <c r="Z2795" s="38">
        <v>0</v>
      </c>
      <c r="AA2795" s="38">
        <v>0</v>
      </c>
      <c r="AB2795" s="38">
        <v>0</v>
      </c>
      <c r="AC2795" s="38" t="s">
        <v>6116</v>
      </c>
      <c r="AD2795" s="59">
        <v>0</v>
      </c>
      <c r="AE2795" s="59" t="s">
        <v>6138</v>
      </c>
      <c r="AF2795" s="59" t="s">
        <v>6138</v>
      </c>
    </row>
    <row r="2796" spans="1:32" x14ac:dyDescent="0.2">
      <c r="A2796" s="60" t="s">
        <v>6110</v>
      </c>
      <c r="B2796" s="44" t="s">
        <v>6115</v>
      </c>
      <c r="C2796" s="44"/>
      <c r="D2796" s="39">
        <v>2781</v>
      </c>
      <c r="E2796" s="44" t="s">
        <v>4693</v>
      </c>
      <c r="F2796" s="44" t="s">
        <v>4694</v>
      </c>
      <c r="G2796" s="39" t="s">
        <v>6115</v>
      </c>
      <c r="H2796" s="64">
        <v>40633</v>
      </c>
      <c r="I2796" s="44" t="s">
        <v>6141</v>
      </c>
      <c r="J2796" s="58">
        <v>21</v>
      </c>
      <c r="K2796" s="44" t="s">
        <v>6110</v>
      </c>
      <c r="L2796" s="39" t="s">
        <v>6116</v>
      </c>
      <c r="M2796" s="67">
        <v>0</v>
      </c>
      <c r="N2796" s="67">
        <v>0</v>
      </c>
      <c r="O2796" s="46">
        <v>407561</v>
      </c>
      <c r="P2796" s="45">
        <v>407561</v>
      </c>
      <c r="Q2796" s="45">
        <v>100815</v>
      </c>
      <c r="R2796" s="45">
        <v>8401.25</v>
      </c>
      <c r="S2796" s="45">
        <v>100000</v>
      </c>
      <c r="T2796" s="45">
        <v>43336</v>
      </c>
      <c r="U2796" s="46">
        <v>307561</v>
      </c>
      <c r="V2796" s="38">
        <v>131763.44519807977</v>
      </c>
      <c r="W2796" s="46">
        <v>43336</v>
      </c>
      <c r="X2796" s="38"/>
      <c r="Y2796" s="38">
        <f t="shared" si="44"/>
        <v>152794.46580826034</v>
      </c>
      <c r="Z2796" s="38">
        <v>43336</v>
      </c>
      <c r="AA2796" s="38">
        <v>0</v>
      </c>
      <c r="AB2796" s="38">
        <v>43336</v>
      </c>
      <c r="AC2796" s="38" t="s">
        <v>6123</v>
      </c>
      <c r="AD2796" s="59">
        <v>1</v>
      </c>
      <c r="AE2796" s="59">
        <v>0.10633009537222649</v>
      </c>
      <c r="AF2796" s="59">
        <v>0.14090212998397067</v>
      </c>
    </row>
    <row r="2797" spans="1:32" x14ac:dyDescent="0.2">
      <c r="A2797" s="60" t="s">
        <v>6110</v>
      </c>
      <c r="B2797" s="44" t="s">
        <v>6115</v>
      </c>
      <c r="C2797" s="44"/>
      <c r="D2797" s="39">
        <v>2782</v>
      </c>
      <c r="E2797" s="44" t="s">
        <v>5486</v>
      </c>
      <c r="F2797" s="44" t="s">
        <v>5487</v>
      </c>
      <c r="G2797" s="39" t="s">
        <v>6115</v>
      </c>
      <c r="H2797" s="64">
        <v>40359</v>
      </c>
      <c r="I2797" s="44" t="s">
        <v>6129</v>
      </c>
      <c r="J2797" s="58">
        <v>21</v>
      </c>
      <c r="K2797" s="44" t="s">
        <v>6110</v>
      </c>
      <c r="L2797" s="39" t="s">
        <v>6116</v>
      </c>
      <c r="M2797" s="67">
        <v>0</v>
      </c>
      <c r="N2797" s="67">
        <v>0</v>
      </c>
      <c r="O2797" s="46">
        <v>125787</v>
      </c>
      <c r="P2797" s="45">
        <v>125787</v>
      </c>
      <c r="Q2797" s="45">
        <v>97100</v>
      </c>
      <c r="R2797" s="45">
        <v>8091.666666666667</v>
      </c>
      <c r="S2797" s="45">
        <v>100000</v>
      </c>
      <c r="T2797" s="45">
        <v>30559</v>
      </c>
      <c r="U2797" s="46">
        <v>25787</v>
      </c>
      <c r="V2797" s="38">
        <v>11047.512400216163</v>
      </c>
      <c r="W2797" s="46">
        <v>11047.512400216163</v>
      </c>
      <c r="X2797" s="38"/>
      <c r="Y2797" s="38">
        <f t="shared" si="44"/>
        <v>12810.827412440491</v>
      </c>
      <c r="Z2797" s="38">
        <v>12810.827412440491</v>
      </c>
      <c r="AA2797" s="38">
        <v>0</v>
      </c>
      <c r="AB2797" s="38">
        <v>12810.827412440491</v>
      </c>
      <c r="AC2797" s="38" t="s">
        <v>6123</v>
      </c>
      <c r="AD2797" s="59">
        <v>0.41921618549168793</v>
      </c>
      <c r="AE2797" s="59">
        <v>0.10184540065698754</v>
      </c>
      <c r="AF2797" s="59">
        <v>0.49679402072519063</v>
      </c>
    </row>
    <row r="2798" spans="1:32" x14ac:dyDescent="0.2">
      <c r="A2798" s="60" t="s">
        <v>6110</v>
      </c>
      <c r="B2798" s="44" t="s">
        <v>6115</v>
      </c>
      <c r="C2798" s="44"/>
      <c r="D2798" s="39">
        <v>2783</v>
      </c>
      <c r="E2798" s="44" t="s">
        <v>363</v>
      </c>
      <c r="F2798" s="44" t="s">
        <v>364</v>
      </c>
      <c r="G2798" s="39" t="s">
        <v>6115</v>
      </c>
      <c r="H2798" s="64">
        <v>40359</v>
      </c>
      <c r="I2798" s="44" t="s">
        <v>6131</v>
      </c>
      <c r="J2798" s="58">
        <v>20</v>
      </c>
      <c r="K2798" s="44" t="s">
        <v>6110</v>
      </c>
      <c r="L2798" s="39" t="s">
        <v>6116</v>
      </c>
      <c r="M2798" s="67">
        <v>0</v>
      </c>
      <c r="N2798" s="67">
        <v>0</v>
      </c>
      <c r="O2798" s="46">
        <v>48027</v>
      </c>
      <c r="P2798" s="45">
        <v>48027</v>
      </c>
      <c r="Q2798" s="45">
        <v>77330</v>
      </c>
      <c r="R2798" s="45">
        <v>6444.166666666667</v>
      </c>
      <c r="S2798" s="45">
        <v>100000</v>
      </c>
      <c r="T2798" s="45">
        <v>32352</v>
      </c>
      <c r="U2798" s="46">
        <v>0</v>
      </c>
      <c r="V2798" s="38">
        <v>0</v>
      </c>
      <c r="W2798" s="46">
        <v>0</v>
      </c>
      <c r="X2798" s="38"/>
      <c r="Y2798" s="38">
        <f t="shared" si="44"/>
        <v>0</v>
      </c>
      <c r="Z2798" s="38">
        <v>0</v>
      </c>
      <c r="AA2798" s="38">
        <v>0</v>
      </c>
      <c r="AB2798" s="38">
        <v>0</v>
      </c>
      <c r="AC2798" s="38" t="s">
        <v>6116</v>
      </c>
      <c r="AD2798" s="59">
        <v>0</v>
      </c>
      <c r="AE2798" s="59">
        <v>0</v>
      </c>
      <c r="AF2798" s="59" t="s">
        <v>6138</v>
      </c>
    </row>
    <row r="2799" spans="1:32" x14ac:dyDescent="0.2">
      <c r="A2799" s="60" t="s">
        <v>6110</v>
      </c>
      <c r="B2799" s="44" t="s">
        <v>6115</v>
      </c>
      <c r="C2799" s="44"/>
      <c r="D2799" s="39">
        <v>2784</v>
      </c>
      <c r="E2799" s="44" t="s">
        <v>427</v>
      </c>
      <c r="F2799" s="44" t="s">
        <v>428</v>
      </c>
      <c r="G2799" s="39" t="s">
        <v>6115</v>
      </c>
      <c r="H2799" s="64">
        <v>40633</v>
      </c>
      <c r="I2799" s="44" t="s">
        <v>6131</v>
      </c>
      <c r="J2799" s="58">
        <v>20</v>
      </c>
      <c r="K2799" s="44" t="s">
        <v>6110</v>
      </c>
      <c r="L2799" s="39" t="s">
        <v>6116</v>
      </c>
      <c r="M2799" s="67">
        <v>0</v>
      </c>
      <c r="N2799" s="67">
        <v>0</v>
      </c>
      <c r="O2799" s="46">
        <v>65063</v>
      </c>
      <c r="P2799" s="45">
        <v>65063</v>
      </c>
      <c r="Q2799" s="45">
        <v>73652</v>
      </c>
      <c r="R2799" s="45">
        <v>6137.666666666667</v>
      </c>
      <c r="S2799" s="45">
        <v>100000</v>
      </c>
      <c r="T2799" s="45">
        <v>47595</v>
      </c>
      <c r="U2799" s="46">
        <v>0</v>
      </c>
      <c r="V2799" s="38">
        <v>0</v>
      </c>
      <c r="W2799" s="46">
        <v>0</v>
      </c>
      <c r="X2799" s="38"/>
      <c r="Y2799" s="38">
        <f t="shared" si="44"/>
        <v>0</v>
      </c>
      <c r="Z2799" s="38">
        <v>0</v>
      </c>
      <c r="AA2799" s="38">
        <v>0</v>
      </c>
      <c r="AB2799" s="38">
        <v>0</v>
      </c>
      <c r="AC2799" s="38" t="s">
        <v>6116</v>
      </c>
      <c r="AD2799" s="59">
        <v>0</v>
      </c>
      <c r="AE2799" s="59">
        <v>0</v>
      </c>
      <c r="AF2799" s="59" t="s">
        <v>6138</v>
      </c>
    </row>
    <row r="2800" spans="1:32" x14ac:dyDescent="0.2">
      <c r="A2800" s="60" t="s">
        <v>6110</v>
      </c>
      <c r="B2800" s="44" t="s">
        <v>6115</v>
      </c>
      <c r="C2800" s="44"/>
      <c r="D2800" s="39">
        <v>2785</v>
      </c>
      <c r="E2800" s="44" t="s">
        <v>431</v>
      </c>
      <c r="F2800" s="44" t="s">
        <v>432</v>
      </c>
      <c r="G2800" s="39" t="s">
        <v>6115</v>
      </c>
      <c r="H2800" s="64">
        <v>40451</v>
      </c>
      <c r="I2800" s="44" t="s">
        <v>6141</v>
      </c>
      <c r="J2800" s="58">
        <v>20</v>
      </c>
      <c r="K2800" s="44" t="s">
        <v>6110</v>
      </c>
      <c r="L2800" s="39" t="s">
        <v>6116</v>
      </c>
      <c r="M2800" s="67">
        <v>0</v>
      </c>
      <c r="N2800" s="67">
        <v>0</v>
      </c>
      <c r="O2800" s="46">
        <v>34803</v>
      </c>
      <c r="P2800" s="45">
        <v>34803</v>
      </c>
      <c r="Q2800" s="45">
        <v>78131</v>
      </c>
      <c r="R2800" s="45">
        <v>6510.916666666667</v>
      </c>
      <c r="S2800" s="45">
        <v>100000</v>
      </c>
      <c r="T2800" s="45">
        <v>41080</v>
      </c>
      <c r="U2800" s="46">
        <v>0</v>
      </c>
      <c r="V2800" s="38">
        <v>0</v>
      </c>
      <c r="W2800" s="46">
        <v>0</v>
      </c>
      <c r="X2800" s="38"/>
      <c r="Y2800" s="38">
        <f t="shared" si="44"/>
        <v>0</v>
      </c>
      <c r="Z2800" s="38">
        <v>0</v>
      </c>
      <c r="AA2800" s="38">
        <v>0</v>
      </c>
      <c r="AB2800" s="38">
        <v>0</v>
      </c>
      <c r="AC2800" s="38" t="s">
        <v>6116</v>
      </c>
      <c r="AD2800" s="59">
        <v>0</v>
      </c>
      <c r="AE2800" s="59">
        <v>0</v>
      </c>
      <c r="AF2800" s="59" t="s">
        <v>6138</v>
      </c>
    </row>
    <row r="2801" spans="1:32" x14ac:dyDescent="0.2">
      <c r="A2801" s="60" t="s">
        <v>6110</v>
      </c>
      <c r="B2801" s="44" t="s">
        <v>6115</v>
      </c>
      <c r="C2801" s="44"/>
      <c r="D2801" s="39">
        <v>2786</v>
      </c>
      <c r="E2801" s="44" t="s">
        <v>462</v>
      </c>
      <c r="F2801" s="44" t="s">
        <v>463</v>
      </c>
      <c r="G2801" s="39" t="s">
        <v>6115</v>
      </c>
      <c r="H2801" s="64">
        <v>40451</v>
      </c>
      <c r="I2801" s="44" t="s">
        <v>6131</v>
      </c>
      <c r="J2801" s="58">
        <v>20</v>
      </c>
      <c r="K2801" s="44" t="s">
        <v>6110</v>
      </c>
      <c r="L2801" s="39" t="s">
        <v>6116</v>
      </c>
      <c r="M2801" s="67">
        <v>0</v>
      </c>
      <c r="N2801" s="67">
        <v>0</v>
      </c>
      <c r="O2801" s="46">
        <v>27891</v>
      </c>
      <c r="P2801" s="45">
        <v>27891</v>
      </c>
      <c r="Q2801" s="45">
        <v>86293</v>
      </c>
      <c r="R2801" s="45">
        <v>7191.083333333333</v>
      </c>
      <c r="S2801" s="45">
        <v>100000</v>
      </c>
      <c r="T2801" s="45">
        <v>44768</v>
      </c>
      <c r="U2801" s="46">
        <v>0</v>
      </c>
      <c r="V2801" s="38">
        <v>0</v>
      </c>
      <c r="W2801" s="46">
        <v>0</v>
      </c>
      <c r="X2801" s="38"/>
      <c r="Y2801" s="38">
        <f t="shared" si="44"/>
        <v>0</v>
      </c>
      <c r="Z2801" s="38">
        <v>0</v>
      </c>
      <c r="AA2801" s="38">
        <v>0</v>
      </c>
      <c r="AB2801" s="38">
        <v>0</v>
      </c>
      <c r="AC2801" s="38" t="s">
        <v>6116</v>
      </c>
      <c r="AD2801" s="59">
        <v>0</v>
      </c>
      <c r="AE2801" s="59">
        <v>0</v>
      </c>
      <c r="AF2801" s="59" t="s">
        <v>6138</v>
      </c>
    </row>
    <row r="2802" spans="1:32" x14ac:dyDescent="0.2">
      <c r="A2802" s="60" t="s">
        <v>6110</v>
      </c>
      <c r="B2802" s="44" t="s">
        <v>6115</v>
      </c>
      <c r="C2802" s="44"/>
      <c r="D2802" s="39">
        <v>2787</v>
      </c>
      <c r="E2802" s="44" t="s">
        <v>668</v>
      </c>
      <c r="F2802" s="44" t="s">
        <v>669</v>
      </c>
      <c r="G2802" s="39" t="s">
        <v>6115</v>
      </c>
      <c r="H2802" s="64">
        <v>40633</v>
      </c>
      <c r="I2802" s="44" t="s">
        <v>6132</v>
      </c>
      <c r="J2802" s="58">
        <v>20</v>
      </c>
      <c r="K2802" s="44" t="s">
        <v>6110</v>
      </c>
      <c r="L2802" s="39" t="s">
        <v>6116</v>
      </c>
      <c r="M2802" s="67">
        <v>0</v>
      </c>
      <c r="N2802" s="67">
        <v>0</v>
      </c>
      <c r="O2802" s="46">
        <v>162769</v>
      </c>
      <c r="P2802" s="45">
        <v>162769</v>
      </c>
      <c r="Q2802" s="45">
        <v>114227</v>
      </c>
      <c r="R2802" s="45">
        <v>9518.9166666666661</v>
      </c>
      <c r="S2802" s="45">
        <v>100000</v>
      </c>
      <c r="T2802" s="45">
        <v>60505</v>
      </c>
      <c r="U2802" s="46">
        <v>62769</v>
      </c>
      <c r="V2802" s="38">
        <v>26891.119783191854</v>
      </c>
      <c r="W2802" s="46">
        <v>26891.119783191854</v>
      </c>
      <c r="X2802" s="38"/>
      <c r="Y2802" s="38">
        <f t="shared" si="44"/>
        <v>31183.263886899491</v>
      </c>
      <c r="Z2802" s="38">
        <v>31183.263886899491</v>
      </c>
      <c r="AA2802" s="38">
        <v>0</v>
      </c>
      <c r="AB2802" s="38">
        <v>31183.263886899491</v>
      </c>
      <c r="AC2802" s="38" t="s">
        <v>6123</v>
      </c>
      <c r="AD2802" s="59">
        <v>0.51538325571274257</v>
      </c>
      <c r="AE2802" s="59">
        <v>0.19157987016507744</v>
      </c>
      <c r="AF2802" s="59">
        <v>0.49679402072519063</v>
      </c>
    </row>
    <row r="2803" spans="1:32" x14ac:dyDescent="0.2">
      <c r="A2803" s="60" t="s">
        <v>6110</v>
      </c>
      <c r="B2803" s="44" t="s">
        <v>6115</v>
      </c>
      <c r="C2803" s="44"/>
      <c r="D2803" s="39">
        <v>2788</v>
      </c>
      <c r="E2803" s="44" t="s">
        <v>672</v>
      </c>
      <c r="F2803" s="44" t="s">
        <v>673</v>
      </c>
      <c r="G2803" s="39" t="s">
        <v>6115</v>
      </c>
      <c r="H2803" s="64">
        <v>40543</v>
      </c>
      <c r="I2803" s="44" t="s">
        <v>6131</v>
      </c>
      <c r="J2803" s="58">
        <v>20</v>
      </c>
      <c r="K2803" s="44" t="s">
        <v>6110</v>
      </c>
      <c r="L2803" s="39" t="s">
        <v>6116</v>
      </c>
      <c r="M2803" s="67">
        <v>0</v>
      </c>
      <c r="N2803" s="67">
        <v>0</v>
      </c>
      <c r="O2803" s="46">
        <v>238706</v>
      </c>
      <c r="P2803" s="45">
        <v>238706</v>
      </c>
      <c r="Q2803" s="45">
        <v>131149</v>
      </c>
      <c r="R2803" s="45">
        <v>10929.083333333334</v>
      </c>
      <c r="S2803" s="45">
        <v>100000</v>
      </c>
      <c r="T2803" s="45">
        <v>66572</v>
      </c>
      <c r="U2803" s="46">
        <v>138706</v>
      </c>
      <c r="V2803" s="38">
        <v>59423.595415689422</v>
      </c>
      <c r="W2803" s="46">
        <v>59423.595415689422</v>
      </c>
      <c r="X2803" s="38"/>
      <c r="Y2803" s="38">
        <f t="shared" si="44"/>
        <v>68908.31143870829</v>
      </c>
      <c r="Z2803" s="38">
        <v>66572</v>
      </c>
      <c r="AA2803" s="38">
        <v>0</v>
      </c>
      <c r="AB2803" s="38">
        <v>66572</v>
      </c>
      <c r="AC2803" s="38" t="s">
        <v>6123</v>
      </c>
      <c r="AD2803" s="59">
        <v>1</v>
      </c>
      <c r="AE2803" s="59">
        <v>0.27888699906998565</v>
      </c>
      <c r="AF2803" s="59">
        <v>0.4799503986849884</v>
      </c>
    </row>
    <row r="2804" spans="1:32" ht="15" x14ac:dyDescent="0.25">
      <c r="A2804" s="35" t="s">
        <v>6110</v>
      </c>
      <c r="B2804" s="26" t="s">
        <v>6173</v>
      </c>
      <c r="C2804" s="26" t="s">
        <v>6220</v>
      </c>
      <c r="D2804" s="137">
        <v>2789</v>
      </c>
      <c r="E2804" s="138" t="s">
        <v>877</v>
      </c>
      <c r="F2804" s="138" t="s">
        <v>878</v>
      </c>
      <c r="G2804" s="137" t="s">
        <v>6134</v>
      </c>
      <c r="H2804" s="139">
        <v>40268</v>
      </c>
      <c r="I2804" s="138" t="s">
        <v>6131</v>
      </c>
      <c r="J2804" s="140">
        <v>20</v>
      </c>
      <c r="K2804" s="138" t="s">
        <v>6110</v>
      </c>
      <c r="L2804" s="137" t="s">
        <v>6116</v>
      </c>
      <c r="M2804" s="137"/>
      <c r="N2804" s="137"/>
      <c r="O2804" s="142">
        <v>-14990</v>
      </c>
      <c r="P2804" s="143">
        <v>-14990</v>
      </c>
      <c r="Q2804" s="143">
        <v>0</v>
      </c>
      <c r="R2804" s="143">
        <v>0</v>
      </c>
      <c r="S2804" s="143">
        <v>0</v>
      </c>
      <c r="T2804" s="143">
        <v>91599</v>
      </c>
      <c r="U2804" s="143">
        <v>0</v>
      </c>
      <c r="V2804" s="142">
        <v>33124.116599620262</v>
      </c>
      <c r="W2804" s="142">
        <v>33124.116599620262</v>
      </c>
      <c r="X2804" s="144"/>
      <c r="Y2804" s="38">
        <f t="shared" si="44"/>
        <v>38411.121488217323</v>
      </c>
      <c r="Z2804" s="144">
        <v>33124.116599620262</v>
      </c>
      <c r="AA2804" s="144">
        <v>33124.116599620262</v>
      </c>
      <c r="AB2804" s="144">
        <v>0</v>
      </c>
      <c r="AC2804" s="144" t="s">
        <v>6123</v>
      </c>
      <c r="AD2804" s="145">
        <v>0</v>
      </c>
      <c r="AE2804" s="145">
        <v>0</v>
      </c>
      <c r="AF2804" s="145" t="s">
        <v>6138</v>
      </c>
    </row>
    <row r="2805" spans="1:32" x14ac:dyDescent="0.2">
      <c r="A2805" s="60" t="s">
        <v>6110</v>
      </c>
      <c r="B2805" s="44" t="s">
        <v>6115</v>
      </c>
      <c r="C2805" s="44"/>
      <c r="D2805" s="39">
        <v>2790</v>
      </c>
      <c r="E2805" s="44" t="s">
        <v>1065</v>
      </c>
      <c r="F2805" s="44" t="s">
        <v>1066</v>
      </c>
      <c r="G2805" s="39" t="s">
        <v>6115</v>
      </c>
      <c r="H2805" s="64">
        <v>40359</v>
      </c>
      <c r="I2805" s="44" t="s">
        <v>6131</v>
      </c>
      <c r="J2805" s="58">
        <v>20</v>
      </c>
      <c r="K2805" s="44" t="s">
        <v>6110</v>
      </c>
      <c r="L2805" s="39" t="s">
        <v>6116</v>
      </c>
      <c r="M2805" s="67">
        <v>0</v>
      </c>
      <c r="N2805" s="67">
        <v>0</v>
      </c>
      <c r="O2805" s="46">
        <v>75657</v>
      </c>
      <c r="P2805" s="45">
        <v>75657</v>
      </c>
      <c r="Q2805" s="45">
        <v>95984</v>
      </c>
      <c r="R2805" s="45">
        <v>7998.666666666667</v>
      </c>
      <c r="S2805" s="45">
        <v>100000</v>
      </c>
      <c r="T2805" s="45">
        <v>79563</v>
      </c>
      <c r="U2805" s="46">
        <v>0</v>
      </c>
      <c r="V2805" s="38">
        <v>0</v>
      </c>
      <c r="W2805" s="46">
        <v>0</v>
      </c>
      <c r="X2805" s="38"/>
      <c r="Y2805" s="38">
        <f t="shared" si="44"/>
        <v>0</v>
      </c>
      <c r="Z2805" s="38">
        <v>0</v>
      </c>
      <c r="AA2805" s="38">
        <v>0</v>
      </c>
      <c r="AB2805" s="38">
        <v>0</v>
      </c>
      <c r="AC2805" s="38" t="s">
        <v>6116</v>
      </c>
      <c r="AD2805" s="59">
        <v>0</v>
      </c>
      <c r="AE2805" s="59">
        <v>0</v>
      </c>
      <c r="AF2805" s="59" t="s">
        <v>6138</v>
      </c>
    </row>
    <row r="2806" spans="1:32" x14ac:dyDescent="0.2">
      <c r="A2806" s="60" t="s">
        <v>6110</v>
      </c>
      <c r="B2806" s="44" t="s">
        <v>6115</v>
      </c>
      <c r="C2806" s="44"/>
      <c r="D2806" s="39">
        <v>2791</v>
      </c>
      <c r="E2806" s="44" t="s">
        <v>1093</v>
      </c>
      <c r="F2806" s="44" t="s">
        <v>1094</v>
      </c>
      <c r="G2806" s="39" t="s">
        <v>6115</v>
      </c>
      <c r="H2806" s="64">
        <v>40543</v>
      </c>
      <c r="I2806" s="44" t="s">
        <v>6129</v>
      </c>
      <c r="J2806" s="58">
        <v>20</v>
      </c>
      <c r="K2806" s="44" t="s">
        <v>6110</v>
      </c>
      <c r="L2806" s="39" t="s">
        <v>6116</v>
      </c>
      <c r="M2806" s="67">
        <v>0</v>
      </c>
      <c r="N2806" s="67">
        <v>0</v>
      </c>
      <c r="O2806" s="46">
        <v>35802</v>
      </c>
      <c r="P2806" s="45">
        <v>35802</v>
      </c>
      <c r="Q2806" s="45">
        <v>92711</v>
      </c>
      <c r="R2806" s="45">
        <v>7725.916666666667</v>
      </c>
      <c r="S2806" s="45">
        <v>100000</v>
      </c>
      <c r="T2806" s="45">
        <v>80709</v>
      </c>
      <c r="U2806" s="46">
        <v>0</v>
      </c>
      <c r="V2806" s="38">
        <v>0</v>
      </c>
      <c r="W2806" s="46">
        <v>0</v>
      </c>
      <c r="X2806" s="38"/>
      <c r="Y2806" s="38">
        <f t="shared" si="44"/>
        <v>0</v>
      </c>
      <c r="Z2806" s="38">
        <v>0</v>
      </c>
      <c r="AA2806" s="38">
        <v>0</v>
      </c>
      <c r="AB2806" s="38">
        <v>0</v>
      </c>
      <c r="AC2806" s="38" t="s">
        <v>6116</v>
      </c>
      <c r="AD2806" s="59">
        <v>0</v>
      </c>
      <c r="AE2806" s="59">
        <v>0</v>
      </c>
      <c r="AF2806" s="59" t="s">
        <v>6138</v>
      </c>
    </row>
    <row r="2807" spans="1:32" x14ac:dyDescent="0.2">
      <c r="A2807" s="60" t="s">
        <v>6110</v>
      </c>
      <c r="B2807" s="44" t="s">
        <v>6115</v>
      </c>
      <c r="C2807" s="44"/>
      <c r="D2807" s="39">
        <v>2792</v>
      </c>
      <c r="E2807" s="44" t="s">
        <v>1108</v>
      </c>
      <c r="F2807" s="44" t="s">
        <v>813</v>
      </c>
      <c r="G2807" s="39" t="s">
        <v>6115</v>
      </c>
      <c r="H2807" s="64">
        <v>40543</v>
      </c>
      <c r="I2807" s="44" t="s">
        <v>6131</v>
      </c>
      <c r="J2807" s="58">
        <v>20</v>
      </c>
      <c r="K2807" s="44" t="s">
        <v>6110</v>
      </c>
      <c r="L2807" s="39" t="s">
        <v>6116</v>
      </c>
      <c r="M2807" s="67">
        <v>0</v>
      </c>
      <c r="N2807" s="67">
        <v>0</v>
      </c>
      <c r="O2807" s="46">
        <v>211809</v>
      </c>
      <c r="P2807" s="45">
        <v>211809</v>
      </c>
      <c r="Q2807" s="45">
        <v>98717</v>
      </c>
      <c r="R2807" s="45">
        <v>8226.4166666666661</v>
      </c>
      <c r="S2807" s="45">
        <v>100000</v>
      </c>
      <c r="T2807" s="45">
        <v>75814</v>
      </c>
      <c r="U2807" s="46">
        <v>111809</v>
      </c>
      <c r="V2807" s="38">
        <v>47900.543450411795</v>
      </c>
      <c r="W2807" s="46">
        <v>47900.543450411795</v>
      </c>
      <c r="X2807" s="38"/>
      <c r="Y2807" s="38">
        <f t="shared" si="44"/>
        <v>55546.042663262837</v>
      </c>
      <c r="Z2807" s="38">
        <v>55546.042663262837</v>
      </c>
      <c r="AA2807" s="38">
        <v>0</v>
      </c>
      <c r="AB2807" s="38">
        <v>55546.042663262837</v>
      </c>
      <c r="AC2807" s="38" t="s">
        <v>6123</v>
      </c>
      <c r="AD2807" s="59">
        <v>0.73266207644053649</v>
      </c>
      <c r="AE2807" s="59">
        <v>0.26224590391939356</v>
      </c>
      <c r="AF2807" s="59">
        <v>0.49679402072519063</v>
      </c>
    </row>
    <row r="2808" spans="1:32" x14ac:dyDescent="0.2">
      <c r="A2808" s="60" t="s">
        <v>6110</v>
      </c>
      <c r="B2808" s="44" t="s">
        <v>6115</v>
      </c>
      <c r="C2808" s="44"/>
      <c r="D2808" s="39">
        <v>2793</v>
      </c>
      <c r="E2808" s="44" t="s">
        <v>1152</v>
      </c>
      <c r="F2808" s="44" t="s">
        <v>1153</v>
      </c>
      <c r="G2808" s="39" t="s">
        <v>6115</v>
      </c>
      <c r="H2808" s="64">
        <v>40359</v>
      </c>
      <c r="I2808" s="44" t="s">
        <v>6131</v>
      </c>
      <c r="J2808" s="58">
        <v>20</v>
      </c>
      <c r="K2808" s="44" t="s">
        <v>6110</v>
      </c>
      <c r="L2808" s="39" t="s">
        <v>6116</v>
      </c>
      <c r="M2808" s="67">
        <v>0</v>
      </c>
      <c r="N2808" s="67">
        <v>0</v>
      </c>
      <c r="O2808" s="46">
        <v>509765</v>
      </c>
      <c r="P2808" s="45">
        <v>509765</v>
      </c>
      <c r="Q2808" s="45">
        <v>115005</v>
      </c>
      <c r="R2808" s="45">
        <v>9583.75</v>
      </c>
      <c r="S2808" s="45">
        <v>100000</v>
      </c>
      <c r="T2808" s="45">
        <v>80613</v>
      </c>
      <c r="U2808" s="46">
        <v>409765</v>
      </c>
      <c r="V2808" s="38">
        <v>175549.07196163089</v>
      </c>
      <c r="W2808" s="46">
        <v>80613</v>
      </c>
      <c r="X2808" s="38"/>
      <c r="Y2808" s="38">
        <f t="shared" si="44"/>
        <v>203568.80190245772</v>
      </c>
      <c r="Z2808" s="38">
        <v>80613</v>
      </c>
      <c r="AA2808" s="38">
        <v>0</v>
      </c>
      <c r="AB2808" s="38">
        <v>80613</v>
      </c>
      <c r="AC2808" s="38" t="s">
        <v>6123</v>
      </c>
      <c r="AD2808" s="59">
        <v>1</v>
      </c>
      <c r="AE2808" s="59">
        <v>0.15813757319549204</v>
      </c>
      <c r="AF2808" s="59">
        <v>0.19672983295303406</v>
      </c>
    </row>
    <row r="2809" spans="1:32" x14ac:dyDescent="0.2">
      <c r="A2809" s="60" t="s">
        <v>6110</v>
      </c>
      <c r="B2809" s="44" t="s">
        <v>6115</v>
      </c>
      <c r="C2809" s="44"/>
      <c r="D2809" s="39">
        <v>2794</v>
      </c>
      <c r="E2809" s="44" t="s">
        <v>1182</v>
      </c>
      <c r="F2809" s="44" t="s">
        <v>1183</v>
      </c>
      <c r="G2809" s="39" t="s">
        <v>6115</v>
      </c>
      <c r="H2809" s="64">
        <v>40543</v>
      </c>
      <c r="I2809" s="44" t="s">
        <v>6131</v>
      </c>
      <c r="J2809" s="58">
        <v>20</v>
      </c>
      <c r="K2809" s="44" t="s">
        <v>6110</v>
      </c>
      <c r="L2809" s="39" t="s">
        <v>6116</v>
      </c>
      <c r="M2809" s="67">
        <v>0</v>
      </c>
      <c r="N2809" s="67">
        <v>0</v>
      </c>
      <c r="O2809" s="46">
        <v>152621</v>
      </c>
      <c r="P2809" s="45">
        <v>152621</v>
      </c>
      <c r="Q2809" s="45">
        <v>111236</v>
      </c>
      <c r="R2809" s="45">
        <v>9269.6666666666661</v>
      </c>
      <c r="S2809" s="45">
        <v>100000</v>
      </c>
      <c r="T2809" s="45">
        <v>110655</v>
      </c>
      <c r="U2809" s="46">
        <v>52621</v>
      </c>
      <c r="V2809" s="38">
        <v>22543.574282071382</v>
      </c>
      <c r="W2809" s="46">
        <v>22543.574282071382</v>
      </c>
      <c r="X2809" s="38"/>
      <c r="Y2809" s="38">
        <f t="shared" si="44"/>
        <v>26141.798164580257</v>
      </c>
      <c r="Z2809" s="38">
        <v>26141.798164580257</v>
      </c>
      <c r="AA2809" s="38">
        <v>0</v>
      </c>
      <c r="AB2809" s="38">
        <v>26141.798164580257</v>
      </c>
      <c r="AC2809" s="38" t="s">
        <v>6123</v>
      </c>
      <c r="AD2809" s="59">
        <v>0.23624597320121329</v>
      </c>
      <c r="AE2809" s="59">
        <v>0.17128572191625174</v>
      </c>
      <c r="AF2809" s="59">
        <v>0.49679402072519063</v>
      </c>
    </row>
    <row r="2810" spans="1:32" x14ac:dyDescent="0.2">
      <c r="A2810" s="60" t="s">
        <v>6110</v>
      </c>
      <c r="B2810" s="44" t="s">
        <v>6115</v>
      </c>
      <c r="C2810" s="44"/>
      <c r="D2810" s="39">
        <v>2795</v>
      </c>
      <c r="E2810" s="44" t="s">
        <v>1239</v>
      </c>
      <c r="F2810" s="44" t="s">
        <v>1240</v>
      </c>
      <c r="G2810" s="39" t="s">
        <v>6115</v>
      </c>
      <c r="H2810" s="64">
        <v>40451</v>
      </c>
      <c r="I2810" s="44" t="s">
        <v>6131</v>
      </c>
      <c r="J2810" s="58">
        <v>20</v>
      </c>
      <c r="K2810" s="44" t="s">
        <v>6110</v>
      </c>
      <c r="L2810" s="39" t="s">
        <v>6116</v>
      </c>
      <c r="M2810" s="67">
        <v>0</v>
      </c>
      <c r="N2810" s="67">
        <v>0</v>
      </c>
      <c r="O2810" s="46">
        <v>334304</v>
      </c>
      <c r="P2810" s="45">
        <v>334304</v>
      </c>
      <c r="Q2810" s="45">
        <v>116513</v>
      </c>
      <c r="R2810" s="45">
        <v>9709.4166666666661</v>
      </c>
      <c r="S2810" s="45">
        <v>100000</v>
      </c>
      <c r="T2810" s="45">
        <v>71657</v>
      </c>
      <c r="U2810" s="46">
        <v>234304</v>
      </c>
      <c r="V2810" s="38">
        <v>100379.11914609098</v>
      </c>
      <c r="W2810" s="46">
        <v>71657</v>
      </c>
      <c r="X2810" s="38"/>
      <c r="Y2810" s="38">
        <f t="shared" si="44"/>
        <v>116400.82623199507</v>
      </c>
      <c r="Z2810" s="38">
        <v>71657</v>
      </c>
      <c r="AA2810" s="38">
        <v>0</v>
      </c>
      <c r="AB2810" s="38">
        <v>71657</v>
      </c>
      <c r="AC2810" s="38" t="s">
        <v>6123</v>
      </c>
      <c r="AD2810" s="59">
        <v>1</v>
      </c>
      <c r="AE2810" s="59">
        <v>0.21434682205417824</v>
      </c>
      <c r="AF2810" s="59">
        <v>0.30582917918601477</v>
      </c>
    </row>
    <row r="2811" spans="1:32" x14ac:dyDescent="0.2">
      <c r="A2811" s="60" t="s">
        <v>6110</v>
      </c>
      <c r="B2811" s="44" t="s">
        <v>6115</v>
      </c>
      <c r="C2811" s="44"/>
      <c r="D2811" s="39">
        <v>2796</v>
      </c>
      <c r="E2811" s="44" t="s">
        <v>1252</v>
      </c>
      <c r="F2811" s="44" t="s">
        <v>1253</v>
      </c>
      <c r="G2811" s="39" t="s">
        <v>6115</v>
      </c>
      <c r="H2811" s="64">
        <v>40543</v>
      </c>
      <c r="I2811" s="44" t="s">
        <v>6131</v>
      </c>
      <c r="J2811" s="58">
        <v>20</v>
      </c>
      <c r="K2811" s="44" t="s">
        <v>6110</v>
      </c>
      <c r="L2811" s="39" t="s">
        <v>6116</v>
      </c>
      <c r="M2811" s="67">
        <v>0</v>
      </c>
      <c r="N2811" s="67">
        <v>0</v>
      </c>
      <c r="O2811" s="46">
        <v>173414</v>
      </c>
      <c r="P2811" s="45">
        <v>173414</v>
      </c>
      <c r="Q2811" s="45">
        <v>117180</v>
      </c>
      <c r="R2811" s="45">
        <v>9765</v>
      </c>
      <c r="S2811" s="45">
        <v>100000</v>
      </c>
      <c r="T2811" s="45">
        <v>86729</v>
      </c>
      <c r="U2811" s="46">
        <v>73414</v>
      </c>
      <c r="V2811" s="38">
        <v>31451.587053533542</v>
      </c>
      <c r="W2811" s="46">
        <v>31451.587053533542</v>
      </c>
      <c r="X2811" s="38"/>
      <c r="Y2811" s="38">
        <f t="shared" si="44"/>
        <v>36471.636237519146</v>
      </c>
      <c r="Z2811" s="38">
        <v>36471.636237519146</v>
      </c>
      <c r="AA2811" s="38">
        <v>0</v>
      </c>
      <c r="AB2811" s="38">
        <v>36471.636237519146</v>
      </c>
      <c r="AC2811" s="38" t="s">
        <v>6123</v>
      </c>
      <c r="AD2811" s="59">
        <v>0.42052411808644335</v>
      </c>
      <c r="AE2811" s="59">
        <v>0.21031540843022561</v>
      </c>
      <c r="AF2811" s="59">
        <v>0.49679402072519063</v>
      </c>
    </row>
    <row r="2812" spans="1:32" x14ac:dyDescent="0.2">
      <c r="A2812" s="60" t="s">
        <v>6110</v>
      </c>
      <c r="B2812" s="44" t="s">
        <v>6115</v>
      </c>
      <c r="C2812" s="44"/>
      <c r="D2812" s="39">
        <v>2797</v>
      </c>
      <c r="E2812" s="44" t="s">
        <v>1268</v>
      </c>
      <c r="F2812" s="44" t="s">
        <v>1269</v>
      </c>
      <c r="G2812" s="39" t="s">
        <v>6115</v>
      </c>
      <c r="H2812" s="64">
        <v>40359</v>
      </c>
      <c r="I2812" s="44" t="s">
        <v>6131</v>
      </c>
      <c r="J2812" s="58">
        <v>20</v>
      </c>
      <c r="K2812" s="44" t="s">
        <v>6110</v>
      </c>
      <c r="L2812" s="39" t="s">
        <v>6116</v>
      </c>
      <c r="M2812" s="67">
        <v>0</v>
      </c>
      <c r="N2812" s="67">
        <v>0</v>
      </c>
      <c r="O2812" s="46">
        <v>76171</v>
      </c>
      <c r="P2812" s="45">
        <v>76171</v>
      </c>
      <c r="Q2812" s="45">
        <v>109725</v>
      </c>
      <c r="R2812" s="45">
        <v>9143.75</v>
      </c>
      <c r="S2812" s="45">
        <v>100000</v>
      </c>
      <c r="T2812" s="45">
        <v>58214</v>
      </c>
      <c r="U2812" s="46">
        <v>0</v>
      </c>
      <c r="V2812" s="38">
        <v>0</v>
      </c>
      <c r="W2812" s="46">
        <v>0</v>
      </c>
      <c r="X2812" s="38"/>
      <c r="Y2812" s="38">
        <f t="shared" si="44"/>
        <v>0</v>
      </c>
      <c r="Z2812" s="38">
        <v>0</v>
      </c>
      <c r="AA2812" s="38">
        <v>0</v>
      </c>
      <c r="AB2812" s="38">
        <v>0</v>
      </c>
      <c r="AC2812" s="38" t="s">
        <v>6116</v>
      </c>
      <c r="AD2812" s="59">
        <v>0</v>
      </c>
      <c r="AE2812" s="59">
        <v>0</v>
      </c>
      <c r="AF2812" s="59" t="s">
        <v>6138</v>
      </c>
    </row>
    <row r="2813" spans="1:32" x14ac:dyDescent="0.2">
      <c r="A2813" s="60" t="s">
        <v>6110</v>
      </c>
      <c r="B2813" s="44" t="s">
        <v>6115</v>
      </c>
      <c r="C2813" s="44"/>
      <c r="D2813" s="39">
        <v>2798</v>
      </c>
      <c r="E2813" s="44" t="s">
        <v>1309</v>
      </c>
      <c r="F2813" s="44" t="s">
        <v>1310</v>
      </c>
      <c r="G2813" s="39" t="s">
        <v>6115</v>
      </c>
      <c r="H2813" s="64">
        <v>40633</v>
      </c>
      <c r="I2813" s="44" t="s">
        <v>6132</v>
      </c>
      <c r="J2813" s="58">
        <v>20</v>
      </c>
      <c r="K2813" s="44" t="s">
        <v>6110</v>
      </c>
      <c r="L2813" s="39" t="s">
        <v>6116</v>
      </c>
      <c r="M2813" s="67">
        <v>0</v>
      </c>
      <c r="N2813" s="67">
        <v>0</v>
      </c>
      <c r="O2813" s="46">
        <v>78203</v>
      </c>
      <c r="P2813" s="45">
        <v>78203</v>
      </c>
      <c r="Q2813" s="45">
        <v>96617</v>
      </c>
      <c r="R2813" s="45">
        <v>8051.416666666667</v>
      </c>
      <c r="S2813" s="45">
        <v>100000</v>
      </c>
      <c r="T2813" s="45">
        <v>39976</v>
      </c>
      <c r="U2813" s="46">
        <v>0</v>
      </c>
      <c r="V2813" s="38">
        <v>0</v>
      </c>
      <c r="W2813" s="46">
        <v>0</v>
      </c>
      <c r="X2813" s="38"/>
      <c r="Y2813" s="38">
        <f t="shared" si="44"/>
        <v>0</v>
      </c>
      <c r="Z2813" s="38">
        <v>0</v>
      </c>
      <c r="AA2813" s="38">
        <v>0</v>
      </c>
      <c r="AB2813" s="38">
        <v>0</v>
      </c>
      <c r="AC2813" s="38" t="s">
        <v>6116</v>
      </c>
      <c r="AD2813" s="59">
        <v>0</v>
      </c>
      <c r="AE2813" s="59">
        <v>0</v>
      </c>
      <c r="AF2813" s="59" t="s">
        <v>6138</v>
      </c>
    </row>
    <row r="2814" spans="1:32" x14ac:dyDescent="0.2">
      <c r="A2814" s="60" t="s">
        <v>6110</v>
      </c>
      <c r="B2814" s="44" t="s">
        <v>6115</v>
      </c>
      <c r="C2814" s="44"/>
      <c r="D2814" s="39">
        <v>2799</v>
      </c>
      <c r="E2814" s="44" t="s">
        <v>1311</v>
      </c>
      <c r="F2814" s="44" t="s">
        <v>1312</v>
      </c>
      <c r="G2814" s="39" t="s">
        <v>6115</v>
      </c>
      <c r="H2814" s="64">
        <v>40633</v>
      </c>
      <c r="I2814" s="44" t="s">
        <v>6141</v>
      </c>
      <c r="J2814" s="58">
        <v>20</v>
      </c>
      <c r="K2814" s="44" t="s">
        <v>6110</v>
      </c>
      <c r="L2814" s="39" t="s">
        <v>6116</v>
      </c>
      <c r="M2814" s="67">
        <v>0</v>
      </c>
      <c r="N2814" s="67">
        <v>0</v>
      </c>
      <c r="O2814" s="46">
        <v>265721</v>
      </c>
      <c r="P2814" s="45">
        <v>265721</v>
      </c>
      <c r="Q2814" s="45">
        <v>85905</v>
      </c>
      <c r="R2814" s="45">
        <v>7158.75</v>
      </c>
      <c r="S2814" s="45">
        <v>100000</v>
      </c>
      <c r="T2814" s="45">
        <v>21762</v>
      </c>
      <c r="U2814" s="46">
        <v>165721</v>
      </c>
      <c r="V2814" s="38">
        <v>70997.200235631244</v>
      </c>
      <c r="W2814" s="46">
        <v>21762</v>
      </c>
      <c r="X2814" s="38"/>
      <c r="Y2814" s="38">
        <f t="shared" si="44"/>
        <v>82329.201908599323</v>
      </c>
      <c r="Z2814" s="38">
        <v>21762</v>
      </c>
      <c r="AA2814" s="38">
        <v>0</v>
      </c>
      <c r="AB2814" s="38">
        <v>21762</v>
      </c>
      <c r="AC2814" s="38" t="s">
        <v>6123</v>
      </c>
      <c r="AD2814" s="59">
        <v>1</v>
      </c>
      <c r="AE2814" s="59">
        <v>8.1897930536163871E-2</v>
      </c>
      <c r="AF2814" s="59">
        <v>0.13131709318674156</v>
      </c>
    </row>
    <row r="2815" spans="1:32" x14ac:dyDescent="0.2">
      <c r="A2815" s="60" t="s">
        <v>6110</v>
      </c>
      <c r="B2815" s="44" t="s">
        <v>6115</v>
      </c>
      <c r="C2815" s="44"/>
      <c r="D2815" s="39">
        <v>2800</v>
      </c>
      <c r="E2815" s="44" t="s">
        <v>1315</v>
      </c>
      <c r="F2815" s="44" t="s">
        <v>1316</v>
      </c>
      <c r="G2815" s="39" t="s">
        <v>6115</v>
      </c>
      <c r="H2815" s="64">
        <v>40633</v>
      </c>
      <c r="I2815" s="44" t="s">
        <v>6132</v>
      </c>
      <c r="J2815" s="58">
        <v>20</v>
      </c>
      <c r="K2815" s="44" t="s">
        <v>6110</v>
      </c>
      <c r="L2815" s="39" t="s">
        <v>6116</v>
      </c>
      <c r="M2815" s="67">
        <v>0</v>
      </c>
      <c r="N2815" s="67">
        <v>0</v>
      </c>
      <c r="O2815" s="46">
        <v>32558</v>
      </c>
      <c r="P2815" s="45">
        <v>32558</v>
      </c>
      <c r="Q2815" s="45">
        <v>88623</v>
      </c>
      <c r="R2815" s="45">
        <v>7385.25</v>
      </c>
      <c r="S2815" s="45">
        <v>100000</v>
      </c>
      <c r="T2815" s="45">
        <v>30289</v>
      </c>
      <c r="U2815" s="46">
        <v>0</v>
      </c>
      <c r="V2815" s="38">
        <v>0</v>
      </c>
      <c r="W2815" s="46">
        <v>0</v>
      </c>
      <c r="X2815" s="38"/>
      <c r="Y2815" s="38">
        <f t="shared" si="44"/>
        <v>0</v>
      </c>
      <c r="Z2815" s="38">
        <v>0</v>
      </c>
      <c r="AA2815" s="38">
        <v>0</v>
      </c>
      <c r="AB2815" s="38">
        <v>0</v>
      </c>
      <c r="AC2815" s="38" t="s">
        <v>6116</v>
      </c>
      <c r="AD2815" s="59">
        <v>0</v>
      </c>
      <c r="AE2815" s="59">
        <v>0</v>
      </c>
      <c r="AF2815" s="59" t="s">
        <v>6138</v>
      </c>
    </row>
    <row r="2816" spans="1:32" x14ac:dyDescent="0.2">
      <c r="A2816" s="60" t="s">
        <v>6110</v>
      </c>
      <c r="B2816" s="44" t="s">
        <v>6115</v>
      </c>
      <c r="C2816" s="44"/>
      <c r="D2816" s="39">
        <v>2801</v>
      </c>
      <c r="E2816" s="44" t="s">
        <v>1317</v>
      </c>
      <c r="F2816" s="44" t="s">
        <v>1318</v>
      </c>
      <c r="G2816" s="39" t="s">
        <v>6115</v>
      </c>
      <c r="H2816" s="64">
        <v>40543</v>
      </c>
      <c r="I2816" s="44" t="s">
        <v>6131</v>
      </c>
      <c r="J2816" s="58">
        <v>20</v>
      </c>
      <c r="K2816" s="44" t="s">
        <v>6110</v>
      </c>
      <c r="L2816" s="39" t="s">
        <v>6116</v>
      </c>
      <c r="M2816" s="67">
        <v>0</v>
      </c>
      <c r="N2816" s="67">
        <v>0</v>
      </c>
      <c r="O2816" s="46">
        <v>53359</v>
      </c>
      <c r="P2816" s="45">
        <v>53359</v>
      </c>
      <c r="Q2816" s="45">
        <v>86862</v>
      </c>
      <c r="R2816" s="45">
        <v>7238.5</v>
      </c>
      <c r="S2816" s="45">
        <v>100000</v>
      </c>
      <c r="T2816" s="45">
        <v>29600</v>
      </c>
      <c r="U2816" s="46">
        <v>0</v>
      </c>
      <c r="V2816" s="38">
        <v>0</v>
      </c>
      <c r="W2816" s="46">
        <v>0</v>
      </c>
      <c r="X2816" s="38"/>
      <c r="Y2816" s="38">
        <f t="shared" si="44"/>
        <v>0</v>
      </c>
      <c r="Z2816" s="38">
        <v>0</v>
      </c>
      <c r="AA2816" s="38">
        <v>0</v>
      </c>
      <c r="AB2816" s="38">
        <v>0</v>
      </c>
      <c r="AC2816" s="38" t="s">
        <v>6116</v>
      </c>
      <c r="AD2816" s="59">
        <v>0</v>
      </c>
      <c r="AE2816" s="59">
        <v>0</v>
      </c>
      <c r="AF2816" s="59" t="s">
        <v>6138</v>
      </c>
    </row>
    <row r="2817" spans="1:32" x14ac:dyDescent="0.2">
      <c r="A2817" s="60" t="s">
        <v>6110</v>
      </c>
      <c r="B2817" s="44" t="s">
        <v>6115</v>
      </c>
      <c r="C2817" s="44"/>
      <c r="D2817" s="39">
        <v>2802</v>
      </c>
      <c r="E2817" s="44" t="s">
        <v>1319</v>
      </c>
      <c r="F2817" s="44" t="s">
        <v>1320</v>
      </c>
      <c r="G2817" s="39" t="s">
        <v>6115</v>
      </c>
      <c r="H2817" s="64">
        <v>40633</v>
      </c>
      <c r="I2817" s="44" t="s">
        <v>6132</v>
      </c>
      <c r="J2817" s="58">
        <v>20</v>
      </c>
      <c r="K2817" s="44" t="s">
        <v>6110</v>
      </c>
      <c r="L2817" s="39" t="s">
        <v>6116</v>
      </c>
      <c r="M2817" s="67">
        <v>0</v>
      </c>
      <c r="N2817" s="67">
        <v>0</v>
      </c>
      <c r="O2817" s="46">
        <v>102782</v>
      </c>
      <c r="P2817" s="45">
        <v>102782</v>
      </c>
      <c r="Q2817" s="45">
        <v>91573</v>
      </c>
      <c r="R2817" s="45">
        <v>7631.083333333333</v>
      </c>
      <c r="S2817" s="45">
        <v>100000</v>
      </c>
      <c r="T2817" s="45">
        <v>34402</v>
      </c>
      <c r="U2817" s="46">
        <v>2782</v>
      </c>
      <c r="V2817" s="38">
        <v>1191.8478108117022</v>
      </c>
      <c r="W2817" s="46">
        <v>1191.8478108117022</v>
      </c>
      <c r="X2817" s="38"/>
      <c r="Y2817" s="38">
        <f t="shared" si="44"/>
        <v>1382.0809656574804</v>
      </c>
      <c r="Z2817" s="38">
        <v>1382.0809656574804</v>
      </c>
      <c r="AA2817" s="38">
        <v>0</v>
      </c>
      <c r="AB2817" s="38">
        <v>1382.0809656574804</v>
      </c>
      <c r="AC2817" s="38" t="s">
        <v>6123</v>
      </c>
      <c r="AD2817" s="59">
        <v>4.017443653443057E-2</v>
      </c>
      <c r="AE2817" s="59">
        <v>1.3446721854580379E-2</v>
      </c>
      <c r="AF2817" s="59">
        <v>0.49679402072519069</v>
      </c>
    </row>
    <row r="2818" spans="1:32" x14ac:dyDescent="0.2">
      <c r="A2818" s="60" t="s">
        <v>6110</v>
      </c>
      <c r="B2818" s="44" t="s">
        <v>6115</v>
      </c>
      <c r="C2818" s="44"/>
      <c r="D2818" s="39">
        <v>2803</v>
      </c>
      <c r="E2818" s="44" t="s">
        <v>1323</v>
      </c>
      <c r="F2818" s="44" t="s">
        <v>1324</v>
      </c>
      <c r="G2818" s="39" t="s">
        <v>6115</v>
      </c>
      <c r="H2818" s="64">
        <v>40633</v>
      </c>
      <c r="I2818" s="44" t="s">
        <v>6132</v>
      </c>
      <c r="J2818" s="58">
        <v>20</v>
      </c>
      <c r="K2818" s="44" t="s">
        <v>6110</v>
      </c>
      <c r="L2818" s="39" t="s">
        <v>6116</v>
      </c>
      <c r="M2818" s="67">
        <v>0</v>
      </c>
      <c r="N2818" s="67">
        <v>0</v>
      </c>
      <c r="O2818" s="46">
        <v>123412</v>
      </c>
      <c r="P2818" s="45">
        <v>123412</v>
      </c>
      <c r="Q2818" s="45">
        <v>85927</v>
      </c>
      <c r="R2818" s="45">
        <v>7160.583333333333</v>
      </c>
      <c r="S2818" s="45">
        <v>100000</v>
      </c>
      <c r="T2818" s="45">
        <v>17342</v>
      </c>
      <c r="U2818" s="46">
        <v>23412</v>
      </c>
      <c r="V2818" s="38">
        <v>10030.029096593664</v>
      </c>
      <c r="W2818" s="46">
        <v>10030.029096593664</v>
      </c>
      <c r="X2818" s="38"/>
      <c r="Y2818" s="38">
        <f t="shared" si="44"/>
        <v>11630.941613218163</v>
      </c>
      <c r="Z2818" s="38">
        <v>11630.941613218163</v>
      </c>
      <c r="AA2818" s="38">
        <v>0</v>
      </c>
      <c r="AB2818" s="38">
        <v>11630.941613218163</v>
      </c>
      <c r="AC2818" s="38" t="s">
        <v>6123</v>
      </c>
      <c r="AD2818" s="59">
        <v>0.67068052204002782</v>
      </c>
      <c r="AE2818" s="59">
        <v>9.4244819087432041E-2</v>
      </c>
      <c r="AF2818" s="59">
        <v>0.49679402072519063</v>
      </c>
    </row>
    <row r="2819" spans="1:32" x14ac:dyDescent="0.2">
      <c r="A2819" s="60" t="s">
        <v>6110</v>
      </c>
      <c r="B2819" s="44" t="s">
        <v>6115</v>
      </c>
      <c r="C2819" s="44"/>
      <c r="D2819" s="39">
        <v>2804</v>
      </c>
      <c r="E2819" s="44" t="s">
        <v>1691</v>
      </c>
      <c r="F2819" s="44" t="s">
        <v>1692</v>
      </c>
      <c r="G2819" s="39" t="s">
        <v>6115</v>
      </c>
      <c r="H2819" s="64">
        <v>40633</v>
      </c>
      <c r="I2819" s="44" t="s">
        <v>6132</v>
      </c>
      <c r="J2819" s="58">
        <v>20</v>
      </c>
      <c r="K2819" s="44" t="s">
        <v>6110</v>
      </c>
      <c r="L2819" s="39" t="s">
        <v>6116</v>
      </c>
      <c r="M2819" s="67">
        <v>0</v>
      </c>
      <c r="N2819" s="67">
        <v>0</v>
      </c>
      <c r="O2819" s="46">
        <v>85865</v>
      </c>
      <c r="P2819" s="45">
        <v>85865</v>
      </c>
      <c r="Q2819" s="45">
        <v>100255</v>
      </c>
      <c r="R2819" s="45">
        <v>8354.5833333333339</v>
      </c>
      <c r="S2819" s="45">
        <v>100000</v>
      </c>
      <c r="T2819" s="45">
        <v>50875</v>
      </c>
      <c r="U2819" s="46">
        <v>0</v>
      </c>
      <c r="V2819" s="38">
        <v>0</v>
      </c>
      <c r="W2819" s="46">
        <v>0</v>
      </c>
      <c r="X2819" s="38"/>
      <c r="Y2819" s="38">
        <f t="shared" si="44"/>
        <v>0</v>
      </c>
      <c r="Z2819" s="38">
        <v>0</v>
      </c>
      <c r="AA2819" s="38">
        <v>0</v>
      </c>
      <c r="AB2819" s="38">
        <v>0</v>
      </c>
      <c r="AC2819" s="38" t="s">
        <v>6116</v>
      </c>
      <c r="AD2819" s="59">
        <v>0</v>
      </c>
      <c r="AE2819" s="59">
        <v>0</v>
      </c>
      <c r="AF2819" s="59" t="s">
        <v>6138</v>
      </c>
    </row>
    <row r="2820" spans="1:32" x14ac:dyDescent="0.2">
      <c r="A2820" s="60" t="s">
        <v>6110</v>
      </c>
      <c r="B2820" s="44" t="s">
        <v>6115</v>
      </c>
      <c r="C2820" s="44"/>
      <c r="D2820" s="39">
        <v>2805</v>
      </c>
      <c r="E2820" s="44" t="s">
        <v>1742</v>
      </c>
      <c r="F2820" s="44" t="s">
        <v>1743</v>
      </c>
      <c r="G2820" s="39" t="s">
        <v>6115</v>
      </c>
      <c r="H2820" s="64">
        <v>40451</v>
      </c>
      <c r="I2820" s="44" t="s">
        <v>6131</v>
      </c>
      <c r="J2820" s="58">
        <v>20</v>
      </c>
      <c r="K2820" s="44" t="s">
        <v>6110</v>
      </c>
      <c r="L2820" s="39" t="s">
        <v>6116</v>
      </c>
      <c r="M2820" s="67">
        <v>0</v>
      </c>
      <c r="N2820" s="67">
        <v>0</v>
      </c>
      <c r="O2820" s="46">
        <v>178950</v>
      </c>
      <c r="P2820" s="45">
        <v>178950</v>
      </c>
      <c r="Q2820" s="45">
        <v>84152</v>
      </c>
      <c r="R2820" s="45">
        <v>7012.666666666667</v>
      </c>
      <c r="S2820" s="45">
        <v>100000</v>
      </c>
      <c r="T2820" s="45">
        <v>21915</v>
      </c>
      <c r="U2820" s="46">
        <v>78950</v>
      </c>
      <c r="V2820" s="38">
        <v>33823.287082524766</v>
      </c>
      <c r="W2820" s="46">
        <v>21915</v>
      </c>
      <c r="X2820" s="38"/>
      <c r="Y2820" s="38">
        <f t="shared" si="44"/>
        <v>39221.887936253806</v>
      </c>
      <c r="Z2820" s="38">
        <v>21915</v>
      </c>
      <c r="AA2820" s="38">
        <v>0</v>
      </c>
      <c r="AB2820" s="38">
        <v>21915</v>
      </c>
      <c r="AC2820" s="38" t="s">
        <v>6123</v>
      </c>
      <c r="AD2820" s="59">
        <v>1</v>
      </c>
      <c r="AE2820" s="59">
        <v>0.12246437552388935</v>
      </c>
      <c r="AF2820" s="59">
        <v>0.27758074730842303</v>
      </c>
    </row>
    <row r="2821" spans="1:32" x14ac:dyDescent="0.2">
      <c r="A2821" s="60" t="s">
        <v>6110</v>
      </c>
      <c r="B2821" s="44" t="s">
        <v>6115</v>
      </c>
      <c r="C2821" s="44"/>
      <c r="D2821" s="39">
        <v>2806</v>
      </c>
      <c r="E2821" s="44" t="s">
        <v>1771</v>
      </c>
      <c r="F2821" s="44" t="s">
        <v>1772</v>
      </c>
      <c r="G2821" s="39" t="s">
        <v>6115</v>
      </c>
      <c r="H2821" s="64">
        <v>40451</v>
      </c>
      <c r="I2821" s="44" t="s">
        <v>6131</v>
      </c>
      <c r="J2821" s="58">
        <v>20</v>
      </c>
      <c r="K2821" s="44" t="s">
        <v>6110</v>
      </c>
      <c r="L2821" s="39" t="s">
        <v>6116</v>
      </c>
      <c r="M2821" s="67">
        <v>0</v>
      </c>
      <c r="N2821" s="67">
        <v>0</v>
      </c>
      <c r="O2821" s="46">
        <v>89595</v>
      </c>
      <c r="P2821" s="45">
        <v>89595</v>
      </c>
      <c r="Q2821" s="45">
        <v>76326</v>
      </c>
      <c r="R2821" s="45">
        <v>6360.5</v>
      </c>
      <c r="S2821" s="45">
        <v>100000</v>
      </c>
      <c r="T2821" s="45">
        <v>17514</v>
      </c>
      <c r="U2821" s="46">
        <v>0</v>
      </c>
      <c r="V2821" s="38">
        <v>0</v>
      </c>
      <c r="W2821" s="46">
        <v>0</v>
      </c>
      <c r="X2821" s="38"/>
      <c r="Y2821" s="38">
        <f t="shared" si="44"/>
        <v>0</v>
      </c>
      <c r="Z2821" s="38">
        <v>0</v>
      </c>
      <c r="AA2821" s="38">
        <v>0</v>
      </c>
      <c r="AB2821" s="38">
        <v>0</v>
      </c>
      <c r="AC2821" s="38" t="s">
        <v>6116</v>
      </c>
      <c r="AD2821" s="59">
        <v>0</v>
      </c>
      <c r="AE2821" s="59">
        <v>0</v>
      </c>
      <c r="AF2821" s="59" t="s">
        <v>6138</v>
      </c>
    </row>
    <row r="2822" spans="1:32" x14ac:dyDescent="0.2">
      <c r="A2822" s="60" t="s">
        <v>6110</v>
      </c>
      <c r="B2822" s="44" t="s">
        <v>6115</v>
      </c>
      <c r="C2822" s="44"/>
      <c r="D2822" s="39">
        <v>2807</v>
      </c>
      <c r="E2822" s="44" t="s">
        <v>1803</v>
      </c>
      <c r="F2822" s="44" t="s">
        <v>1804</v>
      </c>
      <c r="G2822" s="39" t="s">
        <v>6115</v>
      </c>
      <c r="H2822" s="64">
        <v>40543</v>
      </c>
      <c r="I2822" s="44" t="s">
        <v>6131</v>
      </c>
      <c r="J2822" s="58">
        <v>20</v>
      </c>
      <c r="K2822" s="44" t="s">
        <v>6110</v>
      </c>
      <c r="L2822" s="39" t="s">
        <v>6116</v>
      </c>
      <c r="M2822" s="67">
        <v>0</v>
      </c>
      <c r="N2822" s="67">
        <v>0</v>
      </c>
      <c r="O2822" s="46">
        <v>167248</v>
      </c>
      <c r="P2822" s="45">
        <v>167248</v>
      </c>
      <c r="Q2822" s="45">
        <v>82889</v>
      </c>
      <c r="R2822" s="45">
        <v>6907.416666666667</v>
      </c>
      <c r="S2822" s="45">
        <v>100000</v>
      </c>
      <c r="T2822" s="45">
        <v>27574</v>
      </c>
      <c r="U2822" s="46">
        <v>67248</v>
      </c>
      <c r="V2822" s="38">
        <v>28809.986190318243</v>
      </c>
      <c r="W2822" s="46">
        <v>27574</v>
      </c>
      <c r="X2822" s="38"/>
      <c r="Y2822" s="38">
        <f t="shared" si="44"/>
        <v>33408.404305727621</v>
      </c>
      <c r="Z2822" s="38">
        <v>27574</v>
      </c>
      <c r="AA2822" s="38">
        <v>0</v>
      </c>
      <c r="AB2822" s="38">
        <v>27574</v>
      </c>
      <c r="AC2822" s="38" t="s">
        <v>6123</v>
      </c>
      <c r="AD2822" s="59">
        <v>1</v>
      </c>
      <c r="AE2822" s="59">
        <v>0.16486893714723047</v>
      </c>
      <c r="AF2822" s="59">
        <v>0.41003449916726148</v>
      </c>
    </row>
    <row r="2823" spans="1:32" x14ac:dyDescent="0.2">
      <c r="A2823" s="60" t="s">
        <v>6110</v>
      </c>
      <c r="B2823" s="44" t="s">
        <v>6115</v>
      </c>
      <c r="C2823" s="44"/>
      <c r="D2823" s="39">
        <v>2808</v>
      </c>
      <c r="E2823" s="44" t="s">
        <v>1809</v>
      </c>
      <c r="F2823" s="44" t="s">
        <v>1810</v>
      </c>
      <c r="G2823" s="39" t="s">
        <v>6115</v>
      </c>
      <c r="H2823" s="64">
        <v>40451</v>
      </c>
      <c r="I2823" s="44" t="s">
        <v>6131</v>
      </c>
      <c r="J2823" s="58">
        <v>20</v>
      </c>
      <c r="K2823" s="44" t="s">
        <v>6110</v>
      </c>
      <c r="L2823" s="39" t="s">
        <v>6116</v>
      </c>
      <c r="M2823" s="67">
        <v>0</v>
      </c>
      <c r="N2823" s="67">
        <v>0</v>
      </c>
      <c r="O2823" s="46">
        <v>56122</v>
      </c>
      <c r="P2823" s="45">
        <v>56122</v>
      </c>
      <c r="Q2823" s="45">
        <v>79756</v>
      </c>
      <c r="R2823" s="45">
        <v>6646.333333333333</v>
      </c>
      <c r="S2823" s="45">
        <v>100000</v>
      </c>
      <c r="T2823" s="45">
        <v>33141</v>
      </c>
      <c r="U2823" s="46">
        <v>0</v>
      </c>
      <c r="V2823" s="38">
        <v>0</v>
      </c>
      <c r="W2823" s="46">
        <v>0</v>
      </c>
      <c r="X2823" s="38"/>
      <c r="Y2823" s="38">
        <f t="shared" si="44"/>
        <v>0</v>
      </c>
      <c r="Z2823" s="38">
        <v>0</v>
      </c>
      <c r="AA2823" s="38">
        <v>0</v>
      </c>
      <c r="AB2823" s="38">
        <v>0</v>
      </c>
      <c r="AC2823" s="38" t="s">
        <v>6116</v>
      </c>
      <c r="AD2823" s="59">
        <v>0</v>
      </c>
      <c r="AE2823" s="59">
        <v>0</v>
      </c>
      <c r="AF2823" s="59" t="s">
        <v>6138</v>
      </c>
    </row>
    <row r="2824" spans="1:32" x14ac:dyDescent="0.2">
      <c r="A2824" s="60" t="s">
        <v>6110</v>
      </c>
      <c r="B2824" s="44" t="s">
        <v>6115</v>
      </c>
      <c r="C2824" s="44"/>
      <c r="D2824" s="39">
        <v>2809</v>
      </c>
      <c r="E2824" s="44" t="s">
        <v>1817</v>
      </c>
      <c r="F2824" s="44" t="s">
        <v>1818</v>
      </c>
      <c r="G2824" s="39" t="s">
        <v>6115</v>
      </c>
      <c r="H2824" s="64">
        <v>40359</v>
      </c>
      <c r="I2824" s="44" t="s">
        <v>6131</v>
      </c>
      <c r="J2824" s="58">
        <v>20</v>
      </c>
      <c r="K2824" s="44" t="s">
        <v>6110</v>
      </c>
      <c r="L2824" s="39" t="s">
        <v>6116</v>
      </c>
      <c r="M2824" s="67">
        <v>0</v>
      </c>
      <c r="N2824" s="67">
        <v>0</v>
      </c>
      <c r="O2824" s="46">
        <v>45714</v>
      </c>
      <c r="P2824" s="45">
        <v>45714</v>
      </c>
      <c r="Q2824" s="45">
        <v>91149</v>
      </c>
      <c r="R2824" s="45">
        <v>7595.75</v>
      </c>
      <c r="S2824" s="45">
        <v>100000</v>
      </c>
      <c r="T2824" s="45">
        <v>30283</v>
      </c>
      <c r="U2824" s="46">
        <v>0</v>
      </c>
      <c r="V2824" s="38">
        <v>0</v>
      </c>
      <c r="W2824" s="46">
        <v>0</v>
      </c>
      <c r="X2824" s="38"/>
      <c r="Y2824" s="38">
        <f t="shared" si="44"/>
        <v>0</v>
      </c>
      <c r="Z2824" s="38">
        <v>0</v>
      </c>
      <c r="AA2824" s="38">
        <v>0</v>
      </c>
      <c r="AB2824" s="38">
        <v>0</v>
      </c>
      <c r="AC2824" s="38" t="s">
        <v>6116</v>
      </c>
      <c r="AD2824" s="59">
        <v>0</v>
      </c>
      <c r="AE2824" s="59">
        <v>0</v>
      </c>
      <c r="AF2824" s="59" t="s">
        <v>6138</v>
      </c>
    </row>
    <row r="2825" spans="1:32" x14ac:dyDescent="0.2">
      <c r="A2825" s="60" t="s">
        <v>6110</v>
      </c>
      <c r="B2825" s="44" t="s">
        <v>6115</v>
      </c>
      <c r="C2825" s="44"/>
      <c r="D2825" s="39">
        <v>2810</v>
      </c>
      <c r="E2825" s="44" t="s">
        <v>1830</v>
      </c>
      <c r="F2825" s="44" t="s">
        <v>1831</v>
      </c>
      <c r="G2825" s="39" t="s">
        <v>6115</v>
      </c>
      <c r="H2825" s="64">
        <v>40359</v>
      </c>
      <c r="I2825" s="44" t="s">
        <v>6131</v>
      </c>
      <c r="J2825" s="58">
        <v>20</v>
      </c>
      <c r="K2825" s="44" t="s">
        <v>6110</v>
      </c>
      <c r="L2825" s="39" t="s">
        <v>6116</v>
      </c>
      <c r="M2825" s="67">
        <v>0</v>
      </c>
      <c r="N2825" s="67">
        <v>0</v>
      </c>
      <c r="O2825" s="46">
        <v>112835</v>
      </c>
      <c r="P2825" s="45">
        <v>112835</v>
      </c>
      <c r="Q2825" s="45">
        <v>68503</v>
      </c>
      <c r="R2825" s="45">
        <v>5708.583333333333</v>
      </c>
      <c r="S2825" s="45">
        <v>100000</v>
      </c>
      <c r="T2825" s="45">
        <v>34915</v>
      </c>
      <c r="U2825" s="46">
        <v>12835</v>
      </c>
      <c r="V2825" s="38">
        <v>5498.6939797872747</v>
      </c>
      <c r="W2825" s="46">
        <v>5498.6939797872747</v>
      </c>
      <c r="X2825" s="38"/>
      <c r="Y2825" s="38">
        <f t="shared" si="44"/>
        <v>6376.3512560078216</v>
      </c>
      <c r="Z2825" s="38">
        <v>6376.3512560078216</v>
      </c>
      <c r="AA2825" s="38">
        <v>0</v>
      </c>
      <c r="AB2825" s="38">
        <v>6376.3512560078216</v>
      </c>
      <c r="AC2825" s="38" t="s">
        <v>6123</v>
      </c>
      <c r="AD2825" s="59">
        <v>0.18262498227145416</v>
      </c>
      <c r="AE2825" s="59">
        <v>5.6510402410668868E-2</v>
      </c>
      <c r="AF2825" s="59">
        <v>0.49679402072519063</v>
      </c>
    </row>
    <row r="2826" spans="1:32" x14ac:dyDescent="0.2">
      <c r="A2826" s="60" t="s">
        <v>6110</v>
      </c>
      <c r="B2826" s="44" t="s">
        <v>6115</v>
      </c>
      <c r="C2826" s="44"/>
      <c r="D2826" s="39">
        <v>2811</v>
      </c>
      <c r="E2826" s="44" t="s">
        <v>1850</v>
      </c>
      <c r="F2826" s="44" t="s">
        <v>1851</v>
      </c>
      <c r="G2826" s="39" t="s">
        <v>6115</v>
      </c>
      <c r="H2826" s="64">
        <v>40633</v>
      </c>
      <c r="I2826" s="44" t="s">
        <v>6131</v>
      </c>
      <c r="J2826" s="58">
        <v>20</v>
      </c>
      <c r="K2826" s="44" t="s">
        <v>6110</v>
      </c>
      <c r="L2826" s="39" t="s">
        <v>6116</v>
      </c>
      <c r="M2826" s="67">
        <v>0</v>
      </c>
      <c r="N2826" s="67">
        <v>0</v>
      </c>
      <c r="O2826" s="46">
        <v>130063</v>
      </c>
      <c r="P2826" s="45">
        <v>130063</v>
      </c>
      <c r="Q2826" s="45">
        <v>77940</v>
      </c>
      <c r="R2826" s="45">
        <v>6495</v>
      </c>
      <c r="S2826" s="45">
        <v>100000</v>
      </c>
      <c r="T2826" s="45">
        <v>31597</v>
      </c>
      <c r="U2826" s="46">
        <v>30063</v>
      </c>
      <c r="V2826" s="38">
        <v>12879.41076075924</v>
      </c>
      <c r="W2826" s="46">
        <v>12879.41076075924</v>
      </c>
      <c r="X2826" s="38"/>
      <c r="Y2826" s="38">
        <f t="shared" si="44"/>
        <v>14935.118645061406</v>
      </c>
      <c r="Z2826" s="38">
        <v>14935.118645061406</v>
      </c>
      <c r="AA2826" s="38">
        <v>0</v>
      </c>
      <c r="AB2826" s="38">
        <v>14935.118645061406</v>
      </c>
      <c r="AC2826" s="38" t="s">
        <v>6123</v>
      </c>
      <c r="AD2826" s="59">
        <v>0.47267521109793353</v>
      </c>
      <c r="AE2826" s="59">
        <v>0.11482987971261163</v>
      </c>
      <c r="AF2826" s="59">
        <v>0.49679402072519063</v>
      </c>
    </row>
    <row r="2827" spans="1:32" x14ac:dyDescent="0.2">
      <c r="A2827" s="60" t="s">
        <v>6110</v>
      </c>
      <c r="B2827" s="44" t="s">
        <v>6115</v>
      </c>
      <c r="C2827" s="44"/>
      <c r="D2827" s="39">
        <v>2812</v>
      </c>
      <c r="E2827" s="44" t="s">
        <v>1859</v>
      </c>
      <c r="F2827" s="44" t="s">
        <v>1677</v>
      </c>
      <c r="G2827" s="39" t="s">
        <v>6115</v>
      </c>
      <c r="H2827" s="64">
        <v>40451</v>
      </c>
      <c r="I2827" s="44" t="s">
        <v>6141</v>
      </c>
      <c r="J2827" s="58">
        <v>20</v>
      </c>
      <c r="K2827" s="44" t="s">
        <v>6110</v>
      </c>
      <c r="L2827" s="39" t="s">
        <v>6116</v>
      </c>
      <c r="M2827" s="67">
        <v>0</v>
      </c>
      <c r="N2827" s="67">
        <v>0</v>
      </c>
      <c r="O2827" s="46">
        <v>82594</v>
      </c>
      <c r="P2827" s="45">
        <v>82594</v>
      </c>
      <c r="Q2827" s="45">
        <v>85262</v>
      </c>
      <c r="R2827" s="45">
        <v>7105.166666666667</v>
      </c>
      <c r="S2827" s="45">
        <v>100000</v>
      </c>
      <c r="T2827" s="45">
        <v>52629</v>
      </c>
      <c r="U2827" s="46">
        <v>0</v>
      </c>
      <c r="V2827" s="38">
        <v>0</v>
      </c>
      <c r="W2827" s="46">
        <v>0</v>
      </c>
      <c r="X2827" s="38"/>
      <c r="Y2827" s="38">
        <f t="shared" si="44"/>
        <v>0</v>
      </c>
      <c r="Z2827" s="38">
        <v>0</v>
      </c>
      <c r="AA2827" s="38">
        <v>0</v>
      </c>
      <c r="AB2827" s="38">
        <v>0</v>
      </c>
      <c r="AC2827" s="38" t="s">
        <v>6116</v>
      </c>
      <c r="AD2827" s="59">
        <v>0</v>
      </c>
      <c r="AE2827" s="59">
        <v>0</v>
      </c>
      <c r="AF2827" s="59" t="s">
        <v>6138</v>
      </c>
    </row>
    <row r="2828" spans="1:32" x14ac:dyDescent="0.2">
      <c r="A2828" s="60" t="s">
        <v>6110</v>
      </c>
      <c r="B2828" s="44" t="s">
        <v>6115</v>
      </c>
      <c r="C2828" s="44"/>
      <c r="D2828" s="39">
        <v>2813</v>
      </c>
      <c r="E2828" s="44" t="s">
        <v>1862</v>
      </c>
      <c r="F2828" s="44" t="s">
        <v>1863</v>
      </c>
      <c r="G2828" s="39" t="s">
        <v>6115</v>
      </c>
      <c r="H2828" s="64">
        <v>40543</v>
      </c>
      <c r="I2828" s="44" t="s">
        <v>6131</v>
      </c>
      <c r="J2828" s="58">
        <v>20</v>
      </c>
      <c r="K2828" s="44" t="s">
        <v>6110</v>
      </c>
      <c r="L2828" s="39" t="s">
        <v>6116</v>
      </c>
      <c r="M2828" s="67">
        <v>0</v>
      </c>
      <c r="N2828" s="67">
        <v>0</v>
      </c>
      <c r="O2828" s="46">
        <v>106357</v>
      </c>
      <c r="P2828" s="45">
        <v>106357</v>
      </c>
      <c r="Q2828" s="45">
        <v>75744</v>
      </c>
      <c r="R2828" s="45">
        <v>6312</v>
      </c>
      <c r="S2828" s="45">
        <v>100000</v>
      </c>
      <c r="T2828" s="45">
        <v>23561</v>
      </c>
      <c r="U2828" s="46">
        <v>6357</v>
      </c>
      <c r="V2828" s="38">
        <v>2723.4279415276746</v>
      </c>
      <c r="W2828" s="46">
        <v>2723.4279415276746</v>
      </c>
      <c r="X2828" s="38"/>
      <c r="Y2828" s="38">
        <f t="shared" si="44"/>
        <v>3158.119589750037</v>
      </c>
      <c r="Z2828" s="38">
        <v>3158.119589750037</v>
      </c>
      <c r="AA2828" s="38">
        <v>0</v>
      </c>
      <c r="AB2828" s="38">
        <v>3158.119589750037</v>
      </c>
      <c r="AC2828" s="38" t="s">
        <v>6123</v>
      </c>
      <c r="AD2828" s="59">
        <v>0.13404013368490458</v>
      </c>
      <c r="AE2828" s="59">
        <v>2.9693575314742208E-2</v>
      </c>
      <c r="AF2828" s="59">
        <v>0.49679402072519063</v>
      </c>
    </row>
    <row r="2829" spans="1:32" x14ac:dyDescent="0.2">
      <c r="A2829" s="60" t="s">
        <v>6110</v>
      </c>
      <c r="B2829" s="44" t="s">
        <v>6115</v>
      </c>
      <c r="C2829" s="44"/>
      <c r="D2829" s="39">
        <v>2814</v>
      </c>
      <c r="E2829" s="44" t="s">
        <v>2214</v>
      </c>
      <c r="F2829" s="44" t="s">
        <v>2215</v>
      </c>
      <c r="G2829" s="39" t="s">
        <v>6115</v>
      </c>
      <c r="H2829" s="64">
        <v>40451</v>
      </c>
      <c r="I2829" s="44" t="s">
        <v>6141</v>
      </c>
      <c r="J2829" s="58">
        <v>20</v>
      </c>
      <c r="K2829" s="44" t="s">
        <v>6110</v>
      </c>
      <c r="L2829" s="39" t="s">
        <v>6116</v>
      </c>
      <c r="M2829" s="67">
        <v>0</v>
      </c>
      <c r="N2829" s="67">
        <v>0</v>
      </c>
      <c r="O2829" s="46">
        <v>18128</v>
      </c>
      <c r="P2829" s="45">
        <v>18128</v>
      </c>
      <c r="Q2829" s="45">
        <v>86297</v>
      </c>
      <c r="R2829" s="45">
        <v>7191.416666666667</v>
      </c>
      <c r="S2829" s="45">
        <v>100000</v>
      </c>
      <c r="T2829" s="45">
        <v>55001</v>
      </c>
      <c r="U2829" s="46">
        <v>0</v>
      </c>
      <c r="V2829" s="38">
        <v>0</v>
      </c>
      <c r="W2829" s="46">
        <v>0</v>
      </c>
      <c r="X2829" s="38"/>
      <c r="Y2829" s="38">
        <f t="shared" si="44"/>
        <v>0</v>
      </c>
      <c r="Z2829" s="38">
        <v>0</v>
      </c>
      <c r="AA2829" s="38">
        <v>0</v>
      </c>
      <c r="AB2829" s="38">
        <v>0</v>
      </c>
      <c r="AC2829" s="38" t="s">
        <v>6116</v>
      </c>
      <c r="AD2829" s="59">
        <v>0</v>
      </c>
      <c r="AE2829" s="59">
        <v>0</v>
      </c>
      <c r="AF2829" s="59" t="s">
        <v>6138</v>
      </c>
    </row>
    <row r="2830" spans="1:32" x14ac:dyDescent="0.2">
      <c r="A2830" s="60" t="s">
        <v>6110</v>
      </c>
      <c r="B2830" s="44" t="s">
        <v>6115</v>
      </c>
      <c r="C2830" s="44"/>
      <c r="D2830" s="39">
        <v>2815</v>
      </c>
      <c r="E2830" s="44" t="s">
        <v>2238</v>
      </c>
      <c r="F2830" s="44" t="s">
        <v>2239</v>
      </c>
      <c r="G2830" s="39" t="s">
        <v>6115</v>
      </c>
      <c r="H2830" s="64">
        <v>40451</v>
      </c>
      <c r="I2830" s="44" t="s">
        <v>6141</v>
      </c>
      <c r="J2830" s="58">
        <v>20</v>
      </c>
      <c r="K2830" s="44" t="s">
        <v>6110</v>
      </c>
      <c r="L2830" s="39" t="s">
        <v>6116</v>
      </c>
      <c r="M2830" s="67">
        <v>0</v>
      </c>
      <c r="N2830" s="67">
        <v>0</v>
      </c>
      <c r="O2830" s="46">
        <v>33855</v>
      </c>
      <c r="P2830" s="45">
        <v>33855</v>
      </c>
      <c r="Q2830" s="45">
        <v>96981</v>
      </c>
      <c r="R2830" s="45">
        <v>8081.75</v>
      </c>
      <c r="S2830" s="45">
        <v>100000</v>
      </c>
      <c r="T2830" s="45">
        <v>68277</v>
      </c>
      <c r="U2830" s="46">
        <v>0</v>
      </c>
      <c r="V2830" s="38">
        <v>0</v>
      </c>
      <c r="W2830" s="46">
        <v>0</v>
      </c>
      <c r="X2830" s="38"/>
      <c r="Y2830" s="38">
        <f t="shared" si="44"/>
        <v>0</v>
      </c>
      <c r="Z2830" s="38">
        <v>0</v>
      </c>
      <c r="AA2830" s="38">
        <v>0</v>
      </c>
      <c r="AB2830" s="38">
        <v>0</v>
      </c>
      <c r="AC2830" s="38" t="s">
        <v>6116</v>
      </c>
      <c r="AD2830" s="59">
        <v>0</v>
      </c>
      <c r="AE2830" s="59">
        <v>0</v>
      </c>
      <c r="AF2830" s="59" t="s">
        <v>6138</v>
      </c>
    </row>
    <row r="2831" spans="1:32" x14ac:dyDescent="0.2">
      <c r="A2831" s="60" t="s">
        <v>6110</v>
      </c>
      <c r="B2831" s="44" t="s">
        <v>6115</v>
      </c>
      <c r="C2831" s="44"/>
      <c r="D2831" s="39">
        <v>2816</v>
      </c>
      <c r="E2831" s="44" t="s">
        <v>2677</v>
      </c>
      <c r="F2831" s="44" t="s">
        <v>2678</v>
      </c>
      <c r="G2831" s="39" t="s">
        <v>6115</v>
      </c>
      <c r="H2831" s="64">
        <v>40451</v>
      </c>
      <c r="I2831" s="44" t="s">
        <v>6131</v>
      </c>
      <c r="J2831" s="58">
        <v>20</v>
      </c>
      <c r="K2831" s="44" t="s">
        <v>6110</v>
      </c>
      <c r="L2831" s="39" t="s">
        <v>6116</v>
      </c>
      <c r="M2831" s="67">
        <v>0</v>
      </c>
      <c r="N2831" s="67">
        <v>0</v>
      </c>
      <c r="O2831" s="46">
        <v>136297</v>
      </c>
      <c r="P2831" s="45">
        <v>136297</v>
      </c>
      <c r="Q2831" s="45">
        <v>100499</v>
      </c>
      <c r="R2831" s="45">
        <v>8374.9166666666661</v>
      </c>
      <c r="S2831" s="45">
        <v>100000</v>
      </c>
      <c r="T2831" s="45">
        <v>33097</v>
      </c>
      <c r="U2831" s="46">
        <v>36297</v>
      </c>
      <c r="V2831" s="38">
        <v>15550.143777509833</v>
      </c>
      <c r="W2831" s="46">
        <v>15550.143777509833</v>
      </c>
      <c r="X2831" s="38"/>
      <c r="Y2831" s="38">
        <f t="shared" si="44"/>
        <v>18032.132570262245</v>
      </c>
      <c r="Z2831" s="38">
        <v>18032.132570262245</v>
      </c>
      <c r="AA2831" s="38">
        <v>0</v>
      </c>
      <c r="AB2831" s="38">
        <v>18032.132570262245</v>
      </c>
      <c r="AC2831" s="38" t="s">
        <v>6123</v>
      </c>
      <c r="AD2831" s="59">
        <v>0.54482679911358267</v>
      </c>
      <c r="AE2831" s="59">
        <v>0.13230028959010282</v>
      </c>
      <c r="AF2831" s="59">
        <v>0.49679402072519063</v>
      </c>
    </row>
    <row r="2832" spans="1:32" x14ac:dyDescent="0.2">
      <c r="A2832" s="60" t="s">
        <v>6110</v>
      </c>
      <c r="B2832" s="44" t="s">
        <v>6115</v>
      </c>
      <c r="C2832" s="44"/>
      <c r="D2832" s="39">
        <v>2817</v>
      </c>
      <c r="E2832" s="44" t="s">
        <v>2822</v>
      </c>
      <c r="F2832" s="44" t="s">
        <v>2823</v>
      </c>
      <c r="G2832" s="39" t="s">
        <v>6115</v>
      </c>
      <c r="H2832" s="64">
        <v>40633</v>
      </c>
      <c r="I2832" s="44" t="s">
        <v>6132</v>
      </c>
      <c r="J2832" s="58">
        <v>20</v>
      </c>
      <c r="K2832" s="44" t="s">
        <v>6110</v>
      </c>
      <c r="L2832" s="39" t="s">
        <v>6116</v>
      </c>
      <c r="M2832" s="67">
        <v>0</v>
      </c>
      <c r="N2832" s="67">
        <v>0</v>
      </c>
      <c r="O2832" s="46">
        <v>301026</v>
      </c>
      <c r="P2832" s="45">
        <v>301026</v>
      </c>
      <c r="Q2832" s="45">
        <v>90894</v>
      </c>
      <c r="R2832" s="45">
        <v>7574.5</v>
      </c>
      <c r="S2832" s="45">
        <v>100000</v>
      </c>
      <c r="T2832" s="45">
        <v>19908</v>
      </c>
      <c r="U2832" s="46">
        <v>201026</v>
      </c>
      <c r="V2832" s="38">
        <v>86122.357302743796</v>
      </c>
      <c r="W2832" s="46">
        <v>19908</v>
      </c>
      <c r="X2832" s="38"/>
      <c r="Y2832" s="38">
        <f t="shared" si="44"/>
        <v>99868.514810302164</v>
      </c>
      <c r="Z2832" s="38">
        <v>19908</v>
      </c>
      <c r="AA2832" s="38">
        <v>0</v>
      </c>
      <c r="AB2832" s="38">
        <v>19908</v>
      </c>
      <c r="AC2832" s="38" t="s">
        <v>6123</v>
      </c>
      <c r="AD2832" s="59">
        <v>1</v>
      </c>
      <c r="AE2832" s="59">
        <v>6.613382232763948E-2</v>
      </c>
      <c r="AF2832" s="59">
        <v>9.9031966014346398E-2</v>
      </c>
    </row>
    <row r="2833" spans="1:33" x14ac:dyDescent="0.2">
      <c r="A2833" s="60" t="s">
        <v>6110</v>
      </c>
      <c r="B2833" s="44" t="s">
        <v>6115</v>
      </c>
      <c r="C2833" s="44"/>
      <c r="D2833" s="39">
        <v>2818</v>
      </c>
      <c r="E2833" s="44" t="s">
        <v>2834</v>
      </c>
      <c r="F2833" s="44" t="s">
        <v>2835</v>
      </c>
      <c r="G2833" s="39" t="s">
        <v>6115</v>
      </c>
      <c r="H2833" s="64">
        <v>40543</v>
      </c>
      <c r="I2833" s="44" t="s">
        <v>6131</v>
      </c>
      <c r="J2833" s="58">
        <v>20</v>
      </c>
      <c r="K2833" s="44" t="s">
        <v>6110</v>
      </c>
      <c r="L2833" s="39" t="s">
        <v>6116</v>
      </c>
      <c r="M2833" s="67">
        <v>0</v>
      </c>
      <c r="N2833" s="67">
        <v>0</v>
      </c>
      <c r="O2833" s="46">
        <v>72394</v>
      </c>
      <c r="P2833" s="45">
        <v>72394</v>
      </c>
      <c r="Q2833" s="45">
        <v>96193</v>
      </c>
      <c r="R2833" s="45">
        <v>8016.083333333333</v>
      </c>
      <c r="S2833" s="45">
        <v>100000</v>
      </c>
      <c r="T2833" s="45">
        <v>37758</v>
      </c>
      <c r="U2833" s="46">
        <v>0</v>
      </c>
      <c r="V2833" s="38">
        <v>0</v>
      </c>
      <c r="W2833" s="46">
        <v>0</v>
      </c>
      <c r="X2833" s="38"/>
      <c r="Y2833" s="38">
        <f t="shared" si="44"/>
        <v>0</v>
      </c>
      <c r="Z2833" s="38">
        <v>0</v>
      </c>
      <c r="AA2833" s="38">
        <v>0</v>
      </c>
      <c r="AB2833" s="38">
        <v>0</v>
      </c>
      <c r="AC2833" s="38" t="s">
        <v>6116</v>
      </c>
      <c r="AD2833" s="59">
        <v>0</v>
      </c>
      <c r="AE2833" s="59">
        <v>0</v>
      </c>
      <c r="AF2833" s="59" t="s">
        <v>6138</v>
      </c>
    </row>
    <row r="2834" spans="1:33" x14ac:dyDescent="0.2">
      <c r="A2834" s="60" t="s">
        <v>6110</v>
      </c>
      <c r="B2834" s="44" t="s">
        <v>6115</v>
      </c>
      <c r="C2834" s="44"/>
      <c r="D2834" s="39">
        <v>2819</v>
      </c>
      <c r="E2834" s="44" t="s">
        <v>2872</v>
      </c>
      <c r="F2834" s="44" t="s">
        <v>2873</v>
      </c>
      <c r="G2834" s="39" t="s">
        <v>6115</v>
      </c>
      <c r="H2834" s="64">
        <v>40633</v>
      </c>
      <c r="I2834" s="44" t="s">
        <v>6132</v>
      </c>
      <c r="J2834" s="58">
        <v>20</v>
      </c>
      <c r="K2834" s="44" t="s">
        <v>6110</v>
      </c>
      <c r="L2834" s="39" t="s">
        <v>6116</v>
      </c>
      <c r="M2834" s="67">
        <v>0</v>
      </c>
      <c r="N2834" s="67">
        <v>0</v>
      </c>
      <c r="O2834" s="46">
        <v>196965</v>
      </c>
      <c r="P2834" s="45">
        <v>196965</v>
      </c>
      <c r="Q2834" s="45">
        <v>83776</v>
      </c>
      <c r="R2834" s="45">
        <v>6981.333333333333</v>
      </c>
      <c r="S2834" s="45">
        <v>100000</v>
      </c>
      <c r="T2834" s="45">
        <v>28274</v>
      </c>
      <c r="U2834" s="46">
        <v>96965</v>
      </c>
      <c r="V2834" s="38">
        <v>41541.165699265533</v>
      </c>
      <c r="W2834" s="46">
        <v>28274</v>
      </c>
      <c r="X2834" s="38"/>
      <c r="Y2834" s="38">
        <f t="shared" si="44"/>
        <v>48171.632219618114</v>
      </c>
      <c r="Z2834" s="38">
        <v>28274</v>
      </c>
      <c r="AA2834" s="38">
        <v>0</v>
      </c>
      <c r="AB2834" s="38">
        <v>28274</v>
      </c>
      <c r="AC2834" s="38" t="s">
        <v>6123</v>
      </c>
      <c r="AD2834" s="59">
        <v>1</v>
      </c>
      <c r="AE2834" s="59">
        <v>0.14354834615286979</v>
      </c>
      <c r="AF2834" s="59">
        <v>0.29158974887846129</v>
      </c>
    </row>
    <row r="2835" spans="1:33" x14ac:dyDescent="0.2">
      <c r="A2835" s="60" t="s">
        <v>6110</v>
      </c>
      <c r="B2835" s="44" t="s">
        <v>6115</v>
      </c>
      <c r="C2835" s="44"/>
      <c r="D2835" s="39">
        <v>2820</v>
      </c>
      <c r="E2835" s="44" t="s">
        <v>2876</v>
      </c>
      <c r="F2835" s="44" t="s">
        <v>2877</v>
      </c>
      <c r="G2835" s="39" t="s">
        <v>6115</v>
      </c>
      <c r="H2835" s="64">
        <v>40633</v>
      </c>
      <c r="I2835" s="44" t="s">
        <v>6132</v>
      </c>
      <c r="J2835" s="58">
        <v>20</v>
      </c>
      <c r="K2835" s="44" t="s">
        <v>6110</v>
      </c>
      <c r="L2835" s="39" t="s">
        <v>6116</v>
      </c>
      <c r="M2835" s="67">
        <v>0</v>
      </c>
      <c r="N2835" s="67">
        <v>0</v>
      </c>
      <c r="O2835" s="46">
        <v>33709</v>
      </c>
      <c r="P2835" s="45">
        <v>33709</v>
      </c>
      <c r="Q2835" s="45">
        <v>104933</v>
      </c>
      <c r="R2835" s="45">
        <v>8744.4166666666661</v>
      </c>
      <c r="S2835" s="45">
        <v>100000</v>
      </c>
      <c r="T2835" s="45">
        <v>48819</v>
      </c>
      <c r="U2835" s="46">
        <v>0</v>
      </c>
      <c r="V2835" s="38">
        <v>0</v>
      </c>
      <c r="W2835" s="46">
        <v>0</v>
      </c>
      <c r="X2835" s="38"/>
      <c r="Y2835" s="38">
        <f t="shared" si="44"/>
        <v>0</v>
      </c>
      <c r="Z2835" s="38">
        <v>0</v>
      </c>
      <c r="AA2835" s="38">
        <v>0</v>
      </c>
      <c r="AB2835" s="38">
        <v>0</v>
      </c>
      <c r="AC2835" s="38" t="s">
        <v>6116</v>
      </c>
      <c r="AD2835" s="59">
        <v>0</v>
      </c>
      <c r="AE2835" s="59">
        <v>0</v>
      </c>
      <c r="AF2835" s="59" t="s">
        <v>6138</v>
      </c>
    </row>
    <row r="2836" spans="1:33" x14ac:dyDescent="0.2">
      <c r="A2836" s="60" t="s">
        <v>6110</v>
      </c>
      <c r="B2836" s="44" t="s">
        <v>6115</v>
      </c>
      <c r="C2836" s="44"/>
      <c r="D2836" s="39">
        <v>2821</v>
      </c>
      <c r="E2836" s="44" t="s">
        <v>2912</v>
      </c>
      <c r="F2836" s="44" t="s">
        <v>2913</v>
      </c>
      <c r="G2836" s="39" t="s">
        <v>6115</v>
      </c>
      <c r="H2836" s="64">
        <v>40359</v>
      </c>
      <c r="I2836" s="44" t="s">
        <v>6131</v>
      </c>
      <c r="J2836" s="58">
        <v>20</v>
      </c>
      <c r="K2836" s="44" t="s">
        <v>6110</v>
      </c>
      <c r="L2836" s="39" t="s">
        <v>6116</v>
      </c>
      <c r="M2836" s="67">
        <v>0</v>
      </c>
      <c r="N2836" s="67">
        <v>0</v>
      </c>
      <c r="O2836" s="46">
        <v>295937</v>
      </c>
      <c r="P2836" s="45">
        <v>295937</v>
      </c>
      <c r="Q2836" s="45">
        <v>87135</v>
      </c>
      <c r="R2836" s="45">
        <v>7261.25</v>
      </c>
      <c r="S2836" s="45">
        <v>100000</v>
      </c>
      <c r="T2836" s="45">
        <v>21260</v>
      </c>
      <c r="U2836" s="46">
        <v>195937</v>
      </c>
      <c r="V2836" s="38">
        <v>83942.158341844901</v>
      </c>
      <c r="W2836" s="46">
        <v>21260</v>
      </c>
      <c r="X2836" s="38"/>
      <c r="Y2836" s="38">
        <f t="shared" si="44"/>
        <v>97340.330038831686</v>
      </c>
      <c r="Z2836" s="38">
        <v>21260</v>
      </c>
      <c r="AA2836" s="38">
        <v>0</v>
      </c>
      <c r="AB2836" s="38">
        <v>21260</v>
      </c>
      <c r="AC2836" s="38" t="s">
        <v>6123</v>
      </c>
      <c r="AD2836" s="59">
        <v>1</v>
      </c>
      <c r="AE2836" s="59">
        <v>7.1839614512548278E-2</v>
      </c>
      <c r="AF2836" s="59">
        <v>0.10850426412571387</v>
      </c>
    </row>
    <row r="2837" spans="1:33" x14ac:dyDescent="0.2">
      <c r="A2837" s="60" t="s">
        <v>6110</v>
      </c>
      <c r="B2837" s="44" t="s">
        <v>6115</v>
      </c>
      <c r="C2837" s="44"/>
      <c r="D2837" s="39">
        <v>2822</v>
      </c>
      <c r="E2837" s="44" t="s">
        <v>2950</v>
      </c>
      <c r="F2837" s="44" t="s">
        <v>2951</v>
      </c>
      <c r="G2837" s="39" t="s">
        <v>6115</v>
      </c>
      <c r="H2837" s="64">
        <v>40359</v>
      </c>
      <c r="I2837" s="44" t="s">
        <v>6131</v>
      </c>
      <c r="J2837" s="58">
        <v>20</v>
      </c>
      <c r="K2837" s="44" t="s">
        <v>6110</v>
      </c>
      <c r="L2837" s="39" t="s">
        <v>6116</v>
      </c>
      <c r="M2837" s="67">
        <v>0</v>
      </c>
      <c r="N2837" s="67">
        <v>0</v>
      </c>
      <c r="O2837" s="46">
        <v>87508</v>
      </c>
      <c r="P2837" s="45">
        <v>87508</v>
      </c>
      <c r="Q2837" s="45">
        <v>77277</v>
      </c>
      <c r="R2837" s="45">
        <v>6439.75</v>
      </c>
      <c r="S2837" s="45">
        <v>100000</v>
      </c>
      <c r="T2837" s="45">
        <v>46322</v>
      </c>
      <c r="U2837" s="46">
        <v>0</v>
      </c>
      <c r="V2837" s="38">
        <v>0</v>
      </c>
      <c r="W2837" s="46">
        <v>0</v>
      </c>
      <c r="X2837" s="38"/>
      <c r="Y2837" s="38">
        <f t="shared" si="44"/>
        <v>0</v>
      </c>
      <c r="Z2837" s="38">
        <v>0</v>
      </c>
      <c r="AA2837" s="38">
        <v>0</v>
      </c>
      <c r="AB2837" s="38">
        <v>0</v>
      </c>
      <c r="AC2837" s="38" t="s">
        <v>6116</v>
      </c>
      <c r="AD2837" s="59">
        <v>0</v>
      </c>
      <c r="AE2837" s="59">
        <v>0</v>
      </c>
      <c r="AF2837" s="59" t="s">
        <v>6138</v>
      </c>
    </row>
    <row r="2838" spans="1:33" x14ac:dyDescent="0.2">
      <c r="A2838" s="60" t="s">
        <v>6110</v>
      </c>
      <c r="B2838" s="44" t="s">
        <v>6115</v>
      </c>
      <c r="C2838" s="44"/>
      <c r="D2838" s="39">
        <v>2823</v>
      </c>
      <c r="E2838" s="44" t="s">
        <v>3289</v>
      </c>
      <c r="F2838" s="44" t="s">
        <v>3290</v>
      </c>
      <c r="G2838" s="39" t="s">
        <v>6115</v>
      </c>
      <c r="H2838" s="64">
        <v>40359</v>
      </c>
      <c r="I2838" s="44" t="s">
        <v>6141</v>
      </c>
      <c r="J2838" s="58">
        <v>20</v>
      </c>
      <c r="K2838" s="44" t="s">
        <v>6110</v>
      </c>
      <c r="L2838" s="39" t="s">
        <v>6116</v>
      </c>
      <c r="M2838" s="67">
        <v>0</v>
      </c>
      <c r="N2838" s="67">
        <v>0</v>
      </c>
      <c r="O2838" s="46">
        <v>188798</v>
      </c>
      <c r="P2838" s="45">
        <v>188798</v>
      </c>
      <c r="Q2838" s="45">
        <v>81051</v>
      </c>
      <c r="R2838" s="45">
        <v>6754.25</v>
      </c>
      <c r="S2838" s="45">
        <v>100000</v>
      </c>
      <c r="T2838" s="45">
        <v>58556</v>
      </c>
      <c r="U2838" s="46">
        <v>88798</v>
      </c>
      <c r="V2838" s="38">
        <v>38042.308376871864</v>
      </c>
      <c r="W2838" s="46">
        <v>38042.308376871864</v>
      </c>
      <c r="X2838" s="38"/>
      <c r="Y2838" s="38">
        <f t="shared" si="44"/>
        <v>44114.315452355477</v>
      </c>
      <c r="Z2838" s="38">
        <v>44114.315452355477</v>
      </c>
      <c r="AA2838" s="38">
        <v>0</v>
      </c>
      <c r="AB2838" s="38">
        <v>44114.315452355477</v>
      </c>
      <c r="AC2838" s="38" t="s">
        <v>6123</v>
      </c>
      <c r="AD2838" s="59">
        <v>0.75336968803120907</v>
      </c>
      <c r="AE2838" s="59">
        <v>0.23365880704433031</v>
      </c>
      <c r="AF2838" s="59">
        <v>0.49679402072519063</v>
      </c>
    </row>
    <row r="2839" spans="1:33" x14ac:dyDescent="0.2">
      <c r="A2839" s="60" t="s">
        <v>6110</v>
      </c>
      <c r="B2839" s="44" t="s">
        <v>6115</v>
      </c>
      <c r="C2839" s="44"/>
      <c r="D2839" s="39">
        <v>2824</v>
      </c>
      <c r="E2839" s="44" t="s">
        <v>3459</v>
      </c>
      <c r="F2839" s="44" t="s">
        <v>3460</v>
      </c>
      <c r="G2839" s="39" t="s">
        <v>6115</v>
      </c>
      <c r="H2839" s="64">
        <v>40633</v>
      </c>
      <c r="I2839" s="44" t="s">
        <v>6131</v>
      </c>
      <c r="J2839" s="58">
        <v>20</v>
      </c>
      <c r="K2839" s="44" t="s">
        <v>6110</v>
      </c>
      <c r="L2839" s="39" t="s">
        <v>6116</v>
      </c>
      <c r="M2839" s="67">
        <v>0</v>
      </c>
      <c r="N2839" s="67">
        <v>0</v>
      </c>
      <c r="O2839" s="46">
        <v>156092</v>
      </c>
      <c r="P2839" s="45">
        <v>156092</v>
      </c>
      <c r="Q2839" s="45">
        <v>100161</v>
      </c>
      <c r="R2839" s="45">
        <v>8346.75</v>
      </c>
      <c r="S2839" s="45">
        <v>100000</v>
      </c>
      <c r="T2839" s="45">
        <v>79763</v>
      </c>
      <c r="U2839" s="46">
        <v>56092</v>
      </c>
      <c r="V2839" s="38">
        <v>24030.599354439251</v>
      </c>
      <c r="W2839" s="46">
        <v>24030.599354439251</v>
      </c>
      <c r="X2839" s="38"/>
      <c r="Y2839" s="38">
        <f t="shared" si="44"/>
        <v>27866.170210517394</v>
      </c>
      <c r="Z2839" s="38">
        <v>27866.170210517394</v>
      </c>
      <c r="AA2839" s="38">
        <v>0</v>
      </c>
      <c r="AB2839" s="38">
        <v>27866.170210517394</v>
      </c>
      <c r="AC2839" s="38" t="s">
        <v>6123</v>
      </c>
      <c r="AD2839" s="59">
        <v>0.34936211289090674</v>
      </c>
      <c r="AE2839" s="59">
        <v>0.17852401282908409</v>
      </c>
      <c r="AF2839" s="59">
        <v>0.49679402072519063</v>
      </c>
    </row>
    <row r="2840" spans="1:33" x14ac:dyDescent="0.2">
      <c r="A2840" s="60" t="s">
        <v>6110</v>
      </c>
      <c r="B2840" s="44" t="s">
        <v>6115</v>
      </c>
      <c r="C2840" s="44"/>
      <c r="D2840" s="39">
        <v>2825</v>
      </c>
      <c r="E2840" s="44" t="s">
        <v>3532</v>
      </c>
      <c r="F2840" s="44" t="s">
        <v>3533</v>
      </c>
      <c r="G2840" s="39" t="s">
        <v>6115</v>
      </c>
      <c r="H2840" s="64">
        <v>40543</v>
      </c>
      <c r="I2840" s="44" t="s">
        <v>6131</v>
      </c>
      <c r="J2840" s="58">
        <v>20</v>
      </c>
      <c r="K2840" s="44" t="s">
        <v>6110</v>
      </c>
      <c r="L2840" s="39" t="s">
        <v>6116</v>
      </c>
      <c r="M2840" s="67">
        <v>0</v>
      </c>
      <c r="N2840" s="67">
        <v>0</v>
      </c>
      <c r="O2840" s="46">
        <v>107357</v>
      </c>
      <c r="P2840" s="45">
        <v>107357</v>
      </c>
      <c r="Q2840" s="45">
        <v>82449</v>
      </c>
      <c r="R2840" s="45">
        <v>6870.75</v>
      </c>
      <c r="S2840" s="45">
        <v>100000</v>
      </c>
      <c r="T2840" s="45">
        <v>35108</v>
      </c>
      <c r="U2840" s="46">
        <v>7357</v>
      </c>
      <c r="V2840" s="38">
        <v>3151.8419641055693</v>
      </c>
      <c r="W2840" s="46">
        <v>3151.8419641055693</v>
      </c>
      <c r="X2840" s="38"/>
      <c r="Y2840" s="38">
        <f t="shared" si="44"/>
        <v>3654.9136104752279</v>
      </c>
      <c r="Z2840" s="38">
        <v>3654.9136104752279</v>
      </c>
      <c r="AA2840" s="38">
        <v>0</v>
      </c>
      <c r="AB2840" s="38">
        <v>3654.9136104752279</v>
      </c>
      <c r="AC2840" s="38" t="s">
        <v>6123</v>
      </c>
      <c r="AD2840" s="59">
        <v>0.10410486528640844</v>
      </c>
      <c r="AE2840" s="59">
        <v>3.4044483456833072E-2</v>
      </c>
      <c r="AF2840" s="59">
        <v>0.49679402072519069</v>
      </c>
    </row>
    <row r="2841" spans="1:33" x14ac:dyDescent="0.2">
      <c r="A2841" s="60" t="s">
        <v>6110</v>
      </c>
      <c r="B2841" s="44" t="s">
        <v>6115</v>
      </c>
      <c r="C2841" s="44"/>
      <c r="D2841" s="39">
        <v>2826</v>
      </c>
      <c r="E2841" s="44" t="s">
        <v>3534</v>
      </c>
      <c r="F2841" s="44" t="s">
        <v>3535</v>
      </c>
      <c r="G2841" s="39" t="s">
        <v>6115</v>
      </c>
      <c r="H2841" s="64">
        <v>40359</v>
      </c>
      <c r="I2841" s="44" t="s">
        <v>6129</v>
      </c>
      <c r="J2841" s="58">
        <v>20</v>
      </c>
      <c r="K2841" s="44" t="s">
        <v>6110</v>
      </c>
      <c r="L2841" s="39" t="s">
        <v>6116</v>
      </c>
      <c r="M2841" s="67">
        <v>0</v>
      </c>
      <c r="N2841" s="67">
        <v>0</v>
      </c>
      <c r="O2841" s="46">
        <v>158349</v>
      </c>
      <c r="P2841" s="45">
        <v>158349</v>
      </c>
      <c r="Q2841" s="45">
        <v>86769</v>
      </c>
      <c r="R2841" s="45">
        <v>7230.75</v>
      </c>
      <c r="S2841" s="45">
        <v>100000</v>
      </c>
      <c r="T2841" s="45">
        <v>34065</v>
      </c>
      <c r="U2841" s="46">
        <v>58349</v>
      </c>
      <c r="V2841" s="38">
        <v>24997.52980339756</v>
      </c>
      <c r="W2841" s="46">
        <v>24997.52980339756</v>
      </c>
      <c r="X2841" s="38"/>
      <c r="Y2841" s="38">
        <f t="shared" si="44"/>
        <v>28987.434315294147</v>
      </c>
      <c r="Z2841" s="38">
        <v>28987.434315294147</v>
      </c>
      <c r="AA2841" s="38">
        <v>0</v>
      </c>
      <c r="AB2841" s="38">
        <v>28987.434315294147</v>
      </c>
      <c r="AC2841" s="38" t="s">
        <v>6123</v>
      </c>
      <c r="AD2841" s="59">
        <v>0.85094479129000877</v>
      </c>
      <c r="AE2841" s="59">
        <v>0.18306041917090823</v>
      </c>
      <c r="AF2841" s="59">
        <v>0.49679402072519063</v>
      </c>
    </row>
    <row r="2842" spans="1:33" s="34" customFormat="1" x14ac:dyDescent="0.2">
      <c r="A2842" s="60" t="s">
        <v>6110</v>
      </c>
      <c r="B2842" s="44" t="s">
        <v>6115</v>
      </c>
      <c r="C2842" s="44"/>
      <c r="D2842" s="39">
        <v>2827</v>
      </c>
      <c r="E2842" s="44" t="s">
        <v>3558</v>
      </c>
      <c r="F2842" s="44" t="s">
        <v>3559</v>
      </c>
      <c r="G2842" s="39" t="s">
        <v>6115</v>
      </c>
      <c r="H2842" s="64">
        <v>40633</v>
      </c>
      <c r="I2842" s="44" t="s">
        <v>6131</v>
      </c>
      <c r="J2842" s="58">
        <v>20</v>
      </c>
      <c r="K2842" s="44" t="s">
        <v>6110</v>
      </c>
      <c r="L2842" s="39" t="s">
        <v>6116</v>
      </c>
      <c r="M2842" s="67">
        <v>0</v>
      </c>
      <c r="N2842" s="67">
        <v>0</v>
      </c>
      <c r="O2842" s="46">
        <v>99719</v>
      </c>
      <c r="P2842" s="45">
        <v>99719</v>
      </c>
      <c r="Q2842" s="45">
        <v>93831</v>
      </c>
      <c r="R2842" s="45">
        <v>7819.25</v>
      </c>
      <c r="S2842" s="45">
        <v>100000</v>
      </c>
      <c r="T2842" s="45">
        <v>35138</v>
      </c>
      <c r="U2842" s="46">
        <v>0</v>
      </c>
      <c r="V2842" s="38">
        <v>0</v>
      </c>
      <c r="W2842" s="46">
        <v>0</v>
      </c>
      <c r="X2842" s="38"/>
      <c r="Y2842" s="38">
        <f t="shared" si="44"/>
        <v>0</v>
      </c>
      <c r="Z2842" s="38">
        <v>0</v>
      </c>
      <c r="AA2842" s="38">
        <v>0</v>
      </c>
      <c r="AB2842" s="38">
        <v>0</v>
      </c>
      <c r="AC2842" s="38" t="s">
        <v>6116</v>
      </c>
      <c r="AD2842" s="59">
        <v>0</v>
      </c>
      <c r="AE2842" s="59">
        <v>0</v>
      </c>
      <c r="AF2842" s="59" t="s">
        <v>6138</v>
      </c>
      <c r="AG2842" s="1"/>
    </row>
    <row r="2843" spans="1:33" s="34" customFormat="1" x14ac:dyDescent="0.2">
      <c r="A2843" s="60" t="s">
        <v>6110</v>
      </c>
      <c r="B2843" s="44" t="s">
        <v>6115</v>
      </c>
      <c r="C2843" s="44"/>
      <c r="D2843" s="39">
        <v>2828</v>
      </c>
      <c r="E2843" s="44" t="s">
        <v>3568</v>
      </c>
      <c r="F2843" s="44" t="s">
        <v>3569</v>
      </c>
      <c r="G2843" s="39" t="s">
        <v>6115</v>
      </c>
      <c r="H2843" s="64">
        <v>40543</v>
      </c>
      <c r="I2843" s="44" t="s">
        <v>6131</v>
      </c>
      <c r="J2843" s="58">
        <v>20</v>
      </c>
      <c r="K2843" s="44" t="s">
        <v>6110</v>
      </c>
      <c r="L2843" s="39" t="s">
        <v>6116</v>
      </c>
      <c r="M2843" s="67">
        <v>0</v>
      </c>
      <c r="N2843" s="67">
        <v>0</v>
      </c>
      <c r="O2843" s="46">
        <v>111407</v>
      </c>
      <c r="P2843" s="45">
        <v>111407</v>
      </c>
      <c r="Q2843" s="45">
        <v>90421</v>
      </c>
      <c r="R2843" s="45">
        <v>7535.083333333333</v>
      </c>
      <c r="S2843" s="45">
        <v>100000</v>
      </c>
      <c r="T2843" s="45">
        <v>26348</v>
      </c>
      <c r="U2843" s="46">
        <v>11407</v>
      </c>
      <c r="V2843" s="38">
        <v>4886.9187555460412</v>
      </c>
      <c r="W2843" s="46">
        <v>4886.9187555460412</v>
      </c>
      <c r="X2843" s="38"/>
      <c r="Y2843" s="38">
        <f t="shared" si="44"/>
        <v>5666.9293944122492</v>
      </c>
      <c r="Z2843" s="38">
        <v>5666.9293944122492</v>
      </c>
      <c r="AA2843" s="38">
        <v>0</v>
      </c>
      <c r="AB2843" s="38">
        <v>5666.9293944122492</v>
      </c>
      <c r="AC2843" s="38" t="s">
        <v>6123</v>
      </c>
      <c r="AD2843" s="59">
        <v>0.21508005899545504</v>
      </c>
      <c r="AE2843" s="59">
        <v>5.0866905979087933E-2</v>
      </c>
      <c r="AF2843" s="59">
        <v>0.49679402072519058</v>
      </c>
    </row>
    <row r="2844" spans="1:33" s="34" customFormat="1" x14ac:dyDescent="0.2">
      <c r="A2844" s="60" t="s">
        <v>6110</v>
      </c>
      <c r="B2844" s="44" t="s">
        <v>6115</v>
      </c>
      <c r="C2844" s="44"/>
      <c r="D2844" s="39">
        <v>2829</v>
      </c>
      <c r="E2844" s="44" t="s">
        <v>3590</v>
      </c>
      <c r="F2844" s="44" t="s">
        <v>3591</v>
      </c>
      <c r="G2844" s="39" t="s">
        <v>6115</v>
      </c>
      <c r="H2844" s="64">
        <v>40451</v>
      </c>
      <c r="I2844" s="44" t="s">
        <v>6131</v>
      </c>
      <c r="J2844" s="58">
        <v>20</v>
      </c>
      <c r="K2844" s="44" t="s">
        <v>6110</v>
      </c>
      <c r="L2844" s="39" t="s">
        <v>6116</v>
      </c>
      <c r="M2844" s="67">
        <v>0</v>
      </c>
      <c r="N2844" s="67">
        <v>0</v>
      </c>
      <c r="O2844" s="46">
        <v>191531</v>
      </c>
      <c r="P2844" s="45">
        <v>191531</v>
      </c>
      <c r="Q2844" s="45">
        <v>92843</v>
      </c>
      <c r="R2844" s="45">
        <v>7736.916666666667</v>
      </c>
      <c r="S2844" s="45">
        <v>100000</v>
      </c>
      <c r="T2844" s="45">
        <v>40667</v>
      </c>
      <c r="U2844" s="46">
        <v>91531</v>
      </c>
      <c r="V2844" s="38">
        <v>39213.163900577252</v>
      </c>
      <c r="W2844" s="46">
        <v>39213.163900577252</v>
      </c>
      <c r="X2844" s="38"/>
      <c r="Y2844" s="38">
        <f t="shared" si="44"/>
        <v>45472.053510997423</v>
      </c>
      <c r="Z2844" s="38">
        <v>40667</v>
      </c>
      <c r="AA2844" s="38">
        <v>0</v>
      </c>
      <c r="AB2844" s="38">
        <v>40667</v>
      </c>
      <c r="AC2844" s="38" t="s">
        <v>6123</v>
      </c>
      <c r="AD2844" s="59">
        <v>1</v>
      </c>
      <c r="AE2844" s="59">
        <v>0.21232594201460861</v>
      </c>
      <c r="AF2844" s="59">
        <v>0.44429756038937629</v>
      </c>
    </row>
    <row r="2845" spans="1:33" s="34" customFormat="1" x14ac:dyDescent="0.2">
      <c r="A2845" s="60" t="s">
        <v>6110</v>
      </c>
      <c r="B2845" s="44" t="s">
        <v>6115</v>
      </c>
      <c r="C2845" s="44"/>
      <c r="D2845" s="39">
        <v>2830</v>
      </c>
      <c r="E2845" s="44" t="s">
        <v>3604</v>
      </c>
      <c r="F2845" s="44" t="s">
        <v>3252</v>
      </c>
      <c r="G2845" s="39" t="s">
        <v>6115</v>
      </c>
      <c r="H2845" s="64">
        <v>40633</v>
      </c>
      <c r="I2845" s="44" t="s">
        <v>6132</v>
      </c>
      <c r="J2845" s="58">
        <v>20</v>
      </c>
      <c r="K2845" s="44" t="s">
        <v>6110</v>
      </c>
      <c r="L2845" s="39" t="s">
        <v>6116</v>
      </c>
      <c r="M2845" s="67">
        <v>0</v>
      </c>
      <c r="N2845" s="67">
        <v>0</v>
      </c>
      <c r="O2845" s="46">
        <v>237746</v>
      </c>
      <c r="P2845" s="45">
        <v>237746</v>
      </c>
      <c r="Q2845" s="45">
        <v>113746</v>
      </c>
      <c r="R2845" s="45">
        <v>9478.8333333333339</v>
      </c>
      <c r="S2845" s="45">
        <v>100000</v>
      </c>
      <c r="T2845" s="45">
        <v>57590</v>
      </c>
      <c r="U2845" s="46">
        <v>137746</v>
      </c>
      <c r="V2845" s="38">
        <v>59012.317954014645</v>
      </c>
      <c r="W2845" s="46">
        <v>57590</v>
      </c>
      <c r="X2845" s="38"/>
      <c r="Y2845" s="38">
        <f t="shared" si="44"/>
        <v>68431.389178812111</v>
      </c>
      <c r="Z2845" s="38">
        <v>57590</v>
      </c>
      <c r="AA2845" s="38">
        <v>0</v>
      </c>
      <c r="AB2845" s="38">
        <v>57590</v>
      </c>
      <c r="AC2845" s="38" t="s">
        <v>6123</v>
      </c>
      <c r="AD2845" s="59">
        <v>1</v>
      </c>
      <c r="AE2845" s="59">
        <v>0.24223330781590438</v>
      </c>
      <c r="AF2845" s="59">
        <v>0.41808836554237511</v>
      </c>
    </row>
    <row r="2846" spans="1:33" s="34" customFormat="1" x14ac:dyDescent="0.2">
      <c r="A2846" s="60" t="s">
        <v>6110</v>
      </c>
      <c r="B2846" s="44" t="s">
        <v>6115</v>
      </c>
      <c r="C2846" s="44"/>
      <c r="D2846" s="39">
        <v>2831</v>
      </c>
      <c r="E2846" s="44" t="s">
        <v>3606</v>
      </c>
      <c r="F2846" s="44" t="s">
        <v>3607</v>
      </c>
      <c r="G2846" s="39" t="s">
        <v>6115</v>
      </c>
      <c r="H2846" s="64">
        <v>40359</v>
      </c>
      <c r="I2846" s="44" t="s">
        <v>6131</v>
      </c>
      <c r="J2846" s="58">
        <v>20</v>
      </c>
      <c r="K2846" s="44" t="s">
        <v>6110</v>
      </c>
      <c r="L2846" s="39" t="s">
        <v>6116</v>
      </c>
      <c r="M2846" s="67">
        <v>0</v>
      </c>
      <c r="N2846" s="67">
        <v>0</v>
      </c>
      <c r="O2846" s="46">
        <v>178081</v>
      </c>
      <c r="P2846" s="45">
        <v>178081</v>
      </c>
      <c r="Q2846" s="45">
        <v>97271</v>
      </c>
      <c r="R2846" s="45">
        <v>8105.916666666667</v>
      </c>
      <c r="S2846" s="45">
        <v>100000</v>
      </c>
      <c r="T2846" s="45">
        <v>40661</v>
      </c>
      <c r="U2846" s="46">
        <v>78081</v>
      </c>
      <c r="V2846" s="38">
        <v>33450.99529690457</v>
      </c>
      <c r="W2846" s="46">
        <v>33450.99529690457</v>
      </c>
      <c r="X2846" s="38"/>
      <c r="Y2846" s="38">
        <f t="shared" si="44"/>
        <v>38790.173932243604</v>
      </c>
      <c r="Z2846" s="38">
        <v>38790.173932243604</v>
      </c>
      <c r="AA2846" s="38">
        <v>0</v>
      </c>
      <c r="AB2846" s="38">
        <v>38790.173932243604</v>
      </c>
      <c r="AC2846" s="38" t="s">
        <v>6123</v>
      </c>
      <c r="AD2846" s="59">
        <v>0.95398966902544469</v>
      </c>
      <c r="AE2846" s="59">
        <v>0.21782320366711555</v>
      </c>
      <c r="AF2846" s="59">
        <v>0.49679402072519058</v>
      </c>
    </row>
    <row r="2847" spans="1:33" s="34" customFormat="1" x14ac:dyDescent="0.2">
      <c r="A2847" s="60" t="s">
        <v>6110</v>
      </c>
      <c r="B2847" s="44" t="s">
        <v>6115</v>
      </c>
      <c r="C2847" s="44"/>
      <c r="D2847" s="39">
        <v>2832</v>
      </c>
      <c r="E2847" s="44" t="s">
        <v>3610</v>
      </c>
      <c r="F2847" s="44" t="s">
        <v>3611</v>
      </c>
      <c r="G2847" s="39" t="s">
        <v>6115</v>
      </c>
      <c r="H2847" s="64">
        <v>40633</v>
      </c>
      <c r="I2847" s="44" t="s">
        <v>6132</v>
      </c>
      <c r="J2847" s="58">
        <v>20</v>
      </c>
      <c r="K2847" s="44" t="s">
        <v>6110</v>
      </c>
      <c r="L2847" s="39" t="s">
        <v>6116</v>
      </c>
      <c r="M2847" s="67">
        <v>0</v>
      </c>
      <c r="N2847" s="67">
        <v>0</v>
      </c>
      <c r="O2847" s="46">
        <v>48007</v>
      </c>
      <c r="P2847" s="45">
        <v>48007</v>
      </c>
      <c r="Q2847" s="45">
        <v>93896</v>
      </c>
      <c r="R2847" s="45">
        <v>7824.666666666667</v>
      </c>
      <c r="S2847" s="45">
        <v>100000</v>
      </c>
      <c r="T2847" s="45">
        <v>39267</v>
      </c>
      <c r="U2847" s="46">
        <v>0</v>
      </c>
      <c r="V2847" s="38">
        <v>0</v>
      </c>
      <c r="W2847" s="46">
        <v>0</v>
      </c>
      <c r="X2847" s="38"/>
      <c r="Y2847" s="38">
        <f t="shared" si="44"/>
        <v>0</v>
      </c>
      <c r="Z2847" s="38">
        <v>0</v>
      </c>
      <c r="AA2847" s="38">
        <v>0</v>
      </c>
      <c r="AB2847" s="38">
        <v>0</v>
      </c>
      <c r="AC2847" s="38" t="s">
        <v>6116</v>
      </c>
      <c r="AD2847" s="59">
        <v>0</v>
      </c>
      <c r="AE2847" s="59">
        <v>0</v>
      </c>
      <c r="AF2847" s="59" t="s">
        <v>6138</v>
      </c>
    </row>
    <row r="2848" spans="1:33" s="34" customFormat="1" x14ac:dyDescent="0.2">
      <c r="A2848" s="60" t="s">
        <v>6110</v>
      </c>
      <c r="B2848" s="44" t="s">
        <v>6115</v>
      </c>
      <c r="C2848" s="44"/>
      <c r="D2848" s="39">
        <v>2833</v>
      </c>
      <c r="E2848" s="44" t="s">
        <v>3628</v>
      </c>
      <c r="F2848" s="44" t="s">
        <v>3629</v>
      </c>
      <c r="G2848" s="39" t="s">
        <v>6115</v>
      </c>
      <c r="H2848" s="64">
        <v>40633</v>
      </c>
      <c r="I2848" s="44" t="s">
        <v>6132</v>
      </c>
      <c r="J2848" s="58">
        <v>20</v>
      </c>
      <c r="K2848" s="44" t="s">
        <v>6110</v>
      </c>
      <c r="L2848" s="39" t="s">
        <v>6116</v>
      </c>
      <c r="M2848" s="67">
        <v>0</v>
      </c>
      <c r="N2848" s="67">
        <v>0</v>
      </c>
      <c r="O2848" s="46">
        <v>88576</v>
      </c>
      <c r="P2848" s="45">
        <v>88576</v>
      </c>
      <c r="Q2848" s="45">
        <v>101339</v>
      </c>
      <c r="R2848" s="45">
        <v>8444.9166666666661</v>
      </c>
      <c r="S2848" s="45">
        <v>100000</v>
      </c>
      <c r="T2848" s="45">
        <v>53303</v>
      </c>
      <c r="U2848" s="46">
        <v>0</v>
      </c>
      <c r="V2848" s="38">
        <v>0</v>
      </c>
      <c r="W2848" s="46">
        <v>0</v>
      </c>
      <c r="X2848" s="38"/>
      <c r="Y2848" s="38">
        <f t="shared" si="44"/>
        <v>0</v>
      </c>
      <c r="Z2848" s="38">
        <v>0</v>
      </c>
      <c r="AA2848" s="38">
        <v>0</v>
      </c>
      <c r="AB2848" s="38">
        <v>0</v>
      </c>
      <c r="AC2848" s="38" t="s">
        <v>6116</v>
      </c>
      <c r="AD2848" s="59">
        <v>0</v>
      </c>
      <c r="AE2848" s="59">
        <v>0</v>
      </c>
      <c r="AF2848" s="59" t="s">
        <v>6138</v>
      </c>
    </row>
    <row r="2849" spans="1:32" s="34" customFormat="1" x14ac:dyDescent="0.2">
      <c r="A2849" s="60" t="s">
        <v>6110</v>
      </c>
      <c r="B2849" s="44" t="s">
        <v>6115</v>
      </c>
      <c r="C2849" s="44"/>
      <c r="D2849" s="39">
        <v>2834</v>
      </c>
      <c r="E2849" s="44" t="s">
        <v>3632</v>
      </c>
      <c r="F2849" s="44" t="s">
        <v>3633</v>
      </c>
      <c r="G2849" s="39" t="s">
        <v>6115</v>
      </c>
      <c r="H2849" s="64">
        <v>40359</v>
      </c>
      <c r="I2849" s="44" t="s">
        <v>6131</v>
      </c>
      <c r="J2849" s="58">
        <v>20</v>
      </c>
      <c r="K2849" s="44" t="s">
        <v>6110</v>
      </c>
      <c r="L2849" s="39" t="s">
        <v>6116</v>
      </c>
      <c r="M2849" s="67">
        <v>0</v>
      </c>
      <c r="N2849" s="67">
        <v>0</v>
      </c>
      <c r="O2849" s="46">
        <v>120037</v>
      </c>
      <c r="P2849" s="45">
        <v>120037</v>
      </c>
      <c r="Q2849" s="45">
        <v>92958</v>
      </c>
      <c r="R2849" s="45">
        <v>7746.5</v>
      </c>
      <c r="S2849" s="45">
        <v>100000</v>
      </c>
      <c r="T2849" s="45">
        <v>29018</v>
      </c>
      <c r="U2849" s="46">
        <v>20037</v>
      </c>
      <c r="V2849" s="38">
        <v>8584.1317703932709</v>
      </c>
      <c r="W2849" s="46">
        <v>8584.1317703932709</v>
      </c>
      <c r="X2849" s="38"/>
      <c r="Y2849" s="38">
        <f t="shared" si="44"/>
        <v>9954.2617932706453</v>
      </c>
      <c r="Z2849" s="38">
        <v>9954.2617932706453</v>
      </c>
      <c r="AA2849" s="38">
        <v>0</v>
      </c>
      <c r="AB2849" s="38">
        <v>9954.2617932706453</v>
      </c>
      <c r="AC2849" s="38" t="s">
        <v>6123</v>
      </c>
      <c r="AD2849" s="59">
        <v>0.34303748684508395</v>
      </c>
      <c r="AE2849" s="59">
        <v>8.2926612571712438E-2</v>
      </c>
      <c r="AF2849" s="59">
        <v>0.49679402072519069</v>
      </c>
    </row>
    <row r="2850" spans="1:32" s="34" customFormat="1" x14ac:dyDescent="0.2">
      <c r="A2850" s="60" t="s">
        <v>6110</v>
      </c>
      <c r="B2850" s="44" t="s">
        <v>6115</v>
      </c>
      <c r="C2850" s="44"/>
      <c r="D2850" s="39">
        <v>2835</v>
      </c>
      <c r="E2850" s="44" t="s">
        <v>3636</v>
      </c>
      <c r="F2850" s="44" t="s">
        <v>3637</v>
      </c>
      <c r="G2850" s="39" t="s">
        <v>6115</v>
      </c>
      <c r="H2850" s="64">
        <v>40633</v>
      </c>
      <c r="I2850" s="44" t="s">
        <v>6132</v>
      </c>
      <c r="J2850" s="58">
        <v>20</v>
      </c>
      <c r="K2850" s="44" t="s">
        <v>6110</v>
      </c>
      <c r="L2850" s="39" t="s">
        <v>6116</v>
      </c>
      <c r="M2850" s="67">
        <v>0</v>
      </c>
      <c r="N2850" s="67">
        <v>0</v>
      </c>
      <c r="O2850" s="46">
        <v>348054</v>
      </c>
      <c r="P2850" s="45">
        <v>348054</v>
      </c>
      <c r="Q2850" s="45">
        <v>91555</v>
      </c>
      <c r="R2850" s="45">
        <v>7629.583333333333</v>
      </c>
      <c r="S2850" s="45">
        <v>100000</v>
      </c>
      <c r="T2850" s="45">
        <v>43147</v>
      </c>
      <c r="U2850" s="46">
        <v>248054</v>
      </c>
      <c r="V2850" s="38">
        <v>106269.81195653701</v>
      </c>
      <c r="W2850" s="46">
        <v>43147</v>
      </c>
      <c r="X2850" s="38"/>
      <c r="Y2850" s="38">
        <f t="shared" si="44"/>
        <v>123231.74401696643</v>
      </c>
      <c r="Z2850" s="38">
        <v>43147</v>
      </c>
      <c r="AA2850" s="38">
        <v>0</v>
      </c>
      <c r="AB2850" s="38">
        <v>43147</v>
      </c>
      <c r="AC2850" s="38" t="s">
        <v>6123</v>
      </c>
      <c r="AD2850" s="59">
        <v>1</v>
      </c>
      <c r="AE2850" s="59">
        <v>0.12396639601900855</v>
      </c>
      <c r="AF2850" s="59">
        <v>0.17394196424971983</v>
      </c>
    </row>
    <row r="2851" spans="1:32" s="34" customFormat="1" x14ac:dyDescent="0.2">
      <c r="A2851" s="60" t="s">
        <v>6110</v>
      </c>
      <c r="B2851" s="44" t="s">
        <v>6115</v>
      </c>
      <c r="C2851" s="44"/>
      <c r="D2851" s="39">
        <v>2836</v>
      </c>
      <c r="E2851" s="44" t="s">
        <v>3641</v>
      </c>
      <c r="F2851" s="44" t="s">
        <v>3642</v>
      </c>
      <c r="G2851" s="39" t="s">
        <v>6115</v>
      </c>
      <c r="H2851" s="64">
        <v>40451</v>
      </c>
      <c r="I2851" s="44" t="s">
        <v>6131</v>
      </c>
      <c r="J2851" s="58">
        <v>20</v>
      </c>
      <c r="K2851" s="44" t="s">
        <v>6110</v>
      </c>
      <c r="L2851" s="39" t="s">
        <v>6116</v>
      </c>
      <c r="M2851" s="67">
        <v>0</v>
      </c>
      <c r="N2851" s="67">
        <v>0</v>
      </c>
      <c r="O2851" s="46">
        <v>292678</v>
      </c>
      <c r="P2851" s="45">
        <v>292678</v>
      </c>
      <c r="Q2851" s="45">
        <v>92039</v>
      </c>
      <c r="R2851" s="45">
        <v>7669.916666666667</v>
      </c>
      <c r="S2851" s="45">
        <v>100000</v>
      </c>
      <c r="T2851" s="45">
        <v>34205</v>
      </c>
      <c r="U2851" s="46">
        <v>192678</v>
      </c>
      <c r="V2851" s="38">
        <v>82545.957042263544</v>
      </c>
      <c r="W2851" s="46">
        <v>34205</v>
      </c>
      <c r="X2851" s="38"/>
      <c r="Y2851" s="38">
        <f t="shared" si="44"/>
        <v>95721.278325288295</v>
      </c>
      <c r="Z2851" s="38">
        <v>34205</v>
      </c>
      <c r="AA2851" s="38">
        <v>0</v>
      </c>
      <c r="AB2851" s="38">
        <v>34205</v>
      </c>
      <c r="AC2851" s="38" t="s">
        <v>6123</v>
      </c>
      <c r="AD2851" s="59">
        <v>1</v>
      </c>
      <c r="AE2851" s="59">
        <v>0.11686905062901892</v>
      </c>
      <c r="AF2851" s="59">
        <v>0.17752415947850819</v>
      </c>
    </row>
    <row r="2852" spans="1:32" s="34" customFormat="1" x14ac:dyDescent="0.2">
      <c r="A2852" s="60" t="s">
        <v>6110</v>
      </c>
      <c r="B2852" s="44" t="s">
        <v>6115</v>
      </c>
      <c r="C2852" s="44"/>
      <c r="D2852" s="39">
        <v>2837</v>
      </c>
      <c r="E2852" s="44" t="s">
        <v>3666</v>
      </c>
      <c r="F2852" s="44" t="s">
        <v>3667</v>
      </c>
      <c r="G2852" s="39" t="s">
        <v>6115</v>
      </c>
      <c r="H2852" s="64">
        <v>40543</v>
      </c>
      <c r="I2852" s="44" t="s">
        <v>6131</v>
      </c>
      <c r="J2852" s="58">
        <v>20</v>
      </c>
      <c r="K2852" s="44" t="s">
        <v>6110</v>
      </c>
      <c r="L2852" s="39" t="s">
        <v>6116</v>
      </c>
      <c r="M2852" s="67">
        <v>0</v>
      </c>
      <c r="N2852" s="67">
        <v>0</v>
      </c>
      <c r="O2852" s="46">
        <v>163761</v>
      </c>
      <c r="P2852" s="45">
        <v>163761</v>
      </c>
      <c r="Q2852" s="45">
        <v>94769</v>
      </c>
      <c r="R2852" s="45">
        <v>7897.416666666667</v>
      </c>
      <c r="S2852" s="45">
        <v>100000</v>
      </c>
      <c r="T2852" s="45">
        <v>40432</v>
      </c>
      <c r="U2852" s="46">
        <v>63761</v>
      </c>
      <c r="V2852" s="38">
        <v>27316.106493589126</v>
      </c>
      <c r="W2852" s="46">
        <v>27316.106493589126</v>
      </c>
      <c r="X2852" s="38"/>
      <c r="Y2852" s="38">
        <f t="shared" si="44"/>
        <v>31676.083555458881</v>
      </c>
      <c r="Z2852" s="38">
        <v>31676.083555458881</v>
      </c>
      <c r="AA2852" s="38">
        <v>0</v>
      </c>
      <c r="AB2852" s="38">
        <v>31676.083555458881</v>
      </c>
      <c r="AC2852" s="38" t="s">
        <v>6123</v>
      </c>
      <c r="AD2852" s="59">
        <v>0.78344092687620892</v>
      </c>
      <c r="AE2852" s="59">
        <v>0.19342873795017668</v>
      </c>
      <c r="AF2852" s="59">
        <v>0.49679402072519063</v>
      </c>
    </row>
    <row r="2853" spans="1:32" s="34" customFormat="1" x14ac:dyDescent="0.2">
      <c r="A2853" s="60" t="s">
        <v>6110</v>
      </c>
      <c r="B2853" s="44" t="s">
        <v>6115</v>
      </c>
      <c r="C2853" s="44"/>
      <c r="D2853" s="39">
        <v>2838</v>
      </c>
      <c r="E2853" s="44" t="s">
        <v>3678</v>
      </c>
      <c r="F2853" s="44" t="s">
        <v>3679</v>
      </c>
      <c r="G2853" s="39" t="s">
        <v>6115</v>
      </c>
      <c r="H2853" s="64">
        <v>40543</v>
      </c>
      <c r="I2853" s="44" t="s">
        <v>6131</v>
      </c>
      <c r="J2853" s="58">
        <v>20</v>
      </c>
      <c r="K2853" s="44" t="s">
        <v>6110</v>
      </c>
      <c r="L2853" s="39" t="s">
        <v>6116</v>
      </c>
      <c r="M2853" s="67">
        <v>0</v>
      </c>
      <c r="N2853" s="67">
        <v>0</v>
      </c>
      <c r="O2853" s="46">
        <v>68016</v>
      </c>
      <c r="P2853" s="45">
        <v>68016</v>
      </c>
      <c r="Q2853" s="45">
        <v>96238</v>
      </c>
      <c r="R2853" s="45">
        <v>8019.833333333333</v>
      </c>
      <c r="S2853" s="45">
        <v>100000</v>
      </c>
      <c r="T2853" s="45">
        <v>44840</v>
      </c>
      <c r="U2853" s="46">
        <v>0</v>
      </c>
      <c r="V2853" s="38">
        <v>0</v>
      </c>
      <c r="W2853" s="46">
        <v>0</v>
      </c>
      <c r="X2853" s="38"/>
      <c r="Y2853" s="38">
        <f t="shared" ref="Y2853:Y2916" si="45">V2853*(1+$X$14)</f>
        <v>0</v>
      </c>
      <c r="Z2853" s="38">
        <v>0</v>
      </c>
      <c r="AA2853" s="38">
        <v>0</v>
      </c>
      <c r="AB2853" s="38">
        <v>0</v>
      </c>
      <c r="AC2853" s="38" t="s">
        <v>6116</v>
      </c>
      <c r="AD2853" s="59">
        <v>0</v>
      </c>
      <c r="AE2853" s="59">
        <v>0</v>
      </c>
      <c r="AF2853" s="59" t="s">
        <v>6138</v>
      </c>
    </row>
    <row r="2854" spans="1:32" s="34" customFormat="1" x14ac:dyDescent="0.2">
      <c r="A2854" s="60" t="s">
        <v>6110</v>
      </c>
      <c r="B2854" s="44" t="s">
        <v>6115</v>
      </c>
      <c r="C2854" s="44"/>
      <c r="D2854" s="39">
        <v>2839</v>
      </c>
      <c r="E2854" s="44" t="s">
        <v>3891</v>
      </c>
      <c r="F2854" s="44" t="s">
        <v>2095</v>
      </c>
      <c r="G2854" s="39" t="s">
        <v>6115</v>
      </c>
      <c r="H2854" s="64">
        <v>40359</v>
      </c>
      <c r="I2854" s="44" t="s">
        <v>6131</v>
      </c>
      <c r="J2854" s="58">
        <v>20</v>
      </c>
      <c r="K2854" s="44" t="s">
        <v>6110</v>
      </c>
      <c r="L2854" s="39" t="s">
        <v>6116</v>
      </c>
      <c r="M2854" s="67">
        <v>0</v>
      </c>
      <c r="N2854" s="67">
        <v>0</v>
      </c>
      <c r="O2854" s="46">
        <v>78654</v>
      </c>
      <c r="P2854" s="45">
        <v>78654</v>
      </c>
      <c r="Q2854" s="45">
        <v>79134</v>
      </c>
      <c r="R2854" s="45">
        <v>6594.5</v>
      </c>
      <c r="S2854" s="45">
        <v>100000</v>
      </c>
      <c r="T2854" s="45">
        <v>29718</v>
      </c>
      <c r="U2854" s="46">
        <v>0</v>
      </c>
      <c r="V2854" s="38">
        <v>0</v>
      </c>
      <c r="W2854" s="46">
        <v>0</v>
      </c>
      <c r="X2854" s="38"/>
      <c r="Y2854" s="38">
        <f t="shared" si="45"/>
        <v>0</v>
      </c>
      <c r="Z2854" s="38">
        <v>0</v>
      </c>
      <c r="AA2854" s="38">
        <v>0</v>
      </c>
      <c r="AB2854" s="38">
        <v>0</v>
      </c>
      <c r="AC2854" s="38" t="s">
        <v>6116</v>
      </c>
      <c r="AD2854" s="59">
        <v>0</v>
      </c>
      <c r="AE2854" s="59">
        <v>0</v>
      </c>
      <c r="AF2854" s="59" t="s">
        <v>6138</v>
      </c>
    </row>
    <row r="2855" spans="1:32" s="34" customFormat="1" x14ac:dyDescent="0.2">
      <c r="A2855" s="60" t="s">
        <v>6110</v>
      </c>
      <c r="B2855" s="44" t="s">
        <v>6115</v>
      </c>
      <c r="C2855" s="44"/>
      <c r="D2855" s="39">
        <v>2840</v>
      </c>
      <c r="E2855" s="44" t="s">
        <v>3894</v>
      </c>
      <c r="F2855" s="44" t="s">
        <v>3895</v>
      </c>
      <c r="G2855" s="39" t="s">
        <v>6115</v>
      </c>
      <c r="H2855" s="64">
        <v>40359</v>
      </c>
      <c r="I2855" s="44" t="s">
        <v>6129</v>
      </c>
      <c r="J2855" s="58">
        <v>20</v>
      </c>
      <c r="K2855" s="44" t="s">
        <v>6110</v>
      </c>
      <c r="L2855" s="39" t="s">
        <v>6116</v>
      </c>
      <c r="M2855" s="67">
        <v>0</v>
      </c>
      <c r="N2855" s="67">
        <v>0</v>
      </c>
      <c r="O2855" s="46">
        <v>81942</v>
      </c>
      <c r="P2855" s="45">
        <v>81942</v>
      </c>
      <c r="Q2855" s="45">
        <v>104318</v>
      </c>
      <c r="R2855" s="45">
        <v>8693.1666666666661</v>
      </c>
      <c r="S2855" s="45">
        <v>100000</v>
      </c>
      <c r="T2855" s="45">
        <v>29580</v>
      </c>
      <c r="U2855" s="46">
        <v>0</v>
      </c>
      <c r="V2855" s="38">
        <v>0</v>
      </c>
      <c r="W2855" s="46">
        <v>0</v>
      </c>
      <c r="X2855" s="38"/>
      <c r="Y2855" s="38">
        <f t="shared" si="45"/>
        <v>0</v>
      </c>
      <c r="Z2855" s="38">
        <v>0</v>
      </c>
      <c r="AA2855" s="38">
        <v>0</v>
      </c>
      <c r="AB2855" s="38">
        <v>0</v>
      </c>
      <c r="AC2855" s="38" t="s">
        <v>6116</v>
      </c>
      <c r="AD2855" s="59">
        <v>0</v>
      </c>
      <c r="AE2855" s="59">
        <v>0</v>
      </c>
      <c r="AF2855" s="59" t="s">
        <v>6138</v>
      </c>
    </row>
    <row r="2856" spans="1:32" s="34" customFormat="1" x14ac:dyDescent="0.2">
      <c r="A2856" s="35" t="s">
        <v>6110</v>
      </c>
      <c r="B2856" s="26" t="s">
        <v>6173</v>
      </c>
      <c r="C2856" s="26" t="s">
        <v>6174</v>
      </c>
      <c r="D2856" s="25">
        <v>2841</v>
      </c>
      <c r="E2856" s="26" t="s">
        <v>3908</v>
      </c>
      <c r="F2856" s="26" t="s">
        <v>3909</v>
      </c>
      <c r="G2856" s="25" t="s">
        <v>6115</v>
      </c>
      <c r="H2856" s="63">
        <v>39263</v>
      </c>
      <c r="I2856" s="26" t="s">
        <v>6129</v>
      </c>
      <c r="J2856" s="57">
        <v>20</v>
      </c>
      <c r="K2856" s="26" t="s">
        <v>6110</v>
      </c>
      <c r="L2856" s="25" t="s">
        <v>6116</v>
      </c>
      <c r="M2856" s="110">
        <v>0</v>
      </c>
      <c r="N2856" s="110">
        <v>0</v>
      </c>
      <c r="O2856" s="40">
        <v>55066</v>
      </c>
      <c r="P2856" s="27">
        <v>55066</v>
      </c>
      <c r="Q2856" s="27">
        <v>0</v>
      </c>
      <c r="R2856" s="27">
        <v>0</v>
      </c>
      <c r="S2856" s="27">
        <v>0</v>
      </c>
      <c r="T2856" s="27">
        <v>58844</v>
      </c>
      <c r="U2856" s="27">
        <v>0</v>
      </c>
      <c r="V2856" s="40">
        <v>21279.222668239334</v>
      </c>
      <c r="W2856" s="40">
        <v>21279.222668239334</v>
      </c>
      <c r="X2856" s="28"/>
      <c r="Y2856" s="38">
        <v>0</v>
      </c>
      <c r="Z2856" s="28">
        <v>21279.222668239334</v>
      </c>
      <c r="AA2856" s="28">
        <v>21279.222668239334</v>
      </c>
      <c r="AB2856" s="28">
        <v>0</v>
      </c>
      <c r="AC2856" s="28" t="s">
        <v>6123</v>
      </c>
      <c r="AD2856" s="37">
        <v>0</v>
      </c>
      <c r="AE2856" s="37">
        <v>0</v>
      </c>
      <c r="AF2856" s="37" t="s">
        <v>6138</v>
      </c>
    </row>
    <row r="2857" spans="1:32" s="34" customFormat="1" x14ac:dyDescent="0.2">
      <c r="A2857" s="60" t="s">
        <v>6110</v>
      </c>
      <c r="B2857" s="44" t="s">
        <v>6115</v>
      </c>
      <c r="C2857" s="44"/>
      <c r="D2857" s="39">
        <v>2842</v>
      </c>
      <c r="E2857" s="44" t="s">
        <v>4251</v>
      </c>
      <c r="F2857" s="44" t="s">
        <v>4252</v>
      </c>
      <c r="G2857" s="39" t="s">
        <v>6115</v>
      </c>
      <c r="H2857" s="64">
        <v>40359</v>
      </c>
      <c r="I2857" s="44" t="s">
        <v>6141</v>
      </c>
      <c r="J2857" s="58">
        <v>20</v>
      </c>
      <c r="K2857" s="44" t="s">
        <v>6110</v>
      </c>
      <c r="L2857" s="39" t="s">
        <v>6116</v>
      </c>
      <c r="M2857" s="67">
        <v>0</v>
      </c>
      <c r="N2857" s="67">
        <v>0</v>
      </c>
      <c r="O2857" s="46">
        <v>44250</v>
      </c>
      <c r="P2857" s="45">
        <v>44250</v>
      </c>
      <c r="Q2857" s="45">
        <v>84697</v>
      </c>
      <c r="R2857" s="45">
        <v>7058.083333333333</v>
      </c>
      <c r="S2857" s="45">
        <v>100000</v>
      </c>
      <c r="T2857" s="45">
        <v>42335</v>
      </c>
      <c r="U2857" s="46">
        <v>0</v>
      </c>
      <c r="V2857" s="38">
        <v>0</v>
      </c>
      <c r="W2857" s="46">
        <v>0</v>
      </c>
      <c r="X2857" s="38"/>
      <c r="Y2857" s="38">
        <f t="shared" si="45"/>
        <v>0</v>
      </c>
      <c r="Z2857" s="38">
        <v>0</v>
      </c>
      <c r="AA2857" s="38">
        <v>0</v>
      </c>
      <c r="AB2857" s="38">
        <v>0</v>
      </c>
      <c r="AC2857" s="38" t="s">
        <v>6116</v>
      </c>
      <c r="AD2857" s="59">
        <v>0</v>
      </c>
      <c r="AE2857" s="59">
        <v>0</v>
      </c>
      <c r="AF2857" s="59" t="s">
        <v>6138</v>
      </c>
    </row>
    <row r="2858" spans="1:32" s="34" customFormat="1" x14ac:dyDescent="0.2">
      <c r="A2858" s="60" t="s">
        <v>6110</v>
      </c>
      <c r="B2858" s="44" t="s">
        <v>6115</v>
      </c>
      <c r="C2858" s="44"/>
      <c r="D2858" s="39">
        <v>2843</v>
      </c>
      <c r="E2858" s="44" t="s">
        <v>4308</v>
      </c>
      <c r="F2858" s="44" t="s">
        <v>4309</v>
      </c>
      <c r="G2858" s="39" t="s">
        <v>6115</v>
      </c>
      <c r="H2858" s="64">
        <v>40359</v>
      </c>
      <c r="I2858" s="44" t="s">
        <v>6141</v>
      </c>
      <c r="J2858" s="58">
        <v>20</v>
      </c>
      <c r="K2858" s="44" t="s">
        <v>6110</v>
      </c>
      <c r="L2858" s="39" t="s">
        <v>6116</v>
      </c>
      <c r="M2858" s="67">
        <v>0</v>
      </c>
      <c r="N2858" s="67">
        <v>0</v>
      </c>
      <c r="O2858" s="46">
        <v>131507</v>
      </c>
      <c r="P2858" s="45">
        <v>131507</v>
      </c>
      <c r="Q2858" s="45">
        <v>81115</v>
      </c>
      <c r="R2858" s="45">
        <v>6759.583333333333</v>
      </c>
      <c r="S2858" s="45">
        <v>100000</v>
      </c>
      <c r="T2858" s="45">
        <v>46569</v>
      </c>
      <c r="U2858" s="46">
        <v>31507</v>
      </c>
      <c r="V2858" s="38">
        <v>13498.040609361718</v>
      </c>
      <c r="W2858" s="46">
        <v>13498.040609361718</v>
      </c>
      <c r="X2858" s="38"/>
      <c r="Y2858" s="38">
        <f t="shared" si="45"/>
        <v>15652.48921098858</v>
      </c>
      <c r="Z2858" s="38">
        <v>15652.48921098858</v>
      </c>
      <c r="AA2858" s="38">
        <v>0</v>
      </c>
      <c r="AB2858" s="38">
        <v>15652.48921098858</v>
      </c>
      <c r="AC2858" s="38" t="s">
        <v>6123</v>
      </c>
      <c r="AD2858" s="59">
        <v>0.33611392151406688</v>
      </c>
      <c r="AE2858" s="59">
        <v>0.11902400032689196</v>
      </c>
      <c r="AF2858" s="59">
        <v>0.49679402072519063</v>
      </c>
    </row>
    <row r="2859" spans="1:32" s="34" customFormat="1" x14ac:dyDescent="0.2">
      <c r="A2859" s="60" t="s">
        <v>6110</v>
      </c>
      <c r="B2859" s="44" t="s">
        <v>6115</v>
      </c>
      <c r="C2859" s="44"/>
      <c r="D2859" s="39">
        <v>2844</v>
      </c>
      <c r="E2859" s="44" t="s">
        <v>4349</v>
      </c>
      <c r="F2859" s="44" t="s">
        <v>4350</v>
      </c>
      <c r="G2859" s="39" t="s">
        <v>6115</v>
      </c>
      <c r="H2859" s="64">
        <v>40543</v>
      </c>
      <c r="I2859" s="44" t="s">
        <v>6141</v>
      </c>
      <c r="J2859" s="58">
        <v>20</v>
      </c>
      <c r="K2859" s="44" t="s">
        <v>6110</v>
      </c>
      <c r="L2859" s="39" t="s">
        <v>6116</v>
      </c>
      <c r="M2859" s="67">
        <v>0</v>
      </c>
      <c r="N2859" s="67">
        <v>0</v>
      </c>
      <c r="O2859" s="46">
        <v>72187</v>
      </c>
      <c r="P2859" s="45">
        <v>72187</v>
      </c>
      <c r="Q2859" s="45">
        <v>81957</v>
      </c>
      <c r="R2859" s="45">
        <v>6829.75</v>
      </c>
      <c r="S2859" s="45">
        <v>100000</v>
      </c>
      <c r="T2859" s="45">
        <v>41997</v>
      </c>
      <c r="U2859" s="46">
        <v>0</v>
      </c>
      <c r="V2859" s="38">
        <v>0</v>
      </c>
      <c r="W2859" s="46">
        <v>0</v>
      </c>
      <c r="X2859" s="38"/>
      <c r="Y2859" s="38">
        <f t="shared" si="45"/>
        <v>0</v>
      </c>
      <c r="Z2859" s="38">
        <v>0</v>
      </c>
      <c r="AA2859" s="38">
        <v>0</v>
      </c>
      <c r="AB2859" s="38">
        <v>0</v>
      </c>
      <c r="AC2859" s="38" t="s">
        <v>6116</v>
      </c>
      <c r="AD2859" s="59">
        <v>0</v>
      </c>
      <c r="AE2859" s="59">
        <v>0</v>
      </c>
      <c r="AF2859" s="59" t="s">
        <v>6138</v>
      </c>
    </row>
    <row r="2860" spans="1:32" s="34" customFormat="1" x14ac:dyDescent="0.2">
      <c r="A2860" s="60" t="s">
        <v>6110</v>
      </c>
      <c r="B2860" s="44" t="s">
        <v>6115</v>
      </c>
      <c r="C2860" s="44"/>
      <c r="D2860" s="39">
        <v>2845</v>
      </c>
      <c r="E2860" s="44" t="s">
        <v>4355</v>
      </c>
      <c r="F2860" s="44" t="s">
        <v>4356</v>
      </c>
      <c r="G2860" s="39" t="s">
        <v>6115</v>
      </c>
      <c r="H2860" s="64">
        <v>40359</v>
      </c>
      <c r="I2860" s="44" t="s">
        <v>6141</v>
      </c>
      <c r="J2860" s="58">
        <v>20</v>
      </c>
      <c r="K2860" s="44" t="s">
        <v>6110</v>
      </c>
      <c r="L2860" s="39" t="s">
        <v>6116</v>
      </c>
      <c r="M2860" s="67">
        <v>0</v>
      </c>
      <c r="N2860" s="67">
        <v>0</v>
      </c>
      <c r="O2860" s="46">
        <v>102207</v>
      </c>
      <c r="P2860" s="45">
        <v>102207</v>
      </c>
      <c r="Q2860" s="45">
        <v>85831</v>
      </c>
      <c r="R2860" s="45">
        <v>7152.583333333333</v>
      </c>
      <c r="S2860" s="45">
        <v>100000</v>
      </c>
      <c r="T2860" s="45">
        <v>52123</v>
      </c>
      <c r="U2860" s="46">
        <v>2207</v>
      </c>
      <c r="V2860" s="38">
        <v>945.50974782941296</v>
      </c>
      <c r="W2860" s="46">
        <v>945.50974782941296</v>
      </c>
      <c r="X2860" s="38"/>
      <c r="Y2860" s="38">
        <f t="shared" si="45"/>
        <v>1096.4244037404958</v>
      </c>
      <c r="Z2860" s="38">
        <v>1096.4244037404958</v>
      </c>
      <c r="AA2860" s="38">
        <v>0</v>
      </c>
      <c r="AB2860" s="38">
        <v>1096.4244037404958</v>
      </c>
      <c r="AC2860" s="38" t="s">
        <v>6123</v>
      </c>
      <c r="AD2860" s="59">
        <v>2.1035328045977703E-2</v>
      </c>
      <c r="AE2860" s="59">
        <v>1.0727488369098944E-2</v>
      </c>
      <c r="AF2860" s="59">
        <v>0.49679402072519069</v>
      </c>
    </row>
    <row r="2861" spans="1:32" s="34" customFormat="1" x14ac:dyDescent="0.2">
      <c r="A2861" s="60" t="s">
        <v>6110</v>
      </c>
      <c r="B2861" s="44" t="s">
        <v>6176</v>
      </c>
      <c r="C2861" s="44" t="s">
        <v>6175</v>
      </c>
      <c r="D2861" s="39">
        <v>2846</v>
      </c>
      <c r="E2861" s="44" t="s">
        <v>4406</v>
      </c>
      <c r="F2861" s="44" t="s">
        <v>4407</v>
      </c>
      <c r="G2861" s="39" t="s">
        <v>6115</v>
      </c>
      <c r="H2861" s="64">
        <v>40268</v>
      </c>
      <c r="I2861" s="44" t="s">
        <v>6129</v>
      </c>
      <c r="J2861" s="58">
        <v>20</v>
      </c>
      <c r="K2861" s="44" t="s">
        <v>6110</v>
      </c>
      <c r="L2861" s="39" t="s">
        <v>6123</v>
      </c>
      <c r="M2861" s="67">
        <v>93651</v>
      </c>
      <c r="N2861" s="67">
        <v>0</v>
      </c>
      <c r="O2861" s="46">
        <v>1275664</v>
      </c>
      <c r="P2861" s="45">
        <v>1275664</v>
      </c>
      <c r="Q2861" s="45">
        <v>133922</v>
      </c>
      <c r="R2861" s="45">
        <v>11160.166666666666</v>
      </c>
      <c r="S2861" s="45">
        <v>100000</v>
      </c>
      <c r="T2861" s="45">
        <v>69523</v>
      </c>
      <c r="U2861" s="46">
        <v>1175664</v>
      </c>
      <c r="V2861" s="38">
        <v>503670.94344001764</v>
      </c>
      <c r="W2861" s="46">
        <v>69523</v>
      </c>
      <c r="X2861" s="38"/>
      <c r="Y2861" s="38">
        <f t="shared" si="45"/>
        <v>584062.84558186051</v>
      </c>
      <c r="Z2861" s="38">
        <v>69523</v>
      </c>
      <c r="AA2861" s="38">
        <v>0</v>
      </c>
      <c r="AB2861" s="38">
        <v>69523</v>
      </c>
      <c r="AC2861" s="38" t="s">
        <v>6123</v>
      </c>
      <c r="AD2861" s="59">
        <v>1</v>
      </c>
      <c r="AE2861" s="59">
        <v>5.4499460673029888E-2</v>
      </c>
      <c r="AF2861" s="59">
        <v>5.9135093019774355E-2</v>
      </c>
    </row>
    <row r="2862" spans="1:32" s="34" customFormat="1" x14ac:dyDescent="0.2">
      <c r="A2862" s="60" t="s">
        <v>6110</v>
      </c>
      <c r="B2862" s="44" t="s">
        <v>6115</v>
      </c>
      <c r="C2862" s="44"/>
      <c r="D2862" s="39">
        <v>2847</v>
      </c>
      <c r="E2862" s="44" t="s">
        <v>4556</v>
      </c>
      <c r="F2862" s="44" t="s">
        <v>4557</v>
      </c>
      <c r="G2862" s="39" t="s">
        <v>6115</v>
      </c>
      <c r="H2862" s="64">
        <v>40543</v>
      </c>
      <c r="I2862" s="44" t="s">
        <v>6129</v>
      </c>
      <c r="J2862" s="58">
        <v>20</v>
      </c>
      <c r="K2862" s="44" t="s">
        <v>6110</v>
      </c>
      <c r="L2862" s="39" t="s">
        <v>6116</v>
      </c>
      <c r="M2862" s="67">
        <v>0</v>
      </c>
      <c r="N2862" s="67">
        <v>0</v>
      </c>
      <c r="O2862" s="46">
        <v>182482</v>
      </c>
      <c r="P2862" s="45">
        <v>182482</v>
      </c>
      <c r="Q2862" s="45">
        <v>144309</v>
      </c>
      <c r="R2862" s="45">
        <v>12025.75</v>
      </c>
      <c r="S2862" s="45">
        <v>100000</v>
      </c>
      <c r="T2862" s="45">
        <v>77798</v>
      </c>
      <c r="U2862" s="46">
        <v>82482</v>
      </c>
      <c r="V2862" s="38">
        <v>35336.445410269887</v>
      </c>
      <c r="W2862" s="46">
        <v>35336.445410269887</v>
      </c>
      <c r="X2862" s="38"/>
      <c r="Y2862" s="38">
        <f t="shared" si="45"/>
        <v>40976.564417455178</v>
      </c>
      <c r="Z2862" s="38">
        <v>40976.564417455178</v>
      </c>
      <c r="AA2862" s="38">
        <v>0</v>
      </c>
      <c r="AB2862" s="38">
        <v>40976.564417455178</v>
      </c>
      <c r="AC2862" s="38" t="s">
        <v>6123</v>
      </c>
      <c r="AD2862" s="59">
        <v>0.52670459931431624</v>
      </c>
      <c r="AE2862" s="59">
        <v>0.22455126761793043</v>
      </c>
      <c r="AF2862" s="59">
        <v>0.49679402072519069</v>
      </c>
    </row>
    <row r="2863" spans="1:32" s="34" customFormat="1" x14ac:dyDescent="0.2">
      <c r="A2863" s="60" t="s">
        <v>6110</v>
      </c>
      <c r="B2863" s="44" t="s">
        <v>6115</v>
      </c>
      <c r="C2863" s="44"/>
      <c r="D2863" s="39">
        <v>2848</v>
      </c>
      <c r="E2863" s="44" t="s">
        <v>4558</v>
      </c>
      <c r="F2863" s="44" t="s">
        <v>6077</v>
      </c>
      <c r="G2863" s="39" t="s">
        <v>6115</v>
      </c>
      <c r="H2863" s="64">
        <v>40359</v>
      </c>
      <c r="I2863" s="44" t="s">
        <v>6129</v>
      </c>
      <c r="J2863" s="58">
        <v>20</v>
      </c>
      <c r="K2863" s="44" t="s">
        <v>6110</v>
      </c>
      <c r="L2863" s="39" t="s">
        <v>6116</v>
      </c>
      <c r="M2863" s="67">
        <v>0</v>
      </c>
      <c r="N2863" s="67">
        <v>0</v>
      </c>
      <c r="O2863" s="46">
        <v>83380</v>
      </c>
      <c r="P2863" s="45">
        <v>83380</v>
      </c>
      <c r="Q2863" s="45">
        <v>106098</v>
      </c>
      <c r="R2863" s="45">
        <v>8841.5</v>
      </c>
      <c r="S2863" s="45">
        <v>100000</v>
      </c>
      <c r="T2863" s="45">
        <v>69642</v>
      </c>
      <c r="U2863" s="46">
        <v>0</v>
      </c>
      <c r="V2863" s="38">
        <v>0</v>
      </c>
      <c r="W2863" s="46">
        <v>0</v>
      </c>
      <c r="X2863" s="38"/>
      <c r="Y2863" s="38">
        <f t="shared" si="45"/>
        <v>0</v>
      </c>
      <c r="Z2863" s="38">
        <v>0</v>
      </c>
      <c r="AA2863" s="38">
        <v>0</v>
      </c>
      <c r="AB2863" s="38">
        <v>0</v>
      </c>
      <c r="AC2863" s="38" t="s">
        <v>6116</v>
      </c>
      <c r="AD2863" s="59">
        <v>0</v>
      </c>
      <c r="AE2863" s="59">
        <v>0</v>
      </c>
      <c r="AF2863" s="59" t="s">
        <v>6138</v>
      </c>
    </row>
    <row r="2864" spans="1:32" s="34" customFormat="1" x14ac:dyDescent="0.2">
      <c r="A2864" s="60" t="s">
        <v>6110</v>
      </c>
      <c r="B2864" s="44" t="s">
        <v>6115</v>
      </c>
      <c r="C2864" s="44"/>
      <c r="D2864" s="39">
        <v>2849</v>
      </c>
      <c r="E2864" s="44" t="s">
        <v>4717</v>
      </c>
      <c r="F2864" s="44" t="s">
        <v>4718</v>
      </c>
      <c r="G2864" s="39" t="s">
        <v>6115</v>
      </c>
      <c r="H2864" s="64">
        <v>40633</v>
      </c>
      <c r="I2864" s="44" t="s">
        <v>6131</v>
      </c>
      <c r="J2864" s="58">
        <v>20</v>
      </c>
      <c r="K2864" s="44" t="s">
        <v>6110</v>
      </c>
      <c r="L2864" s="39" t="s">
        <v>6116</v>
      </c>
      <c r="M2864" s="67">
        <v>0</v>
      </c>
      <c r="N2864" s="67">
        <v>0</v>
      </c>
      <c r="O2864" s="46">
        <v>352991</v>
      </c>
      <c r="P2864" s="45">
        <v>352991</v>
      </c>
      <c r="Q2864" s="45">
        <v>94781</v>
      </c>
      <c r="R2864" s="45">
        <v>7898.416666666667</v>
      </c>
      <c r="S2864" s="45">
        <v>100000</v>
      </c>
      <c r="T2864" s="45">
        <v>37222</v>
      </c>
      <c r="U2864" s="46">
        <v>252991</v>
      </c>
      <c r="V2864" s="38">
        <v>108384.89198600408</v>
      </c>
      <c r="W2864" s="46">
        <v>37222</v>
      </c>
      <c r="X2864" s="38"/>
      <c r="Y2864" s="38">
        <f t="shared" si="45"/>
        <v>125684.4160972867</v>
      </c>
      <c r="Z2864" s="38">
        <v>37222</v>
      </c>
      <c r="AA2864" s="38">
        <v>0</v>
      </c>
      <c r="AB2864" s="38">
        <v>37222</v>
      </c>
      <c r="AC2864" s="38" t="s">
        <v>6123</v>
      </c>
      <c r="AD2864" s="59">
        <v>1</v>
      </c>
      <c r="AE2864" s="59">
        <v>0.10544744766863745</v>
      </c>
      <c r="AF2864" s="59">
        <v>0.14712776343822506</v>
      </c>
    </row>
    <row r="2865" spans="1:33" x14ac:dyDescent="0.2">
      <c r="A2865" s="60" t="s">
        <v>6110</v>
      </c>
      <c r="B2865" s="44" t="s">
        <v>6115</v>
      </c>
      <c r="C2865" s="44"/>
      <c r="D2865" s="39">
        <v>2850</v>
      </c>
      <c r="E2865" s="44" t="s">
        <v>4725</v>
      </c>
      <c r="F2865" s="44" t="s">
        <v>4726</v>
      </c>
      <c r="G2865" s="39" t="s">
        <v>6115</v>
      </c>
      <c r="H2865" s="64">
        <v>40359</v>
      </c>
      <c r="I2865" s="44" t="s">
        <v>6131</v>
      </c>
      <c r="J2865" s="58">
        <v>20</v>
      </c>
      <c r="K2865" s="44" t="s">
        <v>6110</v>
      </c>
      <c r="L2865" s="39" t="s">
        <v>6116</v>
      </c>
      <c r="M2865" s="67">
        <v>0</v>
      </c>
      <c r="N2865" s="67">
        <v>0</v>
      </c>
      <c r="O2865" s="46">
        <v>206481</v>
      </c>
      <c r="P2865" s="45">
        <v>206481</v>
      </c>
      <c r="Q2865" s="45">
        <v>86570</v>
      </c>
      <c r="R2865" s="45">
        <v>7214.166666666667</v>
      </c>
      <c r="S2865" s="45">
        <v>100000</v>
      </c>
      <c r="T2865" s="45">
        <v>16723</v>
      </c>
      <c r="U2865" s="46">
        <v>106481</v>
      </c>
      <c r="V2865" s="38">
        <v>45617.953538116773</v>
      </c>
      <c r="W2865" s="46">
        <v>16723</v>
      </c>
      <c r="X2865" s="38"/>
      <c r="Y2865" s="38">
        <f t="shared" si="45"/>
        <v>52899.124120839027</v>
      </c>
      <c r="Z2865" s="38">
        <v>16723</v>
      </c>
      <c r="AA2865" s="38">
        <v>0</v>
      </c>
      <c r="AB2865" s="38">
        <v>16723</v>
      </c>
      <c r="AC2865" s="38" t="s">
        <v>6123</v>
      </c>
      <c r="AD2865" s="59">
        <v>1</v>
      </c>
      <c r="AE2865" s="59">
        <v>8.0990502758123029E-2</v>
      </c>
      <c r="AF2865" s="59">
        <v>0.15705149275457594</v>
      </c>
      <c r="AG2865" s="34"/>
    </row>
    <row r="2866" spans="1:33" x14ac:dyDescent="0.2">
      <c r="A2866" s="60" t="s">
        <v>6110</v>
      </c>
      <c r="B2866" s="44" t="s">
        <v>6115</v>
      </c>
      <c r="C2866" s="44"/>
      <c r="D2866" s="39">
        <v>2851</v>
      </c>
      <c r="E2866" s="44" t="s">
        <v>5003</v>
      </c>
      <c r="F2866" s="44" t="s">
        <v>5004</v>
      </c>
      <c r="G2866" s="39" t="s">
        <v>6115</v>
      </c>
      <c r="H2866" s="64">
        <v>40633</v>
      </c>
      <c r="I2866" s="44" t="s">
        <v>6141</v>
      </c>
      <c r="J2866" s="58">
        <v>20</v>
      </c>
      <c r="K2866" s="44" t="s">
        <v>6110</v>
      </c>
      <c r="L2866" s="39" t="s">
        <v>6116</v>
      </c>
      <c r="M2866" s="67">
        <v>0</v>
      </c>
      <c r="N2866" s="67">
        <v>0</v>
      </c>
      <c r="O2866" s="46">
        <v>96415</v>
      </c>
      <c r="P2866" s="45">
        <v>96415</v>
      </c>
      <c r="Q2866" s="45">
        <v>92553</v>
      </c>
      <c r="R2866" s="45">
        <v>7712.75</v>
      </c>
      <c r="S2866" s="45">
        <v>100000</v>
      </c>
      <c r="T2866" s="45">
        <v>46475</v>
      </c>
      <c r="U2866" s="46">
        <v>0</v>
      </c>
      <c r="V2866" s="38">
        <v>0</v>
      </c>
      <c r="W2866" s="46">
        <v>0</v>
      </c>
      <c r="X2866" s="38"/>
      <c r="Y2866" s="38">
        <f t="shared" si="45"/>
        <v>0</v>
      </c>
      <c r="Z2866" s="38">
        <v>0</v>
      </c>
      <c r="AA2866" s="38">
        <v>0</v>
      </c>
      <c r="AB2866" s="38">
        <v>0</v>
      </c>
      <c r="AC2866" s="38" t="s">
        <v>6116</v>
      </c>
      <c r="AD2866" s="59">
        <v>0</v>
      </c>
      <c r="AE2866" s="59">
        <v>0</v>
      </c>
      <c r="AF2866" s="59" t="s">
        <v>6138</v>
      </c>
    </row>
    <row r="2867" spans="1:33" s="34" customFormat="1" x14ac:dyDescent="0.2">
      <c r="A2867" s="60" t="s">
        <v>6110</v>
      </c>
      <c r="B2867" s="44" t="s">
        <v>6115</v>
      </c>
      <c r="C2867" s="44"/>
      <c r="D2867" s="39">
        <v>2852</v>
      </c>
      <c r="E2867" s="44" t="s">
        <v>5049</v>
      </c>
      <c r="F2867" s="44" t="s">
        <v>5050</v>
      </c>
      <c r="G2867" s="39" t="s">
        <v>6115</v>
      </c>
      <c r="H2867" s="64">
        <v>40633</v>
      </c>
      <c r="I2867" s="44" t="s">
        <v>6130</v>
      </c>
      <c r="J2867" s="58">
        <v>20</v>
      </c>
      <c r="K2867" s="44" t="s">
        <v>6110</v>
      </c>
      <c r="L2867" s="39" t="s">
        <v>6116</v>
      </c>
      <c r="M2867" s="67">
        <v>0</v>
      </c>
      <c r="N2867" s="67">
        <v>0</v>
      </c>
      <c r="O2867" s="46">
        <v>5039</v>
      </c>
      <c r="P2867" s="45">
        <v>5039</v>
      </c>
      <c r="Q2867" s="45">
        <v>99779</v>
      </c>
      <c r="R2867" s="45">
        <v>8314.9166666666661</v>
      </c>
      <c r="S2867" s="45">
        <v>100000</v>
      </c>
      <c r="T2867" s="45">
        <v>77579</v>
      </c>
      <c r="U2867" s="46">
        <v>0</v>
      </c>
      <c r="V2867" s="38">
        <v>0</v>
      </c>
      <c r="W2867" s="46">
        <v>0</v>
      </c>
      <c r="X2867" s="38"/>
      <c r="Y2867" s="38">
        <f t="shared" si="45"/>
        <v>0</v>
      </c>
      <c r="Z2867" s="38">
        <v>0</v>
      </c>
      <c r="AA2867" s="38">
        <v>0</v>
      </c>
      <c r="AB2867" s="38">
        <v>0</v>
      </c>
      <c r="AC2867" s="38" t="s">
        <v>6116</v>
      </c>
      <c r="AD2867" s="59">
        <v>0</v>
      </c>
      <c r="AE2867" s="59">
        <v>0</v>
      </c>
      <c r="AF2867" s="59" t="s">
        <v>6138</v>
      </c>
      <c r="AG2867" s="1"/>
    </row>
    <row r="2868" spans="1:33" s="34" customFormat="1" x14ac:dyDescent="0.2">
      <c r="A2868" s="60" t="s">
        <v>6110</v>
      </c>
      <c r="B2868" s="44" t="s">
        <v>6115</v>
      </c>
      <c r="C2868" s="44"/>
      <c r="D2868" s="39">
        <v>2853</v>
      </c>
      <c r="E2868" s="44" t="s">
        <v>5110</v>
      </c>
      <c r="F2868" s="44" t="s">
        <v>5111</v>
      </c>
      <c r="G2868" s="39" t="s">
        <v>6115</v>
      </c>
      <c r="H2868" s="64">
        <v>40633</v>
      </c>
      <c r="I2868" s="44" t="s">
        <v>6130</v>
      </c>
      <c r="J2868" s="58">
        <v>20</v>
      </c>
      <c r="K2868" s="44" t="s">
        <v>6110</v>
      </c>
      <c r="L2868" s="39" t="s">
        <v>6116</v>
      </c>
      <c r="M2868" s="67">
        <v>0</v>
      </c>
      <c r="N2868" s="67">
        <v>0</v>
      </c>
      <c r="O2868" s="46">
        <v>59903</v>
      </c>
      <c r="P2868" s="45">
        <v>59903</v>
      </c>
      <c r="Q2868" s="45">
        <v>88521</v>
      </c>
      <c r="R2868" s="45">
        <v>7376.75</v>
      </c>
      <c r="S2868" s="45">
        <v>100000</v>
      </c>
      <c r="T2868" s="45">
        <v>55353</v>
      </c>
      <c r="U2868" s="46">
        <v>0</v>
      </c>
      <c r="V2868" s="38">
        <v>0</v>
      </c>
      <c r="W2868" s="46">
        <v>0</v>
      </c>
      <c r="X2868" s="38"/>
      <c r="Y2868" s="38">
        <f t="shared" si="45"/>
        <v>0</v>
      </c>
      <c r="Z2868" s="38">
        <v>0</v>
      </c>
      <c r="AA2868" s="38">
        <v>0</v>
      </c>
      <c r="AB2868" s="38">
        <v>0</v>
      </c>
      <c r="AC2868" s="38" t="s">
        <v>6116</v>
      </c>
      <c r="AD2868" s="59">
        <v>0</v>
      </c>
      <c r="AE2868" s="59">
        <v>0</v>
      </c>
      <c r="AF2868" s="59" t="s">
        <v>6138</v>
      </c>
    </row>
    <row r="2869" spans="1:33" s="34" customFormat="1" x14ac:dyDescent="0.2">
      <c r="A2869" s="60" t="s">
        <v>6110</v>
      </c>
      <c r="B2869" s="44" t="s">
        <v>6115</v>
      </c>
      <c r="C2869" s="44"/>
      <c r="D2869" s="39">
        <v>2854</v>
      </c>
      <c r="E2869" s="44" t="s">
        <v>5123</v>
      </c>
      <c r="F2869" s="44" t="s">
        <v>5124</v>
      </c>
      <c r="G2869" s="39" t="s">
        <v>6115</v>
      </c>
      <c r="H2869" s="64">
        <v>40543</v>
      </c>
      <c r="I2869" s="44" t="s">
        <v>6141</v>
      </c>
      <c r="J2869" s="58">
        <v>20</v>
      </c>
      <c r="K2869" s="44" t="s">
        <v>6110</v>
      </c>
      <c r="L2869" s="39" t="s">
        <v>6116</v>
      </c>
      <c r="M2869" s="67">
        <v>0</v>
      </c>
      <c r="N2869" s="67">
        <v>0</v>
      </c>
      <c r="O2869" s="46">
        <v>184124</v>
      </c>
      <c r="P2869" s="45">
        <v>184124</v>
      </c>
      <c r="Q2869" s="45">
        <v>133146</v>
      </c>
      <c r="R2869" s="45">
        <v>11095.5</v>
      </c>
      <c r="S2869" s="45">
        <v>100000</v>
      </c>
      <c r="T2869" s="45">
        <v>71447</v>
      </c>
      <c r="U2869" s="46">
        <v>84124</v>
      </c>
      <c r="V2869" s="38">
        <v>36039.90123534279</v>
      </c>
      <c r="W2869" s="46">
        <v>36039.90123534279</v>
      </c>
      <c r="X2869" s="38"/>
      <c r="Y2869" s="38">
        <f t="shared" si="45"/>
        <v>41792.300199485937</v>
      </c>
      <c r="Z2869" s="38">
        <v>41792.300199485937</v>
      </c>
      <c r="AA2869" s="38">
        <v>0</v>
      </c>
      <c r="AB2869" s="38">
        <v>41792.300199485937</v>
      </c>
      <c r="AC2869" s="38" t="s">
        <v>6123</v>
      </c>
      <c r="AD2869" s="59">
        <v>0.58494128794051448</v>
      </c>
      <c r="AE2869" s="59">
        <v>0.22697910212403563</v>
      </c>
      <c r="AF2869" s="59">
        <v>0.49679402072519063</v>
      </c>
    </row>
    <row r="2870" spans="1:33" x14ac:dyDescent="0.2">
      <c r="A2870" s="60" t="s">
        <v>6110</v>
      </c>
      <c r="B2870" s="44" t="s">
        <v>6115</v>
      </c>
      <c r="C2870" s="44"/>
      <c r="D2870" s="39">
        <v>2855</v>
      </c>
      <c r="E2870" s="44" t="s">
        <v>5263</v>
      </c>
      <c r="F2870" s="44" t="s">
        <v>5264</v>
      </c>
      <c r="G2870" s="39" t="s">
        <v>6115</v>
      </c>
      <c r="H2870" s="64">
        <v>40451</v>
      </c>
      <c r="I2870" s="44" t="s">
        <v>6141</v>
      </c>
      <c r="J2870" s="58">
        <v>20</v>
      </c>
      <c r="K2870" s="44" t="s">
        <v>6110</v>
      </c>
      <c r="L2870" s="39" t="s">
        <v>6116</v>
      </c>
      <c r="M2870" s="67">
        <v>0</v>
      </c>
      <c r="N2870" s="67">
        <v>0</v>
      </c>
      <c r="O2870" s="46">
        <v>73450</v>
      </c>
      <c r="P2870" s="45">
        <v>73450</v>
      </c>
      <c r="Q2870" s="45">
        <v>83663</v>
      </c>
      <c r="R2870" s="45">
        <v>6971.916666666667</v>
      </c>
      <c r="S2870" s="45">
        <v>100000</v>
      </c>
      <c r="T2870" s="45">
        <v>32471</v>
      </c>
      <c r="U2870" s="46">
        <v>0</v>
      </c>
      <c r="V2870" s="38">
        <v>0</v>
      </c>
      <c r="W2870" s="46">
        <v>0</v>
      </c>
      <c r="X2870" s="38"/>
      <c r="Y2870" s="38">
        <f t="shared" si="45"/>
        <v>0</v>
      </c>
      <c r="Z2870" s="38">
        <v>0</v>
      </c>
      <c r="AA2870" s="38">
        <v>0</v>
      </c>
      <c r="AB2870" s="38">
        <v>0</v>
      </c>
      <c r="AC2870" s="38" t="s">
        <v>6116</v>
      </c>
      <c r="AD2870" s="59">
        <v>0</v>
      </c>
      <c r="AE2870" s="59">
        <v>0</v>
      </c>
      <c r="AF2870" s="59" t="s">
        <v>6138</v>
      </c>
      <c r="AG2870" s="34"/>
    </row>
    <row r="2871" spans="1:33" x14ac:dyDescent="0.2">
      <c r="A2871" s="60" t="s">
        <v>6110</v>
      </c>
      <c r="B2871" s="44" t="s">
        <v>6115</v>
      </c>
      <c r="C2871" s="44"/>
      <c r="D2871" s="39">
        <v>2856</v>
      </c>
      <c r="E2871" s="44" t="s">
        <v>5265</v>
      </c>
      <c r="F2871" s="44" t="s">
        <v>5266</v>
      </c>
      <c r="G2871" s="39" t="s">
        <v>6115</v>
      </c>
      <c r="H2871" s="64">
        <v>40451</v>
      </c>
      <c r="I2871" s="44" t="s">
        <v>6131</v>
      </c>
      <c r="J2871" s="58">
        <v>20</v>
      </c>
      <c r="K2871" s="44" t="s">
        <v>6110</v>
      </c>
      <c r="L2871" s="39" t="s">
        <v>6116</v>
      </c>
      <c r="M2871" s="67">
        <v>0</v>
      </c>
      <c r="N2871" s="67">
        <v>0</v>
      </c>
      <c r="O2871" s="46">
        <v>59626</v>
      </c>
      <c r="P2871" s="45">
        <v>59626</v>
      </c>
      <c r="Q2871" s="45">
        <v>94499</v>
      </c>
      <c r="R2871" s="45">
        <v>7874.916666666667</v>
      </c>
      <c r="S2871" s="45">
        <v>100000</v>
      </c>
      <c r="T2871" s="45">
        <v>50728</v>
      </c>
      <c r="U2871" s="46">
        <v>0</v>
      </c>
      <c r="V2871" s="38">
        <v>0</v>
      </c>
      <c r="W2871" s="46">
        <v>0</v>
      </c>
      <c r="X2871" s="38"/>
      <c r="Y2871" s="38">
        <f t="shared" si="45"/>
        <v>0</v>
      </c>
      <c r="Z2871" s="38">
        <v>0</v>
      </c>
      <c r="AA2871" s="38">
        <v>0</v>
      </c>
      <c r="AB2871" s="38">
        <v>0</v>
      </c>
      <c r="AC2871" s="38" t="s">
        <v>6116</v>
      </c>
      <c r="AD2871" s="59">
        <v>0</v>
      </c>
      <c r="AE2871" s="59">
        <v>0</v>
      </c>
      <c r="AF2871" s="59" t="s">
        <v>6138</v>
      </c>
    </row>
    <row r="2872" spans="1:33" x14ac:dyDescent="0.2">
      <c r="A2872" s="60" t="s">
        <v>6110</v>
      </c>
      <c r="B2872" s="44" t="s">
        <v>6115</v>
      </c>
      <c r="C2872" s="44"/>
      <c r="D2872" s="39">
        <v>2857</v>
      </c>
      <c r="E2872" s="44" t="s">
        <v>5377</v>
      </c>
      <c r="F2872" s="44" t="s">
        <v>5378</v>
      </c>
      <c r="G2872" s="39" t="s">
        <v>6115</v>
      </c>
      <c r="H2872" s="64">
        <v>40633</v>
      </c>
      <c r="I2872" s="44" t="s">
        <v>6132</v>
      </c>
      <c r="J2872" s="58">
        <v>20</v>
      </c>
      <c r="K2872" s="44" t="s">
        <v>6110</v>
      </c>
      <c r="L2872" s="39" t="s">
        <v>6116</v>
      </c>
      <c r="M2872" s="67">
        <v>0</v>
      </c>
      <c r="N2872" s="67">
        <v>0</v>
      </c>
      <c r="O2872" s="46">
        <v>133546</v>
      </c>
      <c r="P2872" s="45">
        <v>133546</v>
      </c>
      <c r="Q2872" s="45">
        <v>81675</v>
      </c>
      <c r="R2872" s="45">
        <v>6806.25</v>
      </c>
      <c r="S2872" s="45">
        <v>100000</v>
      </c>
      <c r="T2872" s="45">
        <v>32864</v>
      </c>
      <c r="U2872" s="46">
        <v>33546</v>
      </c>
      <c r="V2872" s="38">
        <v>14371.576801398045</v>
      </c>
      <c r="W2872" s="46">
        <v>14371.576801398045</v>
      </c>
      <c r="X2872" s="38"/>
      <c r="Y2872" s="38">
        <f t="shared" si="45"/>
        <v>16665.452219247243</v>
      </c>
      <c r="Z2872" s="38">
        <v>16665.452219247243</v>
      </c>
      <c r="AA2872" s="38">
        <v>0</v>
      </c>
      <c r="AB2872" s="38">
        <v>16665.452219247243</v>
      </c>
      <c r="AC2872" s="38" t="s">
        <v>6123</v>
      </c>
      <c r="AD2872" s="59">
        <v>0.50710358505499153</v>
      </c>
      <c r="AE2872" s="59">
        <v>0.12479184864576433</v>
      </c>
      <c r="AF2872" s="59">
        <v>0.49679402072519058</v>
      </c>
    </row>
    <row r="2873" spans="1:33" x14ac:dyDescent="0.2">
      <c r="A2873" s="60" t="s">
        <v>6110</v>
      </c>
      <c r="B2873" s="44" t="s">
        <v>6115</v>
      </c>
      <c r="C2873" s="44"/>
      <c r="D2873" s="39">
        <v>2858</v>
      </c>
      <c r="E2873" s="44" t="s">
        <v>5387</v>
      </c>
      <c r="F2873" s="44" t="s">
        <v>5388</v>
      </c>
      <c r="G2873" s="39" t="s">
        <v>6115</v>
      </c>
      <c r="H2873" s="64">
        <v>40451</v>
      </c>
      <c r="I2873" s="44" t="s">
        <v>6141</v>
      </c>
      <c r="J2873" s="58">
        <v>20</v>
      </c>
      <c r="K2873" s="44" t="s">
        <v>6110</v>
      </c>
      <c r="L2873" s="39" t="s">
        <v>6116</v>
      </c>
      <c r="M2873" s="67">
        <v>0</v>
      </c>
      <c r="N2873" s="67">
        <v>0</v>
      </c>
      <c r="O2873" s="46">
        <v>125528</v>
      </c>
      <c r="P2873" s="45">
        <v>125528</v>
      </c>
      <c r="Q2873" s="45">
        <v>85999</v>
      </c>
      <c r="R2873" s="45">
        <v>7166.583333333333</v>
      </c>
      <c r="S2873" s="45">
        <v>100000</v>
      </c>
      <c r="T2873" s="45">
        <v>42849</v>
      </c>
      <c r="U2873" s="46">
        <v>25528</v>
      </c>
      <c r="V2873" s="38">
        <v>10936.553168368488</v>
      </c>
      <c r="W2873" s="46">
        <v>10936.553168368488</v>
      </c>
      <c r="X2873" s="38"/>
      <c r="Y2873" s="38">
        <f t="shared" si="45"/>
        <v>12682.157761072665</v>
      </c>
      <c r="Z2873" s="38">
        <v>12682.157761072665</v>
      </c>
      <c r="AA2873" s="38">
        <v>0</v>
      </c>
      <c r="AB2873" s="38">
        <v>12682.157761072665</v>
      </c>
      <c r="AC2873" s="38" t="s">
        <v>6123</v>
      </c>
      <c r="AD2873" s="59">
        <v>0.29597324934240393</v>
      </c>
      <c r="AE2873" s="59">
        <v>0.10103050921764599</v>
      </c>
      <c r="AF2873" s="59">
        <v>0.49679402072519058</v>
      </c>
    </row>
    <row r="2874" spans="1:33" s="34" customFormat="1" x14ac:dyDescent="0.2">
      <c r="A2874" s="60" t="s">
        <v>6110</v>
      </c>
      <c r="B2874" s="44" t="s">
        <v>6115</v>
      </c>
      <c r="C2874" s="44"/>
      <c r="D2874" s="39">
        <v>2859</v>
      </c>
      <c r="E2874" s="44" t="s">
        <v>5405</v>
      </c>
      <c r="F2874" s="44" t="s">
        <v>5406</v>
      </c>
      <c r="G2874" s="39" t="s">
        <v>6115</v>
      </c>
      <c r="H2874" s="64">
        <v>40451</v>
      </c>
      <c r="I2874" s="44" t="s">
        <v>6141</v>
      </c>
      <c r="J2874" s="58">
        <v>20</v>
      </c>
      <c r="K2874" s="44" t="s">
        <v>6110</v>
      </c>
      <c r="L2874" s="39" t="s">
        <v>6116</v>
      </c>
      <c r="M2874" s="67">
        <v>0</v>
      </c>
      <c r="N2874" s="67">
        <v>0</v>
      </c>
      <c r="O2874" s="46">
        <v>141291</v>
      </c>
      <c r="P2874" s="45">
        <v>141291</v>
      </c>
      <c r="Q2874" s="45">
        <v>102811</v>
      </c>
      <c r="R2874" s="45">
        <v>8567.5833333333339</v>
      </c>
      <c r="S2874" s="45">
        <v>100000</v>
      </c>
      <c r="T2874" s="45">
        <v>58301</v>
      </c>
      <c r="U2874" s="46">
        <v>41291</v>
      </c>
      <c r="V2874" s="38">
        <v>17689.643406263836</v>
      </c>
      <c r="W2874" s="46">
        <v>17689.643406263836</v>
      </c>
      <c r="X2874" s="38"/>
      <c r="Y2874" s="38">
        <f t="shared" si="45"/>
        <v>20513.121909763846</v>
      </c>
      <c r="Z2874" s="38">
        <v>20513.121909763846</v>
      </c>
      <c r="AA2874" s="38">
        <v>0</v>
      </c>
      <c r="AB2874" s="38">
        <v>20513.121909763846</v>
      </c>
      <c r="AC2874" s="38" t="s">
        <v>6123</v>
      </c>
      <c r="AD2874" s="59">
        <v>0.35184854307411273</v>
      </c>
      <c r="AE2874" s="59">
        <v>0.14518350007972089</v>
      </c>
      <c r="AF2874" s="59">
        <v>0.49679402072519063</v>
      </c>
      <c r="AG2874" s="1"/>
    </row>
    <row r="2875" spans="1:33" x14ac:dyDescent="0.2">
      <c r="A2875" s="60" t="s">
        <v>6110</v>
      </c>
      <c r="B2875" s="44" t="s">
        <v>6115</v>
      </c>
      <c r="C2875" s="44"/>
      <c r="D2875" s="39">
        <v>2860</v>
      </c>
      <c r="E2875" s="44" t="s">
        <v>5462</v>
      </c>
      <c r="F2875" s="44" t="s">
        <v>5463</v>
      </c>
      <c r="G2875" s="39" t="s">
        <v>6115</v>
      </c>
      <c r="H2875" s="64">
        <v>40359</v>
      </c>
      <c r="I2875" s="44" t="s">
        <v>6141</v>
      </c>
      <c r="J2875" s="58">
        <v>20</v>
      </c>
      <c r="K2875" s="44" t="s">
        <v>6110</v>
      </c>
      <c r="L2875" s="39" t="s">
        <v>6116</v>
      </c>
      <c r="M2875" s="67">
        <v>0</v>
      </c>
      <c r="N2875" s="67">
        <v>0</v>
      </c>
      <c r="O2875" s="46">
        <v>192937</v>
      </c>
      <c r="P2875" s="45">
        <v>192937</v>
      </c>
      <c r="Q2875" s="45">
        <v>85584</v>
      </c>
      <c r="R2875" s="45">
        <v>7132</v>
      </c>
      <c r="S2875" s="45">
        <v>100000</v>
      </c>
      <c r="T2875" s="45">
        <v>34356</v>
      </c>
      <c r="U2875" s="46">
        <v>92937</v>
      </c>
      <c r="V2875" s="38">
        <v>39815.514016321773</v>
      </c>
      <c r="W2875" s="46">
        <v>34356</v>
      </c>
      <c r="X2875" s="38"/>
      <c r="Y2875" s="38">
        <f t="shared" si="45"/>
        <v>46170.545904137041</v>
      </c>
      <c r="Z2875" s="38">
        <v>34356</v>
      </c>
      <c r="AA2875" s="38">
        <v>0</v>
      </c>
      <c r="AB2875" s="38">
        <v>34356</v>
      </c>
      <c r="AC2875" s="38" t="s">
        <v>6123</v>
      </c>
      <c r="AD2875" s="59">
        <v>1</v>
      </c>
      <c r="AE2875" s="59">
        <v>0.17806848867765127</v>
      </c>
      <c r="AF2875" s="59">
        <v>0.36966977630007425</v>
      </c>
      <c r="AG2875" s="34"/>
    </row>
    <row r="2876" spans="1:33" s="34" customFormat="1" x14ac:dyDescent="0.2">
      <c r="A2876" s="60" t="s">
        <v>6110</v>
      </c>
      <c r="B2876" s="44" t="s">
        <v>6115</v>
      </c>
      <c r="C2876" s="44"/>
      <c r="D2876" s="39">
        <v>2861</v>
      </c>
      <c r="E2876" s="44" t="s">
        <v>5464</v>
      </c>
      <c r="F2876" s="44" t="s">
        <v>5465</v>
      </c>
      <c r="G2876" s="39" t="s">
        <v>6115</v>
      </c>
      <c r="H2876" s="64">
        <v>40543</v>
      </c>
      <c r="I2876" s="44" t="s">
        <v>6141</v>
      </c>
      <c r="J2876" s="58">
        <v>20</v>
      </c>
      <c r="K2876" s="44" t="s">
        <v>6110</v>
      </c>
      <c r="L2876" s="39" t="s">
        <v>6116</v>
      </c>
      <c r="M2876" s="67">
        <v>0</v>
      </c>
      <c r="N2876" s="67">
        <v>0</v>
      </c>
      <c r="O2876" s="46">
        <v>140021</v>
      </c>
      <c r="P2876" s="45">
        <v>140021</v>
      </c>
      <c r="Q2876" s="45">
        <v>103248</v>
      </c>
      <c r="R2876" s="45">
        <v>8604</v>
      </c>
      <c r="S2876" s="45">
        <v>100000</v>
      </c>
      <c r="T2876" s="45">
        <v>64500</v>
      </c>
      <c r="U2876" s="46">
        <v>40021</v>
      </c>
      <c r="V2876" s="38">
        <v>17145.557597589912</v>
      </c>
      <c r="W2876" s="46">
        <v>17145.557597589912</v>
      </c>
      <c r="X2876" s="38"/>
      <c r="Y2876" s="38">
        <f t="shared" si="45"/>
        <v>19882.193503442853</v>
      </c>
      <c r="Z2876" s="38">
        <v>19882.193503442853</v>
      </c>
      <c r="AA2876" s="38">
        <v>0</v>
      </c>
      <c r="AB2876" s="38">
        <v>19882.193503442853</v>
      </c>
      <c r="AC2876" s="38" t="s">
        <v>6123</v>
      </c>
      <c r="AD2876" s="59">
        <v>0.30825106206888142</v>
      </c>
      <c r="AE2876" s="59">
        <v>0.14199436872642571</v>
      </c>
      <c r="AF2876" s="59">
        <v>0.49679402072519063</v>
      </c>
      <c r="AG2876" s="1"/>
    </row>
    <row r="2877" spans="1:33" x14ac:dyDescent="0.2">
      <c r="A2877" s="60" t="s">
        <v>6110</v>
      </c>
      <c r="B2877" s="44" t="s">
        <v>6115</v>
      </c>
      <c r="C2877" s="44"/>
      <c r="D2877" s="39">
        <v>2862</v>
      </c>
      <c r="E2877" s="44" t="s">
        <v>5510</v>
      </c>
      <c r="F2877" s="44" t="s">
        <v>5511</v>
      </c>
      <c r="G2877" s="39" t="s">
        <v>6115</v>
      </c>
      <c r="H2877" s="64">
        <v>40633</v>
      </c>
      <c r="I2877" s="44" t="s">
        <v>6141</v>
      </c>
      <c r="J2877" s="58">
        <v>20</v>
      </c>
      <c r="K2877" s="44" t="s">
        <v>6110</v>
      </c>
      <c r="L2877" s="39" t="s">
        <v>6116</v>
      </c>
      <c r="M2877" s="67">
        <v>0</v>
      </c>
      <c r="N2877" s="67">
        <v>0</v>
      </c>
      <c r="O2877" s="46">
        <v>66763</v>
      </c>
      <c r="P2877" s="45">
        <v>66763</v>
      </c>
      <c r="Q2877" s="45">
        <v>79336</v>
      </c>
      <c r="R2877" s="45">
        <v>6611.333333333333</v>
      </c>
      <c r="S2877" s="45">
        <v>100000</v>
      </c>
      <c r="T2877" s="45">
        <v>41682</v>
      </c>
      <c r="U2877" s="46">
        <v>0</v>
      </c>
      <c r="V2877" s="38">
        <v>0</v>
      </c>
      <c r="W2877" s="46">
        <v>0</v>
      </c>
      <c r="X2877" s="38"/>
      <c r="Y2877" s="38">
        <f t="shared" si="45"/>
        <v>0</v>
      </c>
      <c r="Z2877" s="38">
        <v>0</v>
      </c>
      <c r="AA2877" s="38">
        <v>0</v>
      </c>
      <c r="AB2877" s="38">
        <v>0</v>
      </c>
      <c r="AC2877" s="38" t="s">
        <v>6116</v>
      </c>
      <c r="AD2877" s="59">
        <v>0</v>
      </c>
      <c r="AE2877" s="59">
        <v>0</v>
      </c>
      <c r="AF2877" s="59" t="s">
        <v>6138</v>
      </c>
      <c r="AG2877" s="34"/>
    </row>
    <row r="2878" spans="1:33" x14ac:dyDescent="0.2">
      <c r="A2878" s="60" t="s">
        <v>6110</v>
      </c>
      <c r="B2878" s="44" t="s">
        <v>6115</v>
      </c>
      <c r="C2878" s="44"/>
      <c r="D2878" s="39">
        <v>2863</v>
      </c>
      <c r="E2878" s="44" t="s">
        <v>5546</v>
      </c>
      <c r="F2878" s="44" t="s">
        <v>5547</v>
      </c>
      <c r="G2878" s="39" t="s">
        <v>6115</v>
      </c>
      <c r="H2878" s="64">
        <v>40543</v>
      </c>
      <c r="I2878" s="44" t="s">
        <v>6141</v>
      </c>
      <c r="J2878" s="58">
        <v>20</v>
      </c>
      <c r="K2878" s="44" t="s">
        <v>6110</v>
      </c>
      <c r="L2878" s="39" t="s">
        <v>6116</v>
      </c>
      <c r="M2878" s="67">
        <v>0</v>
      </c>
      <c r="N2878" s="67">
        <v>0</v>
      </c>
      <c r="O2878" s="46">
        <v>2112</v>
      </c>
      <c r="P2878" s="45">
        <v>2112</v>
      </c>
      <c r="Q2878" s="45">
        <v>98990</v>
      </c>
      <c r="R2878" s="45">
        <v>8249.1666666666661</v>
      </c>
      <c r="S2878" s="45">
        <v>100000</v>
      </c>
      <c r="T2878" s="45">
        <v>66580</v>
      </c>
      <c r="U2878" s="46">
        <v>0</v>
      </c>
      <c r="V2878" s="38">
        <v>0</v>
      </c>
      <c r="W2878" s="46">
        <v>0</v>
      </c>
      <c r="X2878" s="38"/>
      <c r="Y2878" s="38">
        <f t="shared" si="45"/>
        <v>0</v>
      </c>
      <c r="Z2878" s="38">
        <v>0</v>
      </c>
      <c r="AA2878" s="38">
        <v>0</v>
      </c>
      <c r="AB2878" s="38">
        <v>0</v>
      </c>
      <c r="AC2878" s="38" t="s">
        <v>6116</v>
      </c>
      <c r="AD2878" s="59">
        <v>0</v>
      </c>
      <c r="AE2878" s="59">
        <v>0</v>
      </c>
      <c r="AF2878" s="59" t="s">
        <v>6138</v>
      </c>
    </row>
    <row r="2879" spans="1:33" x14ac:dyDescent="0.2">
      <c r="A2879" s="60" t="s">
        <v>6110</v>
      </c>
      <c r="B2879" s="44" t="s">
        <v>6115</v>
      </c>
      <c r="C2879" s="44"/>
      <c r="D2879" s="39">
        <v>2864</v>
      </c>
      <c r="E2879" s="44" t="s">
        <v>5552</v>
      </c>
      <c r="F2879" s="44" t="s">
        <v>5553</v>
      </c>
      <c r="G2879" s="39" t="s">
        <v>6115</v>
      </c>
      <c r="H2879" s="64">
        <v>40359</v>
      </c>
      <c r="I2879" s="44" t="s">
        <v>6141</v>
      </c>
      <c r="J2879" s="58">
        <v>20</v>
      </c>
      <c r="K2879" s="44" t="s">
        <v>6110</v>
      </c>
      <c r="L2879" s="39" t="s">
        <v>6116</v>
      </c>
      <c r="M2879" s="67">
        <v>0</v>
      </c>
      <c r="N2879" s="67">
        <v>0</v>
      </c>
      <c r="O2879" s="46">
        <v>35149</v>
      </c>
      <c r="P2879" s="45">
        <v>35149</v>
      </c>
      <c r="Q2879" s="45">
        <v>80231</v>
      </c>
      <c r="R2879" s="45">
        <v>6685.916666666667</v>
      </c>
      <c r="S2879" s="45">
        <v>100000</v>
      </c>
      <c r="T2879" s="45">
        <v>27333</v>
      </c>
      <c r="U2879" s="46">
        <v>0</v>
      </c>
      <c r="V2879" s="38">
        <v>0</v>
      </c>
      <c r="W2879" s="46">
        <v>0</v>
      </c>
      <c r="X2879" s="38"/>
      <c r="Y2879" s="38">
        <f t="shared" si="45"/>
        <v>0</v>
      </c>
      <c r="Z2879" s="38">
        <v>0</v>
      </c>
      <c r="AA2879" s="38">
        <v>0</v>
      </c>
      <c r="AB2879" s="38">
        <v>0</v>
      </c>
      <c r="AC2879" s="38" t="s">
        <v>6116</v>
      </c>
      <c r="AD2879" s="59">
        <v>0</v>
      </c>
      <c r="AE2879" s="59">
        <v>0</v>
      </c>
      <c r="AF2879" s="59" t="s">
        <v>6138</v>
      </c>
    </row>
    <row r="2880" spans="1:33" x14ac:dyDescent="0.2">
      <c r="A2880" s="60" t="s">
        <v>6110</v>
      </c>
      <c r="B2880" s="44" t="s">
        <v>6115</v>
      </c>
      <c r="C2880" s="44"/>
      <c r="D2880" s="39">
        <v>2865</v>
      </c>
      <c r="E2880" s="44" t="s">
        <v>5558</v>
      </c>
      <c r="F2880" s="44" t="s">
        <v>5559</v>
      </c>
      <c r="G2880" s="39" t="s">
        <v>6115</v>
      </c>
      <c r="H2880" s="64">
        <v>40359</v>
      </c>
      <c r="I2880" s="44" t="s">
        <v>6141</v>
      </c>
      <c r="J2880" s="58">
        <v>20</v>
      </c>
      <c r="K2880" s="44" t="s">
        <v>6110</v>
      </c>
      <c r="L2880" s="39" t="s">
        <v>6116</v>
      </c>
      <c r="M2880" s="67">
        <v>0</v>
      </c>
      <c r="N2880" s="67">
        <v>0</v>
      </c>
      <c r="O2880" s="46">
        <v>100581</v>
      </c>
      <c r="P2880" s="45">
        <v>100581</v>
      </c>
      <c r="Q2880" s="45">
        <v>95013</v>
      </c>
      <c r="R2880" s="45">
        <v>7917.75</v>
      </c>
      <c r="S2880" s="45">
        <v>100000</v>
      </c>
      <c r="T2880" s="45">
        <v>44155</v>
      </c>
      <c r="U2880" s="46">
        <v>581</v>
      </c>
      <c r="V2880" s="38">
        <v>248.90854711775665</v>
      </c>
      <c r="W2880" s="46">
        <v>248.90854711775665</v>
      </c>
      <c r="X2880" s="38"/>
      <c r="Y2880" s="38">
        <f t="shared" si="45"/>
        <v>288.63732604133577</v>
      </c>
      <c r="Z2880" s="38">
        <v>288.63732604133577</v>
      </c>
      <c r="AA2880" s="38">
        <v>0</v>
      </c>
      <c r="AB2880" s="38">
        <v>288.63732604133577</v>
      </c>
      <c r="AC2880" s="38" t="s">
        <v>6123</v>
      </c>
      <c r="AD2880" s="59">
        <v>6.5369114718907429E-3</v>
      </c>
      <c r="AE2880" s="59">
        <v>2.8697003016607088E-3</v>
      </c>
      <c r="AF2880" s="59">
        <v>0.49679402072519063</v>
      </c>
    </row>
    <row r="2881" spans="1:33" x14ac:dyDescent="0.2">
      <c r="A2881" s="60" t="s">
        <v>6110</v>
      </c>
      <c r="B2881" s="44" t="s">
        <v>6115</v>
      </c>
      <c r="C2881" s="44"/>
      <c r="D2881" s="39">
        <v>2866</v>
      </c>
      <c r="E2881" s="44" t="s">
        <v>5560</v>
      </c>
      <c r="F2881" s="44" t="s">
        <v>6056</v>
      </c>
      <c r="G2881" s="39" t="s">
        <v>6115</v>
      </c>
      <c r="H2881" s="64">
        <v>40451</v>
      </c>
      <c r="I2881" s="44" t="s">
        <v>6141</v>
      </c>
      <c r="J2881" s="58">
        <v>20</v>
      </c>
      <c r="K2881" s="44" t="s">
        <v>6110</v>
      </c>
      <c r="L2881" s="39" t="s">
        <v>6116</v>
      </c>
      <c r="M2881" s="67">
        <v>0</v>
      </c>
      <c r="N2881" s="67">
        <v>0</v>
      </c>
      <c r="O2881" s="46">
        <v>231534</v>
      </c>
      <c r="P2881" s="45">
        <v>231534</v>
      </c>
      <c r="Q2881" s="45">
        <v>84653</v>
      </c>
      <c r="R2881" s="45">
        <v>7054.416666666667</v>
      </c>
      <c r="S2881" s="45">
        <v>100000</v>
      </c>
      <c r="T2881" s="45">
        <v>37176</v>
      </c>
      <c r="U2881" s="46">
        <v>131534</v>
      </c>
      <c r="V2881" s="38">
        <v>56351.010045760762</v>
      </c>
      <c r="W2881" s="46">
        <v>37176</v>
      </c>
      <c r="X2881" s="38"/>
      <c r="Y2881" s="38">
        <f t="shared" si="45"/>
        <v>65345.304722067223</v>
      </c>
      <c r="Z2881" s="38">
        <v>37176</v>
      </c>
      <c r="AA2881" s="38">
        <v>0</v>
      </c>
      <c r="AB2881" s="38">
        <v>37176</v>
      </c>
      <c r="AC2881" s="38" t="s">
        <v>6123</v>
      </c>
      <c r="AD2881" s="59">
        <v>1</v>
      </c>
      <c r="AE2881" s="59">
        <v>0.16056389126434994</v>
      </c>
      <c r="AF2881" s="59">
        <v>0.28263414782489699</v>
      </c>
    </row>
    <row r="2882" spans="1:33" x14ac:dyDescent="0.2">
      <c r="A2882" s="60" t="s">
        <v>6110</v>
      </c>
      <c r="B2882" s="44" t="s">
        <v>6115</v>
      </c>
      <c r="C2882" s="44"/>
      <c r="D2882" s="39">
        <v>2867</v>
      </c>
      <c r="E2882" s="44" t="s">
        <v>5561</v>
      </c>
      <c r="F2882" s="44" t="s">
        <v>5562</v>
      </c>
      <c r="G2882" s="39" t="s">
        <v>6115</v>
      </c>
      <c r="H2882" s="64">
        <v>40633</v>
      </c>
      <c r="I2882" s="44" t="s">
        <v>6141</v>
      </c>
      <c r="J2882" s="58">
        <v>20</v>
      </c>
      <c r="K2882" s="44" t="s">
        <v>6110</v>
      </c>
      <c r="L2882" s="39" t="s">
        <v>6116</v>
      </c>
      <c r="M2882" s="67">
        <v>0</v>
      </c>
      <c r="N2882" s="67">
        <v>0</v>
      </c>
      <c r="O2882" s="46">
        <v>60377</v>
      </c>
      <c r="P2882" s="45">
        <v>60377</v>
      </c>
      <c r="Q2882" s="45">
        <v>85075</v>
      </c>
      <c r="R2882" s="45">
        <v>7089.583333333333</v>
      </c>
      <c r="S2882" s="45">
        <v>100000</v>
      </c>
      <c r="T2882" s="45">
        <v>33101</v>
      </c>
      <c r="U2882" s="46">
        <v>0</v>
      </c>
      <c r="V2882" s="38">
        <v>0</v>
      </c>
      <c r="W2882" s="46">
        <v>0</v>
      </c>
      <c r="X2882" s="38"/>
      <c r="Y2882" s="38">
        <f t="shared" si="45"/>
        <v>0</v>
      </c>
      <c r="Z2882" s="38">
        <v>0</v>
      </c>
      <c r="AA2882" s="38">
        <v>0</v>
      </c>
      <c r="AB2882" s="38">
        <v>0</v>
      </c>
      <c r="AC2882" s="38" t="s">
        <v>6116</v>
      </c>
      <c r="AD2882" s="59">
        <v>0</v>
      </c>
      <c r="AE2882" s="59">
        <v>0</v>
      </c>
      <c r="AF2882" s="59" t="s">
        <v>6138</v>
      </c>
    </row>
    <row r="2883" spans="1:33" x14ac:dyDescent="0.2">
      <c r="A2883" s="60" t="s">
        <v>6110</v>
      </c>
      <c r="B2883" s="44" t="s">
        <v>6115</v>
      </c>
      <c r="C2883" s="44"/>
      <c r="D2883" s="39">
        <v>2868</v>
      </c>
      <c r="E2883" s="44" t="s">
        <v>5753</v>
      </c>
      <c r="F2883" s="44" t="s">
        <v>5754</v>
      </c>
      <c r="G2883" s="39" t="s">
        <v>6115</v>
      </c>
      <c r="H2883" s="64">
        <v>40359</v>
      </c>
      <c r="I2883" s="44" t="s">
        <v>6131</v>
      </c>
      <c r="J2883" s="58">
        <v>20</v>
      </c>
      <c r="K2883" s="44" t="s">
        <v>6110</v>
      </c>
      <c r="L2883" s="39" t="s">
        <v>6116</v>
      </c>
      <c r="M2883" s="67">
        <v>0</v>
      </c>
      <c r="N2883" s="67">
        <v>0</v>
      </c>
      <c r="O2883" s="46">
        <v>322407</v>
      </c>
      <c r="P2883" s="45">
        <v>322407</v>
      </c>
      <c r="Q2883" s="45">
        <v>88399</v>
      </c>
      <c r="R2883" s="45">
        <v>7366.583333333333</v>
      </c>
      <c r="S2883" s="45">
        <v>100000</v>
      </c>
      <c r="T2883" s="45">
        <v>28310</v>
      </c>
      <c r="U2883" s="46">
        <v>222407</v>
      </c>
      <c r="V2883" s="38">
        <v>95282.277519481766</v>
      </c>
      <c r="W2883" s="46">
        <v>28310</v>
      </c>
      <c r="X2883" s="38"/>
      <c r="Y2883" s="38">
        <f t="shared" si="45"/>
        <v>110490.46776742749</v>
      </c>
      <c r="Z2883" s="38">
        <v>28310</v>
      </c>
      <c r="AA2883" s="38">
        <v>0</v>
      </c>
      <c r="AB2883" s="38">
        <v>28310</v>
      </c>
      <c r="AC2883" s="38" t="s">
        <v>6123</v>
      </c>
      <c r="AD2883" s="59">
        <v>1</v>
      </c>
      <c r="AE2883" s="59">
        <v>8.7808267190228495E-2</v>
      </c>
      <c r="AF2883" s="59">
        <v>0.1272891590642381</v>
      </c>
    </row>
    <row r="2884" spans="1:33" s="34" customFormat="1" x14ac:dyDescent="0.2">
      <c r="A2884" s="60" t="s">
        <v>6110</v>
      </c>
      <c r="B2884" s="44" t="s">
        <v>6115</v>
      </c>
      <c r="C2884" s="44"/>
      <c r="D2884" s="39">
        <v>2869</v>
      </c>
      <c r="E2884" s="44" t="s">
        <v>5817</v>
      </c>
      <c r="F2884" s="44" t="s">
        <v>4754</v>
      </c>
      <c r="G2884" s="39" t="s">
        <v>6115</v>
      </c>
      <c r="H2884" s="64">
        <v>40451</v>
      </c>
      <c r="I2884" s="44" t="s">
        <v>6131</v>
      </c>
      <c r="J2884" s="58">
        <v>20</v>
      </c>
      <c r="K2884" s="44" t="s">
        <v>6110</v>
      </c>
      <c r="L2884" s="39" t="s">
        <v>6116</v>
      </c>
      <c r="M2884" s="67">
        <v>0</v>
      </c>
      <c r="N2884" s="67">
        <v>0</v>
      </c>
      <c r="O2884" s="46">
        <v>32242</v>
      </c>
      <c r="P2884" s="45">
        <v>32242</v>
      </c>
      <c r="Q2884" s="45">
        <v>96357</v>
      </c>
      <c r="R2884" s="45">
        <v>8029.75</v>
      </c>
      <c r="S2884" s="45">
        <v>100000</v>
      </c>
      <c r="T2884" s="45">
        <v>43111</v>
      </c>
      <c r="U2884" s="46">
        <v>0</v>
      </c>
      <c r="V2884" s="38">
        <v>0</v>
      </c>
      <c r="W2884" s="46">
        <v>0</v>
      </c>
      <c r="X2884" s="38"/>
      <c r="Y2884" s="38">
        <f t="shared" si="45"/>
        <v>0</v>
      </c>
      <c r="Z2884" s="38">
        <v>0</v>
      </c>
      <c r="AA2884" s="38">
        <v>0</v>
      </c>
      <c r="AB2884" s="38">
        <v>0</v>
      </c>
      <c r="AC2884" s="38" t="s">
        <v>6116</v>
      </c>
      <c r="AD2884" s="59">
        <v>0</v>
      </c>
      <c r="AE2884" s="59">
        <v>0</v>
      </c>
      <c r="AF2884" s="59" t="s">
        <v>6138</v>
      </c>
      <c r="AG2884" s="1"/>
    </row>
    <row r="2885" spans="1:33" x14ac:dyDescent="0.2">
      <c r="A2885" s="60" t="s">
        <v>6110</v>
      </c>
      <c r="B2885" s="44" t="s">
        <v>6115</v>
      </c>
      <c r="C2885" s="44"/>
      <c r="D2885" s="39">
        <v>2870</v>
      </c>
      <c r="E2885" s="44" t="s">
        <v>5868</v>
      </c>
      <c r="F2885" s="44" t="s">
        <v>5869</v>
      </c>
      <c r="G2885" s="39" t="s">
        <v>6115</v>
      </c>
      <c r="H2885" s="64">
        <v>40633</v>
      </c>
      <c r="I2885" s="44" t="s">
        <v>6132</v>
      </c>
      <c r="J2885" s="58">
        <v>20</v>
      </c>
      <c r="K2885" s="44" t="s">
        <v>6110</v>
      </c>
      <c r="L2885" s="39" t="s">
        <v>6116</v>
      </c>
      <c r="M2885" s="67">
        <v>0</v>
      </c>
      <c r="N2885" s="67">
        <v>0</v>
      </c>
      <c r="O2885" s="46">
        <v>228716</v>
      </c>
      <c r="P2885" s="45">
        <v>228716</v>
      </c>
      <c r="Q2885" s="45">
        <v>86336</v>
      </c>
      <c r="R2885" s="45">
        <v>7194.666666666667</v>
      </c>
      <c r="S2885" s="45">
        <v>100000</v>
      </c>
      <c r="T2885" s="45">
        <v>15766</v>
      </c>
      <c r="U2885" s="46">
        <v>128716</v>
      </c>
      <c r="V2885" s="38">
        <v>55143.739330136254</v>
      </c>
      <c r="W2885" s="46">
        <v>15766</v>
      </c>
      <c r="X2885" s="38"/>
      <c r="Y2885" s="38">
        <f t="shared" si="45"/>
        <v>63945.33917166364</v>
      </c>
      <c r="Z2885" s="38">
        <v>15766</v>
      </c>
      <c r="AA2885" s="38">
        <v>0</v>
      </c>
      <c r="AB2885" s="38">
        <v>15766</v>
      </c>
      <c r="AC2885" s="38" t="s">
        <v>6123</v>
      </c>
      <c r="AD2885" s="59">
        <v>1</v>
      </c>
      <c r="AE2885" s="59">
        <v>6.8932650098812498E-2</v>
      </c>
      <c r="AF2885" s="59">
        <v>0.12248671493831381</v>
      </c>
      <c r="AG2885" s="34"/>
    </row>
    <row r="2886" spans="1:33" x14ac:dyDescent="0.2">
      <c r="A2886" s="60" t="s">
        <v>6110</v>
      </c>
      <c r="B2886" s="44" t="s">
        <v>6115</v>
      </c>
      <c r="C2886" s="44"/>
      <c r="D2886" s="39">
        <v>2871</v>
      </c>
      <c r="E2886" s="44" t="s">
        <v>5948</v>
      </c>
      <c r="F2886" s="44" t="s">
        <v>5949</v>
      </c>
      <c r="G2886" s="39" t="s">
        <v>6115</v>
      </c>
      <c r="H2886" s="64">
        <v>40633</v>
      </c>
      <c r="I2886" s="44" t="s">
        <v>6132</v>
      </c>
      <c r="J2886" s="58">
        <v>20</v>
      </c>
      <c r="K2886" s="44" t="s">
        <v>6110</v>
      </c>
      <c r="L2886" s="39" t="s">
        <v>6116</v>
      </c>
      <c r="M2886" s="67">
        <v>0</v>
      </c>
      <c r="N2886" s="67">
        <v>0</v>
      </c>
      <c r="O2886" s="46">
        <v>243785</v>
      </c>
      <c r="P2886" s="45">
        <v>243785</v>
      </c>
      <c r="Q2886" s="45">
        <v>126948</v>
      </c>
      <c r="R2886" s="45">
        <v>10579</v>
      </c>
      <c r="S2886" s="45">
        <v>100000</v>
      </c>
      <c r="T2886" s="45">
        <v>55181</v>
      </c>
      <c r="U2886" s="46">
        <v>143785</v>
      </c>
      <c r="V2886" s="38">
        <v>61599.510236362548</v>
      </c>
      <c r="W2886" s="46">
        <v>55181</v>
      </c>
      <c r="X2886" s="38"/>
      <c r="Y2886" s="38">
        <f t="shared" si="45"/>
        <v>71431.528269971532</v>
      </c>
      <c r="Z2886" s="38">
        <v>55181</v>
      </c>
      <c r="AA2886" s="38">
        <v>0</v>
      </c>
      <c r="AB2886" s="38">
        <v>55181</v>
      </c>
      <c r="AC2886" s="38" t="s">
        <v>6123</v>
      </c>
      <c r="AD2886" s="59">
        <v>1</v>
      </c>
      <c r="AE2886" s="59">
        <v>0.22635108804889553</v>
      </c>
      <c r="AF2886" s="59">
        <v>0.38377438536704106</v>
      </c>
    </row>
    <row r="2887" spans="1:33" s="34" customFormat="1" x14ac:dyDescent="0.2">
      <c r="A2887" s="60" t="s">
        <v>6110</v>
      </c>
      <c r="B2887" s="44" t="s">
        <v>6115</v>
      </c>
      <c r="C2887" s="44"/>
      <c r="D2887" s="39">
        <v>2872</v>
      </c>
      <c r="E2887" s="44" t="s">
        <v>5950</v>
      </c>
      <c r="F2887" s="44" t="s">
        <v>5951</v>
      </c>
      <c r="G2887" s="39" t="s">
        <v>6115</v>
      </c>
      <c r="H2887" s="64">
        <v>40359</v>
      </c>
      <c r="I2887" s="44" t="s">
        <v>6131</v>
      </c>
      <c r="J2887" s="58">
        <v>20</v>
      </c>
      <c r="K2887" s="44" t="s">
        <v>6110</v>
      </c>
      <c r="L2887" s="39" t="s">
        <v>6116</v>
      </c>
      <c r="M2887" s="67">
        <v>0</v>
      </c>
      <c r="N2887" s="67">
        <v>0</v>
      </c>
      <c r="O2887" s="46">
        <v>68411</v>
      </c>
      <c r="P2887" s="45">
        <v>68411</v>
      </c>
      <c r="Q2887" s="45">
        <v>108173</v>
      </c>
      <c r="R2887" s="45">
        <v>9014.4166666666661</v>
      </c>
      <c r="S2887" s="45">
        <v>100000</v>
      </c>
      <c r="T2887" s="45">
        <v>79675</v>
      </c>
      <c r="U2887" s="46">
        <v>0</v>
      </c>
      <c r="V2887" s="38">
        <v>0</v>
      </c>
      <c r="W2887" s="46">
        <v>0</v>
      </c>
      <c r="X2887" s="38"/>
      <c r="Y2887" s="38">
        <f t="shared" si="45"/>
        <v>0</v>
      </c>
      <c r="Z2887" s="38">
        <v>0</v>
      </c>
      <c r="AA2887" s="38">
        <v>0</v>
      </c>
      <c r="AB2887" s="38">
        <v>0</v>
      </c>
      <c r="AC2887" s="38" t="s">
        <v>6116</v>
      </c>
      <c r="AD2887" s="59">
        <v>0</v>
      </c>
      <c r="AE2887" s="59">
        <v>0</v>
      </c>
      <c r="AF2887" s="59" t="s">
        <v>6138</v>
      </c>
      <c r="AG2887" s="1"/>
    </row>
    <row r="2888" spans="1:33" x14ac:dyDescent="0.2">
      <c r="A2888" s="60" t="s">
        <v>6110</v>
      </c>
      <c r="B2888" s="44" t="s">
        <v>6115</v>
      </c>
      <c r="C2888" s="44"/>
      <c r="D2888" s="39">
        <v>2873</v>
      </c>
      <c r="E2888" s="44" t="s">
        <v>1783</v>
      </c>
      <c r="F2888" s="44" t="s">
        <v>1784</v>
      </c>
      <c r="G2888" s="39" t="s">
        <v>6115</v>
      </c>
      <c r="H2888" s="64">
        <v>40451</v>
      </c>
      <c r="I2888" s="44" t="s">
        <v>6131</v>
      </c>
      <c r="J2888" s="58">
        <v>19</v>
      </c>
      <c r="K2888" s="44" t="s">
        <v>6110</v>
      </c>
      <c r="L2888" s="39" t="s">
        <v>6116</v>
      </c>
      <c r="M2888" s="67">
        <v>0</v>
      </c>
      <c r="N2888" s="67">
        <v>0</v>
      </c>
      <c r="O2888" s="46">
        <v>42823</v>
      </c>
      <c r="P2888" s="45">
        <v>42823</v>
      </c>
      <c r="Q2888" s="45">
        <v>102898</v>
      </c>
      <c r="R2888" s="45">
        <v>8574.8333333333339</v>
      </c>
      <c r="S2888" s="45">
        <v>100000</v>
      </c>
      <c r="T2888" s="45">
        <v>51959</v>
      </c>
      <c r="U2888" s="46">
        <v>0</v>
      </c>
      <c r="V2888" s="38">
        <v>0</v>
      </c>
      <c r="W2888" s="46">
        <v>0</v>
      </c>
      <c r="X2888" s="38"/>
      <c r="Y2888" s="38">
        <f t="shared" si="45"/>
        <v>0</v>
      </c>
      <c r="Z2888" s="38">
        <v>0</v>
      </c>
      <c r="AA2888" s="38">
        <v>0</v>
      </c>
      <c r="AB2888" s="38">
        <v>0</v>
      </c>
      <c r="AC2888" s="38" t="s">
        <v>6116</v>
      </c>
      <c r="AD2888" s="59">
        <v>0</v>
      </c>
      <c r="AE2888" s="59">
        <v>0</v>
      </c>
      <c r="AF2888" s="59" t="s">
        <v>6138</v>
      </c>
      <c r="AG2888" s="34"/>
    </row>
    <row r="2889" spans="1:33" x14ac:dyDescent="0.2">
      <c r="A2889" s="60" t="s">
        <v>6110</v>
      </c>
      <c r="B2889" s="44" t="s">
        <v>6115</v>
      </c>
      <c r="C2889" s="44"/>
      <c r="D2889" s="39">
        <v>2874</v>
      </c>
      <c r="E2889" s="44" t="s">
        <v>3592</v>
      </c>
      <c r="F2889" s="44" t="s">
        <v>3593</v>
      </c>
      <c r="G2889" s="39" t="s">
        <v>6115</v>
      </c>
      <c r="H2889" s="64">
        <v>40633</v>
      </c>
      <c r="I2889" s="44" t="s">
        <v>6132</v>
      </c>
      <c r="J2889" s="58">
        <v>19</v>
      </c>
      <c r="K2889" s="44" t="s">
        <v>6110</v>
      </c>
      <c r="L2889" s="39" t="s">
        <v>6116</v>
      </c>
      <c r="M2889" s="67">
        <v>0</v>
      </c>
      <c r="N2889" s="67">
        <v>0</v>
      </c>
      <c r="O2889" s="46">
        <v>23623</v>
      </c>
      <c r="P2889" s="45">
        <v>23623</v>
      </c>
      <c r="Q2889" s="45">
        <v>90214</v>
      </c>
      <c r="R2889" s="45">
        <v>7517.833333333333</v>
      </c>
      <c r="S2889" s="45">
        <v>100000</v>
      </c>
      <c r="T2889" s="45">
        <v>40711</v>
      </c>
      <c r="U2889" s="46">
        <v>0</v>
      </c>
      <c r="V2889" s="38">
        <v>0</v>
      </c>
      <c r="W2889" s="46">
        <v>0</v>
      </c>
      <c r="X2889" s="38"/>
      <c r="Y2889" s="38">
        <f t="shared" si="45"/>
        <v>0</v>
      </c>
      <c r="Z2889" s="38">
        <v>0</v>
      </c>
      <c r="AA2889" s="38">
        <v>0</v>
      </c>
      <c r="AB2889" s="38">
        <v>0</v>
      </c>
      <c r="AC2889" s="38" t="s">
        <v>6116</v>
      </c>
      <c r="AD2889" s="59">
        <v>0</v>
      </c>
      <c r="AE2889" s="59">
        <v>0</v>
      </c>
      <c r="AF2889" s="59" t="s">
        <v>6138</v>
      </c>
    </row>
    <row r="2890" spans="1:33" x14ac:dyDescent="0.2">
      <c r="A2890" s="60" t="s">
        <v>6110</v>
      </c>
      <c r="B2890" s="44" t="s">
        <v>6115</v>
      </c>
      <c r="C2890" s="44"/>
      <c r="D2890" s="39">
        <v>2875</v>
      </c>
      <c r="E2890" s="44" t="s">
        <v>3626</v>
      </c>
      <c r="F2890" s="44" t="s">
        <v>3627</v>
      </c>
      <c r="G2890" s="39" t="s">
        <v>6115</v>
      </c>
      <c r="H2890" s="64">
        <v>40359</v>
      </c>
      <c r="I2890" s="44" t="s">
        <v>6131</v>
      </c>
      <c r="J2890" s="58">
        <v>19</v>
      </c>
      <c r="K2890" s="44" t="s">
        <v>6110</v>
      </c>
      <c r="L2890" s="39" t="s">
        <v>6116</v>
      </c>
      <c r="M2890" s="67">
        <v>0</v>
      </c>
      <c r="N2890" s="67">
        <v>0</v>
      </c>
      <c r="O2890" s="46">
        <v>56119</v>
      </c>
      <c r="P2890" s="45">
        <v>56119</v>
      </c>
      <c r="Q2890" s="45">
        <v>79493</v>
      </c>
      <c r="R2890" s="45">
        <v>6624.416666666667</v>
      </c>
      <c r="S2890" s="45">
        <v>100000</v>
      </c>
      <c r="T2890" s="45">
        <v>23663</v>
      </c>
      <c r="U2890" s="46">
        <v>0</v>
      </c>
      <c r="V2890" s="38">
        <v>0</v>
      </c>
      <c r="W2890" s="46">
        <v>0</v>
      </c>
      <c r="X2890" s="38"/>
      <c r="Y2890" s="38">
        <f t="shared" si="45"/>
        <v>0</v>
      </c>
      <c r="Z2890" s="38">
        <v>0</v>
      </c>
      <c r="AA2890" s="38">
        <v>0</v>
      </c>
      <c r="AB2890" s="38">
        <v>0</v>
      </c>
      <c r="AC2890" s="38" t="s">
        <v>6116</v>
      </c>
      <c r="AD2890" s="59">
        <v>0</v>
      </c>
      <c r="AE2890" s="59">
        <v>0</v>
      </c>
      <c r="AF2890" s="59" t="s">
        <v>6138</v>
      </c>
    </row>
    <row r="2891" spans="1:33" x14ac:dyDescent="0.2">
      <c r="A2891" s="60" t="s">
        <v>6110</v>
      </c>
      <c r="B2891" s="44" t="s">
        <v>6115</v>
      </c>
      <c r="C2891" s="44"/>
      <c r="D2891" s="39">
        <v>2876</v>
      </c>
      <c r="E2891" s="44" t="s">
        <v>3660</v>
      </c>
      <c r="F2891" s="44" t="s">
        <v>3661</v>
      </c>
      <c r="G2891" s="39" t="s">
        <v>6115</v>
      </c>
      <c r="H2891" s="64">
        <v>40451</v>
      </c>
      <c r="I2891" s="44" t="s">
        <v>6131</v>
      </c>
      <c r="J2891" s="58">
        <v>19</v>
      </c>
      <c r="K2891" s="44" t="s">
        <v>6110</v>
      </c>
      <c r="L2891" s="39" t="s">
        <v>6116</v>
      </c>
      <c r="M2891" s="67">
        <v>0</v>
      </c>
      <c r="N2891" s="67">
        <v>0</v>
      </c>
      <c r="O2891" s="46">
        <v>150997</v>
      </c>
      <c r="P2891" s="45">
        <v>150997</v>
      </c>
      <c r="Q2891" s="45">
        <v>96442</v>
      </c>
      <c r="R2891" s="45">
        <v>8036.833333333333</v>
      </c>
      <c r="S2891" s="45">
        <v>100000</v>
      </c>
      <c r="T2891" s="45">
        <v>38202</v>
      </c>
      <c r="U2891" s="46">
        <v>50997</v>
      </c>
      <c r="V2891" s="38">
        <v>21847.829909404882</v>
      </c>
      <c r="W2891" s="46">
        <v>21847.829909404882</v>
      </c>
      <c r="X2891" s="38"/>
      <c r="Y2891" s="38">
        <f t="shared" si="45"/>
        <v>25335.004674922548</v>
      </c>
      <c r="Z2891" s="38">
        <v>25335.004674922548</v>
      </c>
      <c r="AA2891" s="38">
        <v>0</v>
      </c>
      <c r="AB2891" s="38">
        <v>25335.004674922548</v>
      </c>
      <c r="AC2891" s="38" t="s">
        <v>6123</v>
      </c>
      <c r="AD2891" s="59">
        <v>0.6631852959248874</v>
      </c>
      <c r="AE2891" s="59">
        <v>0.16778482138666695</v>
      </c>
      <c r="AF2891" s="59">
        <v>0.49679402072519063</v>
      </c>
    </row>
    <row r="2892" spans="1:33" x14ac:dyDescent="0.2">
      <c r="A2892" s="60" t="s">
        <v>6110</v>
      </c>
      <c r="B2892" s="44" t="s">
        <v>6115</v>
      </c>
      <c r="C2892" s="44"/>
      <c r="D2892" s="39">
        <v>2877</v>
      </c>
      <c r="E2892" s="44" t="s">
        <v>4189</v>
      </c>
      <c r="F2892" s="44" t="s">
        <v>4190</v>
      </c>
      <c r="G2892" s="39" t="s">
        <v>6115</v>
      </c>
      <c r="H2892" s="64">
        <v>40633</v>
      </c>
      <c r="I2892" s="44" t="s">
        <v>6132</v>
      </c>
      <c r="J2892" s="58">
        <v>19</v>
      </c>
      <c r="K2892" s="44" t="s">
        <v>6110</v>
      </c>
      <c r="L2892" s="39" t="s">
        <v>6116</v>
      </c>
      <c r="M2892" s="67">
        <v>0</v>
      </c>
      <c r="N2892" s="67">
        <v>0</v>
      </c>
      <c r="O2892" s="46">
        <v>23917</v>
      </c>
      <c r="P2892" s="45">
        <v>23917</v>
      </c>
      <c r="Q2892" s="45">
        <v>116797</v>
      </c>
      <c r="R2892" s="45">
        <v>9733.0833333333339</v>
      </c>
      <c r="S2892" s="45">
        <v>100000</v>
      </c>
      <c r="T2892" s="45">
        <v>89982</v>
      </c>
      <c r="U2892" s="46">
        <v>0</v>
      </c>
      <c r="V2892" s="38">
        <v>0</v>
      </c>
      <c r="W2892" s="46">
        <v>0</v>
      </c>
      <c r="X2892" s="38"/>
      <c r="Y2892" s="38">
        <f t="shared" si="45"/>
        <v>0</v>
      </c>
      <c r="Z2892" s="38">
        <v>0</v>
      </c>
      <c r="AA2892" s="38">
        <v>0</v>
      </c>
      <c r="AB2892" s="38">
        <v>0</v>
      </c>
      <c r="AC2892" s="38" t="s">
        <v>6116</v>
      </c>
      <c r="AD2892" s="59">
        <v>0</v>
      </c>
      <c r="AE2892" s="59">
        <v>0</v>
      </c>
      <c r="AF2892" s="59" t="s">
        <v>6138</v>
      </c>
    </row>
    <row r="2893" spans="1:33" x14ac:dyDescent="0.2">
      <c r="A2893" s="60" t="s">
        <v>6110</v>
      </c>
      <c r="B2893" s="44" t="s">
        <v>6115</v>
      </c>
      <c r="C2893" s="44"/>
      <c r="D2893" s="39">
        <v>2878</v>
      </c>
      <c r="E2893" s="44" t="s">
        <v>5043</v>
      </c>
      <c r="F2893" s="44" t="s">
        <v>5044</v>
      </c>
      <c r="G2893" s="39" t="s">
        <v>6115</v>
      </c>
      <c r="H2893" s="64">
        <v>40633</v>
      </c>
      <c r="I2893" s="44" t="s">
        <v>6130</v>
      </c>
      <c r="J2893" s="58">
        <v>19</v>
      </c>
      <c r="K2893" s="44" t="s">
        <v>6110</v>
      </c>
      <c r="L2893" s="39" t="s">
        <v>6116</v>
      </c>
      <c r="M2893" s="67">
        <v>0</v>
      </c>
      <c r="N2893" s="67">
        <v>0</v>
      </c>
      <c r="O2893" s="46">
        <v>73837</v>
      </c>
      <c r="P2893" s="45">
        <v>73837</v>
      </c>
      <c r="Q2893" s="45">
        <v>80748</v>
      </c>
      <c r="R2893" s="45">
        <v>6729</v>
      </c>
      <c r="S2893" s="45">
        <v>100000</v>
      </c>
      <c r="T2893" s="45">
        <v>44872</v>
      </c>
      <c r="U2893" s="46">
        <v>0</v>
      </c>
      <c r="V2893" s="38">
        <v>0</v>
      </c>
      <c r="W2893" s="46">
        <v>0</v>
      </c>
      <c r="X2893" s="38"/>
      <c r="Y2893" s="38">
        <f t="shared" si="45"/>
        <v>0</v>
      </c>
      <c r="Z2893" s="38">
        <v>0</v>
      </c>
      <c r="AA2893" s="38">
        <v>0</v>
      </c>
      <c r="AB2893" s="38">
        <v>0</v>
      </c>
      <c r="AC2893" s="38" t="s">
        <v>6116</v>
      </c>
      <c r="AD2893" s="59">
        <v>0</v>
      </c>
      <c r="AE2893" s="59">
        <v>0</v>
      </c>
      <c r="AF2893" s="59" t="s">
        <v>6138</v>
      </c>
    </row>
    <row r="2894" spans="1:33" x14ac:dyDescent="0.2">
      <c r="A2894" s="60" t="s">
        <v>6110</v>
      </c>
      <c r="B2894" s="44" t="s">
        <v>6115</v>
      </c>
      <c r="C2894" s="44"/>
      <c r="D2894" s="39">
        <v>2879</v>
      </c>
      <c r="E2894" s="44" t="s">
        <v>5088</v>
      </c>
      <c r="F2894" s="44" t="s">
        <v>5089</v>
      </c>
      <c r="G2894" s="39" t="s">
        <v>6115</v>
      </c>
      <c r="H2894" s="64">
        <v>40633</v>
      </c>
      <c r="I2894" s="44" t="s">
        <v>6130</v>
      </c>
      <c r="J2894" s="58">
        <v>19</v>
      </c>
      <c r="K2894" s="44" t="s">
        <v>6110</v>
      </c>
      <c r="L2894" s="39" t="s">
        <v>6116</v>
      </c>
      <c r="M2894" s="67">
        <v>0</v>
      </c>
      <c r="N2894" s="67">
        <v>0</v>
      </c>
      <c r="O2894" s="46">
        <v>55319</v>
      </c>
      <c r="P2894" s="45">
        <v>55319</v>
      </c>
      <c r="Q2894" s="45">
        <v>87826</v>
      </c>
      <c r="R2894" s="45">
        <v>7318.833333333333</v>
      </c>
      <c r="S2894" s="45">
        <v>100000</v>
      </c>
      <c r="T2894" s="45">
        <v>54748</v>
      </c>
      <c r="U2894" s="46">
        <v>0</v>
      </c>
      <c r="V2894" s="38">
        <v>0</v>
      </c>
      <c r="W2894" s="46">
        <v>0</v>
      </c>
      <c r="X2894" s="38"/>
      <c r="Y2894" s="38">
        <f t="shared" si="45"/>
        <v>0</v>
      </c>
      <c r="Z2894" s="38">
        <v>0</v>
      </c>
      <c r="AA2894" s="38">
        <v>0</v>
      </c>
      <c r="AB2894" s="38">
        <v>0</v>
      </c>
      <c r="AC2894" s="38" t="s">
        <v>6116</v>
      </c>
      <c r="AD2894" s="59">
        <v>0</v>
      </c>
      <c r="AE2894" s="59">
        <v>0</v>
      </c>
      <c r="AF2894" s="59" t="s">
        <v>6138</v>
      </c>
    </row>
    <row r="2895" spans="1:33" x14ac:dyDescent="0.2">
      <c r="A2895" s="60" t="s">
        <v>6110</v>
      </c>
      <c r="B2895" s="44" t="s">
        <v>6115</v>
      </c>
      <c r="C2895" s="44"/>
      <c r="D2895" s="39">
        <v>2880</v>
      </c>
      <c r="E2895" s="44" t="s">
        <v>5180</v>
      </c>
      <c r="F2895" s="44" t="s">
        <v>5181</v>
      </c>
      <c r="G2895" s="39" t="s">
        <v>6115</v>
      </c>
      <c r="H2895" s="64">
        <v>40633</v>
      </c>
      <c r="I2895" s="44" t="s">
        <v>6141</v>
      </c>
      <c r="J2895" s="58">
        <v>19</v>
      </c>
      <c r="K2895" s="44" t="s">
        <v>6110</v>
      </c>
      <c r="L2895" s="39" t="s">
        <v>6116</v>
      </c>
      <c r="M2895" s="67">
        <v>0</v>
      </c>
      <c r="N2895" s="67">
        <v>0</v>
      </c>
      <c r="O2895" s="46">
        <v>16154</v>
      </c>
      <c r="P2895" s="45">
        <v>16154</v>
      </c>
      <c r="Q2895" s="45">
        <v>85295</v>
      </c>
      <c r="R2895" s="45">
        <v>7107.916666666667</v>
      </c>
      <c r="S2895" s="45">
        <v>100000</v>
      </c>
      <c r="T2895" s="45">
        <v>65685</v>
      </c>
      <c r="U2895" s="46">
        <v>0</v>
      </c>
      <c r="V2895" s="38">
        <v>0</v>
      </c>
      <c r="W2895" s="46">
        <v>0</v>
      </c>
      <c r="X2895" s="38"/>
      <c r="Y2895" s="38">
        <f t="shared" si="45"/>
        <v>0</v>
      </c>
      <c r="Z2895" s="38">
        <v>0</v>
      </c>
      <c r="AA2895" s="38">
        <v>0</v>
      </c>
      <c r="AB2895" s="38">
        <v>0</v>
      </c>
      <c r="AC2895" s="38" t="s">
        <v>6116</v>
      </c>
      <c r="AD2895" s="59">
        <v>0</v>
      </c>
      <c r="AE2895" s="59">
        <v>0</v>
      </c>
      <c r="AF2895" s="59" t="s">
        <v>6138</v>
      </c>
    </row>
    <row r="2896" spans="1:33" x14ac:dyDescent="0.2">
      <c r="A2896" s="60" t="s">
        <v>6110</v>
      </c>
      <c r="B2896" s="44" t="s">
        <v>6115</v>
      </c>
      <c r="C2896" s="44"/>
      <c r="D2896" s="39">
        <v>2881</v>
      </c>
      <c r="E2896" s="44" t="s">
        <v>230</v>
      </c>
      <c r="F2896" s="44" t="s">
        <v>231</v>
      </c>
      <c r="G2896" s="39" t="s">
        <v>6115</v>
      </c>
      <c r="H2896" s="64">
        <v>40543</v>
      </c>
      <c r="I2896" s="44" t="s">
        <v>6131</v>
      </c>
      <c r="J2896" s="58">
        <v>18</v>
      </c>
      <c r="K2896" s="44" t="s">
        <v>6110</v>
      </c>
      <c r="L2896" s="39" t="s">
        <v>6116</v>
      </c>
      <c r="M2896" s="67">
        <v>0</v>
      </c>
      <c r="N2896" s="67">
        <v>0</v>
      </c>
      <c r="O2896" s="46">
        <v>27241</v>
      </c>
      <c r="P2896" s="45">
        <v>27241</v>
      </c>
      <c r="Q2896" s="45">
        <v>89395</v>
      </c>
      <c r="R2896" s="45">
        <v>7449.583333333333</v>
      </c>
      <c r="S2896" s="45">
        <v>100000</v>
      </c>
      <c r="T2896" s="45">
        <v>69802</v>
      </c>
      <c r="U2896" s="46">
        <v>0</v>
      </c>
      <c r="V2896" s="38">
        <v>0</v>
      </c>
      <c r="W2896" s="46">
        <v>0</v>
      </c>
      <c r="X2896" s="38"/>
      <c r="Y2896" s="38">
        <f t="shared" si="45"/>
        <v>0</v>
      </c>
      <c r="Z2896" s="38">
        <v>0</v>
      </c>
      <c r="AA2896" s="38">
        <v>0</v>
      </c>
      <c r="AB2896" s="38">
        <v>0</v>
      </c>
      <c r="AC2896" s="38" t="s">
        <v>6116</v>
      </c>
      <c r="AD2896" s="59">
        <v>0</v>
      </c>
      <c r="AE2896" s="59">
        <v>0</v>
      </c>
      <c r="AF2896" s="59" t="s">
        <v>6138</v>
      </c>
    </row>
    <row r="2897" spans="1:32" x14ac:dyDescent="0.2">
      <c r="A2897" s="60" t="s">
        <v>6110</v>
      </c>
      <c r="B2897" s="44" t="s">
        <v>6115</v>
      </c>
      <c r="C2897" s="44"/>
      <c r="D2897" s="39">
        <v>2882</v>
      </c>
      <c r="E2897" s="44" t="s">
        <v>409</v>
      </c>
      <c r="F2897" s="44" t="s">
        <v>410</v>
      </c>
      <c r="G2897" s="39" t="s">
        <v>6115</v>
      </c>
      <c r="H2897" s="64">
        <v>40451</v>
      </c>
      <c r="I2897" s="44" t="s">
        <v>6131</v>
      </c>
      <c r="J2897" s="58">
        <v>18</v>
      </c>
      <c r="K2897" s="44" t="s">
        <v>6110</v>
      </c>
      <c r="L2897" s="39" t="s">
        <v>6116</v>
      </c>
      <c r="M2897" s="67">
        <v>0</v>
      </c>
      <c r="N2897" s="67">
        <v>0</v>
      </c>
      <c r="O2897" s="46">
        <v>46805</v>
      </c>
      <c r="P2897" s="45">
        <v>46805</v>
      </c>
      <c r="Q2897" s="45">
        <v>71311</v>
      </c>
      <c r="R2897" s="45">
        <v>5942.583333333333</v>
      </c>
      <c r="S2897" s="45">
        <v>100000</v>
      </c>
      <c r="T2897" s="45">
        <v>44689</v>
      </c>
      <c r="U2897" s="46">
        <v>0</v>
      </c>
      <c r="V2897" s="38">
        <v>0</v>
      </c>
      <c r="W2897" s="46">
        <v>0</v>
      </c>
      <c r="X2897" s="38"/>
      <c r="Y2897" s="38">
        <f t="shared" si="45"/>
        <v>0</v>
      </c>
      <c r="Z2897" s="38">
        <v>0</v>
      </c>
      <c r="AA2897" s="38">
        <v>0</v>
      </c>
      <c r="AB2897" s="38">
        <v>0</v>
      </c>
      <c r="AC2897" s="38" t="s">
        <v>6116</v>
      </c>
      <c r="AD2897" s="59">
        <v>0</v>
      </c>
      <c r="AE2897" s="59">
        <v>0</v>
      </c>
      <c r="AF2897" s="59" t="s">
        <v>6138</v>
      </c>
    </row>
    <row r="2898" spans="1:32" x14ac:dyDescent="0.2">
      <c r="A2898" s="60" t="s">
        <v>6110</v>
      </c>
      <c r="B2898" s="44" t="s">
        <v>6115</v>
      </c>
      <c r="C2898" s="44"/>
      <c r="D2898" s="39">
        <v>2883</v>
      </c>
      <c r="E2898" s="44" t="s">
        <v>662</v>
      </c>
      <c r="F2898" s="44" t="s">
        <v>663</v>
      </c>
      <c r="G2898" s="39" t="s">
        <v>6115</v>
      </c>
      <c r="H2898" s="64">
        <v>40543</v>
      </c>
      <c r="I2898" s="44" t="s">
        <v>6131</v>
      </c>
      <c r="J2898" s="58">
        <v>18</v>
      </c>
      <c r="K2898" s="44" t="s">
        <v>6110</v>
      </c>
      <c r="L2898" s="39" t="s">
        <v>6116</v>
      </c>
      <c r="M2898" s="67">
        <v>0</v>
      </c>
      <c r="N2898" s="67">
        <v>0</v>
      </c>
      <c r="O2898" s="46">
        <v>125296</v>
      </c>
      <c r="P2898" s="45">
        <v>125296</v>
      </c>
      <c r="Q2898" s="45">
        <v>75966</v>
      </c>
      <c r="R2898" s="45">
        <v>6330.5</v>
      </c>
      <c r="S2898" s="45">
        <v>100000</v>
      </c>
      <c r="T2898" s="45">
        <v>38343</v>
      </c>
      <c r="U2898" s="46">
        <v>25296</v>
      </c>
      <c r="V2898" s="38">
        <v>10837.161115130417</v>
      </c>
      <c r="W2898" s="46">
        <v>10837.161115130417</v>
      </c>
      <c r="X2898" s="38"/>
      <c r="Y2898" s="38">
        <f t="shared" si="45"/>
        <v>12566.901548264423</v>
      </c>
      <c r="Z2898" s="38">
        <v>12566.901548264423</v>
      </c>
      <c r="AA2898" s="38">
        <v>0</v>
      </c>
      <c r="AB2898" s="38">
        <v>12566.901548264423</v>
      </c>
      <c r="AC2898" s="38" t="s">
        <v>6123</v>
      </c>
      <c r="AD2898" s="59">
        <v>0.327749564412394</v>
      </c>
      <c r="AE2898" s="59">
        <v>0.10029770741495676</v>
      </c>
      <c r="AF2898" s="59">
        <v>0.49679402072519063</v>
      </c>
    </row>
    <row r="2899" spans="1:32" x14ac:dyDescent="0.2">
      <c r="A2899" s="66" t="s">
        <v>6110</v>
      </c>
      <c r="B2899" s="44" t="s">
        <v>6176</v>
      </c>
      <c r="C2899" s="44" t="s">
        <v>6175</v>
      </c>
      <c r="D2899" s="39">
        <v>2884</v>
      </c>
      <c r="E2899" s="44" t="s">
        <v>6039</v>
      </c>
      <c r="F2899" s="44" t="s">
        <v>6040</v>
      </c>
      <c r="G2899" s="39"/>
      <c r="H2899" s="64">
        <v>40178</v>
      </c>
      <c r="I2899" s="44" t="s">
        <v>6141</v>
      </c>
      <c r="J2899" s="58">
        <v>18</v>
      </c>
      <c r="K2899" s="44" t="s">
        <v>6110</v>
      </c>
      <c r="L2899" s="39" t="s">
        <v>6116</v>
      </c>
      <c r="M2899" s="67">
        <v>0</v>
      </c>
      <c r="N2899" s="67">
        <v>0</v>
      </c>
      <c r="O2899" s="46">
        <v>347668</v>
      </c>
      <c r="P2899" s="45">
        <v>347668</v>
      </c>
      <c r="Q2899" s="45">
        <v>97804</v>
      </c>
      <c r="R2899" s="45">
        <v>8150.333333333333</v>
      </c>
      <c r="S2899" s="45">
        <v>100000</v>
      </c>
      <c r="T2899" s="45">
        <v>0</v>
      </c>
      <c r="U2899" s="46">
        <v>247668</v>
      </c>
      <c r="V2899" s="38">
        <v>106104.44414382195</v>
      </c>
      <c r="W2899" s="46">
        <v>0</v>
      </c>
      <c r="X2899" s="38"/>
      <c r="Y2899" s="38">
        <f t="shared" si="45"/>
        <v>123039.98152496651</v>
      </c>
      <c r="Z2899" s="38">
        <v>0</v>
      </c>
      <c r="AA2899" s="38">
        <v>0</v>
      </c>
      <c r="AB2899" s="38">
        <v>0</v>
      </c>
      <c r="AC2899" s="38" t="s">
        <v>6116</v>
      </c>
      <c r="AD2899" s="59" t="s">
        <v>6138</v>
      </c>
      <c r="AE2899" s="59">
        <v>0</v>
      </c>
      <c r="AF2899" s="59">
        <v>0</v>
      </c>
    </row>
    <row r="2900" spans="1:32" x14ac:dyDescent="0.2">
      <c r="A2900" s="60" t="s">
        <v>6110</v>
      </c>
      <c r="B2900" s="44" t="s">
        <v>6115</v>
      </c>
      <c r="C2900" s="44"/>
      <c r="D2900" s="39">
        <v>2885</v>
      </c>
      <c r="E2900" s="44" t="s">
        <v>1710</v>
      </c>
      <c r="F2900" s="44" t="s">
        <v>1711</v>
      </c>
      <c r="G2900" s="39" t="s">
        <v>6115</v>
      </c>
      <c r="H2900" s="64">
        <v>40633</v>
      </c>
      <c r="I2900" s="44" t="s">
        <v>6132</v>
      </c>
      <c r="J2900" s="58">
        <v>18</v>
      </c>
      <c r="K2900" s="44" t="s">
        <v>6110</v>
      </c>
      <c r="L2900" s="39" t="s">
        <v>6116</v>
      </c>
      <c r="M2900" s="67">
        <v>0</v>
      </c>
      <c r="N2900" s="67">
        <v>0</v>
      </c>
      <c r="O2900" s="46">
        <v>142731</v>
      </c>
      <c r="P2900" s="45">
        <v>142731</v>
      </c>
      <c r="Q2900" s="45">
        <v>80022</v>
      </c>
      <c r="R2900" s="45">
        <v>6668.5</v>
      </c>
      <c r="S2900" s="45">
        <v>100000</v>
      </c>
      <c r="T2900" s="45">
        <v>32829</v>
      </c>
      <c r="U2900" s="46">
        <v>42731</v>
      </c>
      <c r="V2900" s="38">
        <v>18306.559598776006</v>
      </c>
      <c r="W2900" s="46">
        <v>18306.559598776006</v>
      </c>
      <c r="X2900" s="38"/>
      <c r="Y2900" s="38">
        <f t="shared" si="45"/>
        <v>21228.505299608121</v>
      </c>
      <c r="Z2900" s="38">
        <v>21228.505299608121</v>
      </c>
      <c r="AA2900" s="38">
        <v>0</v>
      </c>
      <c r="AB2900" s="38">
        <v>21228.505299608121</v>
      </c>
      <c r="AC2900" s="38" t="s">
        <v>6123</v>
      </c>
      <c r="AD2900" s="59">
        <v>0.64663880409418872</v>
      </c>
      <c r="AE2900" s="59">
        <v>0.14873086645233427</v>
      </c>
      <c r="AF2900" s="59">
        <v>0.49679402072519063</v>
      </c>
    </row>
    <row r="2901" spans="1:32" x14ac:dyDescent="0.2">
      <c r="A2901" s="60" t="s">
        <v>6110</v>
      </c>
      <c r="B2901" s="44" t="s">
        <v>6115</v>
      </c>
      <c r="C2901" s="44"/>
      <c r="D2901" s="39">
        <v>2886</v>
      </c>
      <c r="E2901" s="44" t="s">
        <v>1821</v>
      </c>
      <c r="F2901" s="44" t="s">
        <v>1822</v>
      </c>
      <c r="G2901" s="39" t="s">
        <v>6115</v>
      </c>
      <c r="H2901" s="64">
        <v>40359</v>
      </c>
      <c r="I2901" s="44" t="s">
        <v>6131</v>
      </c>
      <c r="J2901" s="58">
        <v>18</v>
      </c>
      <c r="K2901" s="44" t="s">
        <v>6110</v>
      </c>
      <c r="L2901" s="39" t="s">
        <v>6116</v>
      </c>
      <c r="M2901" s="67">
        <v>0</v>
      </c>
      <c r="N2901" s="67">
        <v>0</v>
      </c>
      <c r="O2901" s="46">
        <v>40970</v>
      </c>
      <c r="P2901" s="45">
        <v>40970</v>
      </c>
      <c r="Q2901" s="45">
        <v>73232</v>
      </c>
      <c r="R2901" s="45">
        <v>6102.666666666667</v>
      </c>
      <c r="S2901" s="45">
        <v>100000</v>
      </c>
      <c r="T2901" s="45">
        <v>26680</v>
      </c>
      <c r="U2901" s="46">
        <v>0</v>
      </c>
      <c r="V2901" s="38">
        <v>0</v>
      </c>
      <c r="W2901" s="46">
        <v>0</v>
      </c>
      <c r="X2901" s="38"/>
      <c r="Y2901" s="38">
        <f t="shared" si="45"/>
        <v>0</v>
      </c>
      <c r="Z2901" s="38">
        <v>0</v>
      </c>
      <c r="AA2901" s="38">
        <v>0</v>
      </c>
      <c r="AB2901" s="38">
        <v>0</v>
      </c>
      <c r="AC2901" s="38" t="s">
        <v>6116</v>
      </c>
      <c r="AD2901" s="59">
        <v>0</v>
      </c>
      <c r="AE2901" s="59">
        <v>0</v>
      </c>
      <c r="AF2901" s="59" t="s">
        <v>6138</v>
      </c>
    </row>
    <row r="2902" spans="1:32" x14ac:dyDescent="0.2">
      <c r="A2902" s="60" t="s">
        <v>6110</v>
      </c>
      <c r="B2902" s="44" t="s">
        <v>6115</v>
      </c>
      <c r="C2902" s="44"/>
      <c r="D2902" s="39">
        <v>2887</v>
      </c>
      <c r="E2902" s="44" t="s">
        <v>2158</v>
      </c>
      <c r="F2902" s="44" t="s">
        <v>2159</v>
      </c>
      <c r="G2902" s="39" t="s">
        <v>6115</v>
      </c>
      <c r="H2902" s="64">
        <v>40451</v>
      </c>
      <c r="I2902" s="44" t="s">
        <v>6141</v>
      </c>
      <c r="J2902" s="58">
        <v>18</v>
      </c>
      <c r="K2902" s="44" t="s">
        <v>6110</v>
      </c>
      <c r="L2902" s="39" t="s">
        <v>6116</v>
      </c>
      <c r="M2902" s="67">
        <v>0</v>
      </c>
      <c r="N2902" s="67">
        <v>0</v>
      </c>
      <c r="O2902" s="46">
        <v>41556</v>
      </c>
      <c r="P2902" s="45">
        <v>41556</v>
      </c>
      <c r="Q2902" s="45">
        <v>75755</v>
      </c>
      <c r="R2902" s="45">
        <v>6312.916666666667</v>
      </c>
      <c r="S2902" s="45">
        <v>100000</v>
      </c>
      <c r="T2902" s="45">
        <v>34590</v>
      </c>
      <c r="U2902" s="46">
        <v>0</v>
      </c>
      <c r="V2902" s="38">
        <v>0</v>
      </c>
      <c r="W2902" s="46">
        <v>0</v>
      </c>
      <c r="X2902" s="38"/>
      <c r="Y2902" s="38">
        <f t="shared" si="45"/>
        <v>0</v>
      </c>
      <c r="Z2902" s="38">
        <v>0</v>
      </c>
      <c r="AA2902" s="38">
        <v>0</v>
      </c>
      <c r="AB2902" s="38">
        <v>0</v>
      </c>
      <c r="AC2902" s="38" t="s">
        <v>6116</v>
      </c>
      <c r="AD2902" s="59">
        <v>0</v>
      </c>
      <c r="AE2902" s="59">
        <v>0</v>
      </c>
      <c r="AF2902" s="59" t="s">
        <v>6138</v>
      </c>
    </row>
    <row r="2903" spans="1:32" x14ac:dyDescent="0.2">
      <c r="A2903" s="60" t="s">
        <v>6110</v>
      </c>
      <c r="B2903" s="44" t="s">
        <v>6115</v>
      </c>
      <c r="C2903" s="44"/>
      <c r="D2903" s="39">
        <v>2888</v>
      </c>
      <c r="E2903" s="44" t="s">
        <v>2162</v>
      </c>
      <c r="F2903" s="44" t="s">
        <v>2163</v>
      </c>
      <c r="G2903" s="39" t="s">
        <v>6115</v>
      </c>
      <c r="H2903" s="64">
        <v>40543</v>
      </c>
      <c r="I2903" s="44" t="s">
        <v>6141</v>
      </c>
      <c r="J2903" s="58">
        <v>18</v>
      </c>
      <c r="K2903" s="44" t="s">
        <v>6110</v>
      </c>
      <c r="L2903" s="39" t="s">
        <v>6116</v>
      </c>
      <c r="M2903" s="67">
        <v>0</v>
      </c>
      <c r="N2903" s="67">
        <v>0</v>
      </c>
      <c r="O2903" s="46">
        <v>35293</v>
      </c>
      <c r="P2903" s="45">
        <v>35293</v>
      </c>
      <c r="Q2903" s="45">
        <v>85511</v>
      </c>
      <c r="R2903" s="45">
        <v>7125.916666666667</v>
      </c>
      <c r="S2903" s="45">
        <v>100000</v>
      </c>
      <c r="T2903" s="45">
        <v>49614</v>
      </c>
      <c r="U2903" s="46">
        <v>0</v>
      </c>
      <c r="V2903" s="38">
        <v>0</v>
      </c>
      <c r="W2903" s="46">
        <v>0</v>
      </c>
      <c r="X2903" s="38"/>
      <c r="Y2903" s="38">
        <f t="shared" si="45"/>
        <v>0</v>
      </c>
      <c r="Z2903" s="38">
        <v>0</v>
      </c>
      <c r="AA2903" s="38">
        <v>0</v>
      </c>
      <c r="AB2903" s="38">
        <v>0</v>
      </c>
      <c r="AC2903" s="38" t="s">
        <v>6116</v>
      </c>
      <c r="AD2903" s="59">
        <v>0</v>
      </c>
      <c r="AE2903" s="59">
        <v>0</v>
      </c>
      <c r="AF2903" s="59" t="s">
        <v>6138</v>
      </c>
    </row>
    <row r="2904" spans="1:32" x14ac:dyDescent="0.2">
      <c r="A2904" s="60" t="s">
        <v>6110</v>
      </c>
      <c r="B2904" s="44" t="s">
        <v>6115</v>
      </c>
      <c r="C2904" s="44"/>
      <c r="D2904" s="39">
        <v>2889</v>
      </c>
      <c r="E2904" s="44" t="s">
        <v>2367</v>
      </c>
      <c r="F2904" s="44" t="s">
        <v>2368</v>
      </c>
      <c r="G2904" s="39" t="s">
        <v>6115</v>
      </c>
      <c r="H2904" s="64">
        <v>40359</v>
      </c>
      <c r="I2904" s="44" t="s">
        <v>6129</v>
      </c>
      <c r="J2904" s="58">
        <v>18</v>
      </c>
      <c r="K2904" s="44" t="s">
        <v>6110</v>
      </c>
      <c r="L2904" s="39" t="s">
        <v>6116</v>
      </c>
      <c r="M2904" s="67">
        <v>0</v>
      </c>
      <c r="N2904" s="67">
        <v>0</v>
      </c>
      <c r="O2904" s="46">
        <v>194017</v>
      </c>
      <c r="P2904" s="45">
        <v>194017</v>
      </c>
      <c r="Q2904" s="45">
        <v>139945</v>
      </c>
      <c r="R2904" s="45">
        <v>11662.083333333334</v>
      </c>
      <c r="S2904" s="45">
        <v>100000</v>
      </c>
      <c r="T2904" s="45">
        <v>34928</v>
      </c>
      <c r="U2904" s="46">
        <v>94017</v>
      </c>
      <c r="V2904" s="38">
        <v>40278.201160705896</v>
      </c>
      <c r="W2904" s="46">
        <v>34928</v>
      </c>
      <c r="X2904" s="38"/>
      <c r="Y2904" s="38">
        <f t="shared" si="45"/>
        <v>46707.08344652025</v>
      </c>
      <c r="Z2904" s="38">
        <v>34928</v>
      </c>
      <c r="AA2904" s="38">
        <v>0</v>
      </c>
      <c r="AB2904" s="38">
        <v>34928</v>
      </c>
      <c r="AC2904" s="38" t="s">
        <v>6123</v>
      </c>
      <c r="AD2904" s="59">
        <v>1</v>
      </c>
      <c r="AE2904" s="59">
        <v>0.18002546168634706</v>
      </c>
      <c r="AF2904" s="59">
        <v>0.37150728059818972</v>
      </c>
    </row>
    <row r="2905" spans="1:32" x14ac:dyDescent="0.2">
      <c r="A2905" s="60" t="s">
        <v>6110</v>
      </c>
      <c r="B2905" s="44" t="s">
        <v>6115</v>
      </c>
      <c r="C2905" s="44"/>
      <c r="D2905" s="39">
        <v>2890</v>
      </c>
      <c r="E2905" s="44" t="s">
        <v>2480</v>
      </c>
      <c r="F2905" s="44" t="s">
        <v>2481</v>
      </c>
      <c r="G2905" s="39" t="s">
        <v>6115</v>
      </c>
      <c r="H2905" s="64">
        <v>40451</v>
      </c>
      <c r="I2905" s="44" t="s">
        <v>6131</v>
      </c>
      <c r="J2905" s="58">
        <v>18</v>
      </c>
      <c r="K2905" s="44" t="s">
        <v>6110</v>
      </c>
      <c r="L2905" s="39" t="s">
        <v>6116</v>
      </c>
      <c r="M2905" s="67">
        <v>0</v>
      </c>
      <c r="N2905" s="67">
        <v>0</v>
      </c>
      <c r="O2905" s="46">
        <v>81372</v>
      </c>
      <c r="P2905" s="45">
        <v>81372</v>
      </c>
      <c r="Q2905" s="45">
        <v>120400</v>
      </c>
      <c r="R2905" s="45">
        <v>10033.333333333334</v>
      </c>
      <c r="S2905" s="45">
        <v>100000</v>
      </c>
      <c r="T2905" s="45">
        <v>39588</v>
      </c>
      <c r="U2905" s="46">
        <v>0</v>
      </c>
      <c r="V2905" s="38">
        <v>0</v>
      </c>
      <c r="W2905" s="46">
        <v>0</v>
      </c>
      <c r="X2905" s="38"/>
      <c r="Y2905" s="38">
        <f t="shared" si="45"/>
        <v>0</v>
      </c>
      <c r="Z2905" s="38">
        <v>0</v>
      </c>
      <c r="AA2905" s="38">
        <v>0</v>
      </c>
      <c r="AB2905" s="38">
        <v>0</v>
      </c>
      <c r="AC2905" s="38" t="s">
        <v>6116</v>
      </c>
      <c r="AD2905" s="59">
        <v>0</v>
      </c>
      <c r="AE2905" s="59">
        <v>0</v>
      </c>
      <c r="AF2905" s="59" t="s">
        <v>6138</v>
      </c>
    </row>
    <row r="2906" spans="1:32" x14ac:dyDescent="0.2">
      <c r="A2906" s="60" t="s">
        <v>6110</v>
      </c>
      <c r="B2906" s="44" t="s">
        <v>6115</v>
      </c>
      <c r="C2906" s="44"/>
      <c r="D2906" s="39">
        <v>2891</v>
      </c>
      <c r="E2906" s="44" t="s">
        <v>2948</v>
      </c>
      <c r="F2906" s="44" t="s">
        <v>2949</v>
      </c>
      <c r="G2906" s="39" t="s">
        <v>6115</v>
      </c>
      <c r="H2906" s="64">
        <v>40543</v>
      </c>
      <c r="I2906" s="44" t="s">
        <v>6129</v>
      </c>
      <c r="J2906" s="58">
        <v>18</v>
      </c>
      <c r="K2906" s="44" t="s">
        <v>6110</v>
      </c>
      <c r="L2906" s="39" t="s">
        <v>6116</v>
      </c>
      <c r="M2906" s="67">
        <v>0</v>
      </c>
      <c r="N2906" s="67">
        <v>0</v>
      </c>
      <c r="O2906" s="46">
        <v>104153</v>
      </c>
      <c r="P2906" s="45">
        <v>104153</v>
      </c>
      <c r="Q2906" s="45">
        <v>79732</v>
      </c>
      <c r="R2906" s="45">
        <v>6644.333333333333</v>
      </c>
      <c r="S2906" s="45">
        <v>100000</v>
      </c>
      <c r="T2906" s="45">
        <v>34303</v>
      </c>
      <c r="U2906" s="46">
        <v>4153</v>
      </c>
      <c r="V2906" s="38">
        <v>1779.2034357659954</v>
      </c>
      <c r="W2906" s="46">
        <v>1779.2034357659954</v>
      </c>
      <c r="X2906" s="38"/>
      <c r="Y2906" s="38">
        <f t="shared" si="45"/>
        <v>2063.1855680717167</v>
      </c>
      <c r="Z2906" s="38">
        <v>2063.1855680717167</v>
      </c>
      <c r="AA2906" s="38">
        <v>0</v>
      </c>
      <c r="AB2906" s="38">
        <v>2063.1855680717167</v>
      </c>
      <c r="AC2906" s="38" t="s">
        <v>6123</v>
      </c>
      <c r="AD2906" s="59">
        <v>6.0145922166332876E-2</v>
      </c>
      <c r="AE2906" s="59">
        <v>1.9809180417959316E-2</v>
      </c>
      <c r="AF2906" s="59">
        <v>0.49679402072519063</v>
      </c>
    </row>
    <row r="2907" spans="1:32" x14ac:dyDescent="0.2">
      <c r="A2907" s="60" t="s">
        <v>6110</v>
      </c>
      <c r="B2907" s="44" t="s">
        <v>6115</v>
      </c>
      <c r="C2907" s="44"/>
      <c r="D2907" s="39">
        <v>2892</v>
      </c>
      <c r="E2907" s="44" t="s">
        <v>3598</v>
      </c>
      <c r="F2907" s="44" t="s">
        <v>3371</v>
      </c>
      <c r="G2907" s="39" t="s">
        <v>6115</v>
      </c>
      <c r="H2907" s="64">
        <v>40359</v>
      </c>
      <c r="I2907" s="44" t="s">
        <v>6131</v>
      </c>
      <c r="J2907" s="58">
        <v>18</v>
      </c>
      <c r="K2907" s="44" t="s">
        <v>6110</v>
      </c>
      <c r="L2907" s="39" t="s">
        <v>6116</v>
      </c>
      <c r="M2907" s="67">
        <v>0</v>
      </c>
      <c r="N2907" s="67">
        <v>0</v>
      </c>
      <c r="O2907" s="46">
        <v>192200</v>
      </c>
      <c r="P2907" s="45">
        <v>192200</v>
      </c>
      <c r="Q2907" s="45">
        <v>93240</v>
      </c>
      <c r="R2907" s="45">
        <v>7770</v>
      </c>
      <c r="S2907" s="45">
        <v>100000</v>
      </c>
      <c r="T2907" s="45">
        <v>40506</v>
      </c>
      <c r="U2907" s="46">
        <v>92200</v>
      </c>
      <c r="V2907" s="38">
        <v>39499.772881681864</v>
      </c>
      <c r="W2907" s="46">
        <v>39499.772881681864</v>
      </c>
      <c r="X2907" s="38"/>
      <c r="Y2907" s="38">
        <f t="shared" si="45"/>
        <v>45804.408710862575</v>
      </c>
      <c r="Z2907" s="38">
        <v>40506</v>
      </c>
      <c r="AA2907" s="38">
        <v>0</v>
      </c>
      <c r="AB2907" s="38">
        <v>40506</v>
      </c>
      <c r="AC2907" s="38" t="s">
        <v>6123</v>
      </c>
      <c r="AD2907" s="59">
        <v>1</v>
      </c>
      <c r="AE2907" s="59">
        <v>0.21074921956295525</v>
      </c>
      <c r="AF2907" s="59">
        <v>0.43932754880694141</v>
      </c>
    </row>
    <row r="2908" spans="1:32" x14ac:dyDescent="0.2">
      <c r="A2908" s="60" t="s">
        <v>6110</v>
      </c>
      <c r="B2908" s="44" t="s">
        <v>6115</v>
      </c>
      <c r="C2908" s="44"/>
      <c r="D2908" s="39">
        <v>2893</v>
      </c>
      <c r="E2908" s="44" t="s">
        <v>3600</v>
      </c>
      <c r="F2908" s="44" t="s">
        <v>3601</v>
      </c>
      <c r="G2908" s="39" t="s">
        <v>6115</v>
      </c>
      <c r="H2908" s="64">
        <v>40451</v>
      </c>
      <c r="I2908" s="44" t="s">
        <v>6131</v>
      </c>
      <c r="J2908" s="58">
        <v>18</v>
      </c>
      <c r="K2908" s="44" t="s">
        <v>6110</v>
      </c>
      <c r="L2908" s="39" t="s">
        <v>6116</v>
      </c>
      <c r="M2908" s="67">
        <v>0</v>
      </c>
      <c r="N2908" s="67">
        <v>0</v>
      </c>
      <c r="O2908" s="46">
        <v>53985</v>
      </c>
      <c r="P2908" s="45">
        <v>53985</v>
      </c>
      <c r="Q2908" s="45">
        <v>86741</v>
      </c>
      <c r="R2908" s="45">
        <v>7228.416666666667</v>
      </c>
      <c r="S2908" s="45">
        <v>100000</v>
      </c>
      <c r="T2908" s="45">
        <v>33969</v>
      </c>
      <c r="U2908" s="46">
        <v>0</v>
      </c>
      <c r="V2908" s="38">
        <v>0</v>
      </c>
      <c r="W2908" s="46">
        <v>0</v>
      </c>
      <c r="X2908" s="38"/>
      <c r="Y2908" s="38">
        <f t="shared" si="45"/>
        <v>0</v>
      </c>
      <c r="Z2908" s="38">
        <v>0</v>
      </c>
      <c r="AA2908" s="38">
        <v>0</v>
      </c>
      <c r="AB2908" s="38">
        <v>0</v>
      </c>
      <c r="AC2908" s="38" t="s">
        <v>6116</v>
      </c>
      <c r="AD2908" s="59">
        <v>0</v>
      </c>
      <c r="AE2908" s="59">
        <v>0</v>
      </c>
      <c r="AF2908" s="59" t="s">
        <v>6138</v>
      </c>
    </row>
    <row r="2909" spans="1:32" x14ac:dyDescent="0.2">
      <c r="A2909" s="60" t="s">
        <v>6110</v>
      </c>
      <c r="B2909" s="44" t="s">
        <v>6115</v>
      </c>
      <c r="C2909" s="44"/>
      <c r="D2909" s="39">
        <v>2894</v>
      </c>
      <c r="E2909" s="44" t="s">
        <v>3616</v>
      </c>
      <c r="F2909" s="44" t="s">
        <v>3617</v>
      </c>
      <c r="G2909" s="39" t="s">
        <v>6115</v>
      </c>
      <c r="H2909" s="64">
        <v>40359</v>
      </c>
      <c r="I2909" s="44" t="s">
        <v>6131</v>
      </c>
      <c r="J2909" s="58">
        <v>18</v>
      </c>
      <c r="K2909" s="44" t="s">
        <v>6110</v>
      </c>
      <c r="L2909" s="39" t="s">
        <v>6116</v>
      </c>
      <c r="M2909" s="67">
        <v>0</v>
      </c>
      <c r="N2909" s="67">
        <v>0</v>
      </c>
      <c r="O2909" s="46">
        <v>146853</v>
      </c>
      <c r="P2909" s="45">
        <v>146853</v>
      </c>
      <c r="Q2909" s="45">
        <v>82591</v>
      </c>
      <c r="R2909" s="45">
        <v>6882.583333333333</v>
      </c>
      <c r="S2909" s="45">
        <v>100000</v>
      </c>
      <c r="T2909" s="45">
        <v>35196</v>
      </c>
      <c r="U2909" s="46">
        <v>46853</v>
      </c>
      <c r="V2909" s="38">
        <v>20072.482199842085</v>
      </c>
      <c r="W2909" s="46">
        <v>20072.482199842085</v>
      </c>
      <c r="X2909" s="38"/>
      <c r="Y2909" s="38">
        <f t="shared" si="45"/>
        <v>23276.290253037354</v>
      </c>
      <c r="Z2909" s="38">
        <v>23276.290253037354</v>
      </c>
      <c r="AA2909" s="38">
        <v>0</v>
      </c>
      <c r="AB2909" s="38">
        <v>23276.290253037354</v>
      </c>
      <c r="AC2909" s="38" t="s">
        <v>6123</v>
      </c>
      <c r="AD2909" s="59">
        <v>0.66133339734735064</v>
      </c>
      <c r="AE2909" s="59">
        <v>0.15850061117605602</v>
      </c>
      <c r="AF2909" s="59">
        <v>0.49679402072519058</v>
      </c>
    </row>
    <row r="2910" spans="1:32" x14ac:dyDescent="0.2">
      <c r="A2910" s="60" t="s">
        <v>6110</v>
      </c>
      <c r="B2910" s="44" t="s">
        <v>6115</v>
      </c>
      <c r="C2910" s="44"/>
      <c r="D2910" s="39">
        <v>2895</v>
      </c>
      <c r="E2910" s="44" t="s">
        <v>3618</v>
      </c>
      <c r="F2910" s="44" t="s">
        <v>3619</v>
      </c>
      <c r="G2910" s="39" t="s">
        <v>6115</v>
      </c>
      <c r="H2910" s="64">
        <v>40543</v>
      </c>
      <c r="I2910" s="44" t="s">
        <v>6131</v>
      </c>
      <c r="J2910" s="58">
        <v>18</v>
      </c>
      <c r="K2910" s="44" t="s">
        <v>6110</v>
      </c>
      <c r="L2910" s="39" t="s">
        <v>6116</v>
      </c>
      <c r="M2910" s="67">
        <v>0</v>
      </c>
      <c r="N2910" s="67">
        <v>0</v>
      </c>
      <c r="O2910" s="46">
        <v>167433</v>
      </c>
      <c r="P2910" s="45">
        <v>167433</v>
      </c>
      <c r="Q2910" s="45">
        <v>95292</v>
      </c>
      <c r="R2910" s="45">
        <v>7941</v>
      </c>
      <c r="S2910" s="45">
        <v>100000</v>
      </c>
      <c r="T2910" s="45">
        <v>40649</v>
      </c>
      <c r="U2910" s="46">
        <v>67433</v>
      </c>
      <c r="V2910" s="38">
        <v>28889.242784495153</v>
      </c>
      <c r="W2910" s="46">
        <v>28889.242784495153</v>
      </c>
      <c r="X2910" s="38"/>
      <c r="Y2910" s="38">
        <f t="shared" si="45"/>
        <v>33500.31119956178</v>
      </c>
      <c r="Z2910" s="38">
        <v>33500.31119956178</v>
      </c>
      <c r="AA2910" s="38">
        <v>0</v>
      </c>
      <c r="AB2910" s="38">
        <v>33500.31119956178</v>
      </c>
      <c r="AC2910" s="38" t="s">
        <v>6123</v>
      </c>
      <c r="AD2910" s="59">
        <v>0.82413617062072331</v>
      </c>
      <c r="AE2910" s="59">
        <v>0.20008189066409715</v>
      </c>
      <c r="AF2910" s="59">
        <v>0.49679402072519063</v>
      </c>
    </row>
    <row r="2911" spans="1:32" x14ac:dyDescent="0.2">
      <c r="A2911" s="60" t="s">
        <v>6110</v>
      </c>
      <c r="B2911" s="44" t="s">
        <v>6115</v>
      </c>
      <c r="C2911" s="44"/>
      <c r="D2911" s="39">
        <v>2896</v>
      </c>
      <c r="E2911" s="44" t="s">
        <v>3647</v>
      </c>
      <c r="F2911" s="44" t="s">
        <v>3648</v>
      </c>
      <c r="G2911" s="39" t="s">
        <v>6115</v>
      </c>
      <c r="H2911" s="64">
        <v>40451</v>
      </c>
      <c r="I2911" s="44" t="s">
        <v>6131</v>
      </c>
      <c r="J2911" s="58">
        <v>18</v>
      </c>
      <c r="K2911" s="44" t="s">
        <v>6110</v>
      </c>
      <c r="L2911" s="39" t="s">
        <v>6116</v>
      </c>
      <c r="M2911" s="67">
        <v>0</v>
      </c>
      <c r="N2911" s="67">
        <v>0</v>
      </c>
      <c r="O2911" s="46">
        <v>206350</v>
      </c>
      <c r="P2911" s="45">
        <v>206350</v>
      </c>
      <c r="Q2911" s="45">
        <v>86160</v>
      </c>
      <c r="R2911" s="45">
        <v>7180</v>
      </c>
      <c r="S2911" s="45">
        <v>100000</v>
      </c>
      <c r="T2911" s="45">
        <v>45116</v>
      </c>
      <c r="U2911" s="46">
        <v>106350</v>
      </c>
      <c r="V2911" s="38">
        <v>45561.831301159073</v>
      </c>
      <c r="W2911" s="46">
        <v>45116</v>
      </c>
      <c r="X2911" s="38"/>
      <c r="Y2911" s="38">
        <f t="shared" si="45"/>
        <v>52834.044104124026</v>
      </c>
      <c r="Z2911" s="38">
        <v>45116</v>
      </c>
      <c r="AA2911" s="38">
        <v>0</v>
      </c>
      <c r="AB2911" s="38">
        <v>45116</v>
      </c>
      <c r="AC2911" s="38" t="s">
        <v>6123</v>
      </c>
      <c r="AD2911" s="59">
        <v>1</v>
      </c>
      <c r="AE2911" s="59">
        <v>0.21863823600678459</v>
      </c>
      <c r="AF2911" s="59">
        <v>0.42422190879172544</v>
      </c>
    </row>
    <row r="2912" spans="1:32" x14ac:dyDescent="0.2">
      <c r="A2912" s="60" t="s">
        <v>6110</v>
      </c>
      <c r="B2912" s="44" t="s">
        <v>6115</v>
      </c>
      <c r="C2912" s="44"/>
      <c r="D2912" s="39">
        <v>2897</v>
      </c>
      <c r="E2912" s="44" t="s">
        <v>3650</v>
      </c>
      <c r="F2912" s="44" t="s">
        <v>3651</v>
      </c>
      <c r="G2912" s="39" t="s">
        <v>6115</v>
      </c>
      <c r="H2912" s="64">
        <v>40543</v>
      </c>
      <c r="I2912" s="44" t="s">
        <v>6131</v>
      </c>
      <c r="J2912" s="58">
        <v>18</v>
      </c>
      <c r="K2912" s="44" t="s">
        <v>6110</v>
      </c>
      <c r="L2912" s="39" t="s">
        <v>6116</v>
      </c>
      <c r="M2912" s="67">
        <v>0</v>
      </c>
      <c r="N2912" s="67">
        <v>0</v>
      </c>
      <c r="O2912" s="46">
        <v>86972</v>
      </c>
      <c r="P2912" s="45">
        <v>86972</v>
      </c>
      <c r="Q2912" s="45">
        <v>92419</v>
      </c>
      <c r="R2912" s="45">
        <v>7701.583333333333</v>
      </c>
      <c r="S2912" s="45">
        <v>100000</v>
      </c>
      <c r="T2912" s="45">
        <v>48644</v>
      </c>
      <c r="U2912" s="46">
        <v>0</v>
      </c>
      <c r="V2912" s="38">
        <v>0</v>
      </c>
      <c r="W2912" s="46">
        <v>0</v>
      </c>
      <c r="X2912" s="38"/>
      <c r="Y2912" s="38">
        <f t="shared" si="45"/>
        <v>0</v>
      </c>
      <c r="Z2912" s="38">
        <v>0</v>
      </c>
      <c r="AA2912" s="38">
        <v>0</v>
      </c>
      <c r="AB2912" s="38">
        <v>0</v>
      </c>
      <c r="AC2912" s="38" t="s">
        <v>6116</v>
      </c>
      <c r="AD2912" s="59">
        <v>0</v>
      </c>
      <c r="AE2912" s="59">
        <v>0</v>
      </c>
      <c r="AF2912" s="59" t="s">
        <v>6138</v>
      </c>
    </row>
    <row r="2913" spans="1:32" x14ac:dyDescent="0.2">
      <c r="A2913" s="60" t="s">
        <v>6110</v>
      </c>
      <c r="B2913" s="44" t="s">
        <v>6115</v>
      </c>
      <c r="C2913" s="44"/>
      <c r="D2913" s="39">
        <v>2898</v>
      </c>
      <c r="E2913" s="44" t="s">
        <v>4300</v>
      </c>
      <c r="F2913" s="44" t="s">
        <v>4301</v>
      </c>
      <c r="G2913" s="39" t="s">
        <v>6115</v>
      </c>
      <c r="H2913" s="64">
        <v>40359</v>
      </c>
      <c r="I2913" s="44" t="s">
        <v>6141</v>
      </c>
      <c r="J2913" s="58">
        <v>18</v>
      </c>
      <c r="K2913" s="44" t="s">
        <v>6110</v>
      </c>
      <c r="L2913" s="39" t="s">
        <v>6116</v>
      </c>
      <c r="M2913" s="67">
        <v>0</v>
      </c>
      <c r="N2913" s="67">
        <v>0</v>
      </c>
      <c r="O2913" s="46">
        <v>80377</v>
      </c>
      <c r="P2913" s="45">
        <v>80377</v>
      </c>
      <c r="Q2913" s="45">
        <v>69596</v>
      </c>
      <c r="R2913" s="45">
        <v>5799.666666666667</v>
      </c>
      <c r="S2913" s="45">
        <v>100000</v>
      </c>
      <c r="T2913" s="45">
        <v>34047</v>
      </c>
      <c r="U2913" s="46">
        <v>0</v>
      </c>
      <c r="V2913" s="38">
        <v>0</v>
      </c>
      <c r="W2913" s="46">
        <v>0</v>
      </c>
      <c r="X2913" s="38"/>
      <c r="Y2913" s="38">
        <f t="shared" si="45"/>
        <v>0</v>
      </c>
      <c r="Z2913" s="38">
        <v>0</v>
      </c>
      <c r="AA2913" s="38">
        <v>0</v>
      </c>
      <c r="AB2913" s="38">
        <v>0</v>
      </c>
      <c r="AC2913" s="38" t="s">
        <v>6116</v>
      </c>
      <c r="AD2913" s="59">
        <v>0</v>
      </c>
      <c r="AE2913" s="59">
        <v>0</v>
      </c>
      <c r="AF2913" s="59" t="s">
        <v>6138</v>
      </c>
    </row>
    <row r="2914" spans="1:32" x14ac:dyDescent="0.2">
      <c r="A2914" s="60" t="s">
        <v>6110</v>
      </c>
      <c r="B2914" s="44" t="s">
        <v>6115</v>
      </c>
      <c r="C2914" s="44"/>
      <c r="D2914" s="39">
        <v>2899</v>
      </c>
      <c r="E2914" s="44" t="s">
        <v>4337</v>
      </c>
      <c r="F2914" s="44" t="s">
        <v>4338</v>
      </c>
      <c r="G2914" s="39" t="s">
        <v>6115</v>
      </c>
      <c r="H2914" s="64">
        <v>40359</v>
      </c>
      <c r="I2914" s="44" t="s">
        <v>6141</v>
      </c>
      <c r="J2914" s="58">
        <v>18</v>
      </c>
      <c r="K2914" s="44" t="s">
        <v>6110</v>
      </c>
      <c r="L2914" s="39" t="s">
        <v>6116</v>
      </c>
      <c r="M2914" s="67">
        <v>0</v>
      </c>
      <c r="N2914" s="67">
        <v>0</v>
      </c>
      <c r="O2914" s="46">
        <v>58902</v>
      </c>
      <c r="P2914" s="45">
        <v>58902</v>
      </c>
      <c r="Q2914" s="45">
        <v>70219</v>
      </c>
      <c r="R2914" s="45">
        <v>5851.583333333333</v>
      </c>
      <c r="S2914" s="45">
        <v>100000</v>
      </c>
      <c r="T2914" s="45">
        <v>38149</v>
      </c>
      <c r="U2914" s="46">
        <v>0</v>
      </c>
      <c r="V2914" s="38">
        <v>0</v>
      </c>
      <c r="W2914" s="46">
        <v>0</v>
      </c>
      <c r="X2914" s="38"/>
      <c r="Y2914" s="38">
        <f t="shared" si="45"/>
        <v>0</v>
      </c>
      <c r="Z2914" s="38">
        <v>0</v>
      </c>
      <c r="AA2914" s="38">
        <v>0</v>
      </c>
      <c r="AB2914" s="38">
        <v>0</v>
      </c>
      <c r="AC2914" s="38" t="s">
        <v>6116</v>
      </c>
      <c r="AD2914" s="59">
        <v>0</v>
      </c>
      <c r="AE2914" s="59">
        <v>0</v>
      </c>
      <c r="AF2914" s="59" t="s">
        <v>6138</v>
      </c>
    </row>
    <row r="2915" spans="1:32" x14ac:dyDescent="0.2">
      <c r="A2915" s="60" t="s">
        <v>6110</v>
      </c>
      <c r="B2915" s="44" t="s">
        <v>6115</v>
      </c>
      <c r="C2915" s="44"/>
      <c r="D2915" s="39">
        <v>2900</v>
      </c>
      <c r="E2915" s="44" t="s">
        <v>4359</v>
      </c>
      <c r="F2915" s="44" t="s">
        <v>4360</v>
      </c>
      <c r="G2915" s="39" t="s">
        <v>6115</v>
      </c>
      <c r="H2915" s="64">
        <v>40451</v>
      </c>
      <c r="I2915" s="44" t="s">
        <v>6141</v>
      </c>
      <c r="J2915" s="58">
        <v>18</v>
      </c>
      <c r="K2915" s="44" t="s">
        <v>6110</v>
      </c>
      <c r="L2915" s="39" t="s">
        <v>6116</v>
      </c>
      <c r="M2915" s="67">
        <v>0</v>
      </c>
      <c r="N2915" s="67">
        <v>0</v>
      </c>
      <c r="O2915" s="46">
        <v>53881</v>
      </c>
      <c r="P2915" s="45">
        <v>53881</v>
      </c>
      <c r="Q2915" s="45">
        <v>66421</v>
      </c>
      <c r="R2915" s="45">
        <v>5535.083333333333</v>
      </c>
      <c r="S2915" s="45">
        <v>100000</v>
      </c>
      <c r="T2915" s="45">
        <v>37872</v>
      </c>
      <c r="U2915" s="46">
        <v>0</v>
      </c>
      <c r="V2915" s="38">
        <v>0</v>
      </c>
      <c r="W2915" s="46">
        <v>0</v>
      </c>
      <c r="X2915" s="38"/>
      <c r="Y2915" s="38">
        <f t="shared" si="45"/>
        <v>0</v>
      </c>
      <c r="Z2915" s="38">
        <v>0</v>
      </c>
      <c r="AA2915" s="38">
        <v>0</v>
      </c>
      <c r="AB2915" s="38">
        <v>0</v>
      </c>
      <c r="AC2915" s="38" t="s">
        <v>6116</v>
      </c>
      <c r="AD2915" s="59">
        <v>0</v>
      </c>
      <c r="AE2915" s="59">
        <v>0</v>
      </c>
      <c r="AF2915" s="59" t="s">
        <v>6138</v>
      </c>
    </row>
    <row r="2916" spans="1:32" x14ac:dyDescent="0.2">
      <c r="A2916" s="60" t="s">
        <v>6110</v>
      </c>
      <c r="B2916" s="44" t="s">
        <v>6115</v>
      </c>
      <c r="C2916" s="44"/>
      <c r="D2916" s="39">
        <v>2901</v>
      </c>
      <c r="E2916" s="44" t="s">
        <v>4713</v>
      </c>
      <c r="F2916" s="44" t="s">
        <v>4714</v>
      </c>
      <c r="G2916" s="39" t="s">
        <v>6115</v>
      </c>
      <c r="H2916" s="64">
        <v>40359</v>
      </c>
      <c r="I2916" s="44" t="s">
        <v>6141</v>
      </c>
      <c r="J2916" s="58">
        <v>18</v>
      </c>
      <c r="K2916" s="44" t="s">
        <v>6110</v>
      </c>
      <c r="L2916" s="39" t="s">
        <v>6116</v>
      </c>
      <c r="M2916" s="67">
        <v>0</v>
      </c>
      <c r="N2916" s="67">
        <v>0</v>
      </c>
      <c r="O2916" s="46">
        <v>257086</v>
      </c>
      <c r="P2916" s="45">
        <v>257086</v>
      </c>
      <c r="Q2916" s="45">
        <v>98682</v>
      </c>
      <c r="R2916" s="45">
        <v>8223.5</v>
      </c>
      <c r="S2916" s="45">
        <v>100000</v>
      </c>
      <c r="T2916" s="45">
        <v>63718</v>
      </c>
      <c r="U2916" s="46">
        <v>157086</v>
      </c>
      <c r="V2916" s="38">
        <v>67297.845150671114</v>
      </c>
      <c r="W2916" s="46">
        <v>63718</v>
      </c>
      <c r="X2916" s="38"/>
      <c r="Y2916" s="38">
        <f t="shared" si="45"/>
        <v>78039.385539637296</v>
      </c>
      <c r="Z2916" s="38">
        <v>63718</v>
      </c>
      <c r="AA2916" s="38">
        <v>0</v>
      </c>
      <c r="AB2916" s="38">
        <v>63718</v>
      </c>
      <c r="AC2916" s="38" t="s">
        <v>6123</v>
      </c>
      <c r="AD2916" s="59">
        <v>1</v>
      </c>
      <c r="AE2916" s="59">
        <v>0.24784702395307406</v>
      </c>
      <c r="AF2916" s="59">
        <v>0.40562494429802781</v>
      </c>
    </row>
    <row r="2917" spans="1:32" x14ac:dyDescent="0.2">
      <c r="A2917" s="60" t="s">
        <v>6110</v>
      </c>
      <c r="B2917" s="44" t="s">
        <v>6115</v>
      </c>
      <c r="C2917" s="44"/>
      <c r="D2917" s="39">
        <v>2902</v>
      </c>
      <c r="E2917" s="44" t="s">
        <v>5071</v>
      </c>
      <c r="F2917" s="44" t="s">
        <v>5072</v>
      </c>
      <c r="G2917" s="39" t="s">
        <v>6115</v>
      </c>
      <c r="H2917" s="64">
        <v>40633</v>
      </c>
      <c r="I2917" s="44" t="s">
        <v>6141</v>
      </c>
      <c r="J2917" s="58">
        <v>18</v>
      </c>
      <c r="K2917" s="44" t="s">
        <v>6110</v>
      </c>
      <c r="L2917" s="39" t="s">
        <v>6116</v>
      </c>
      <c r="M2917" s="67">
        <v>0</v>
      </c>
      <c r="N2917" s="67">
        <v>0</v>
      </c>
      <c r="O2917" s="46">
        <v>255634</v>
      </c>
      <c r="P2917" s="45">
        <v>255634</v>
      </c>
      <c r="Q2917" s="45">
        <v>101902</v>
      </c>
      <c r="R2917" s="45">
        <v>8491.8333333333339</v>
      </c>
      <c r="S2917" s="45">
        <v>100000</v>
      </c>
      <c r="T2917" s="45">
        <v>68323</v>
      </c>
      <c r="U2917" s="46">
        <v>155634</v>
      </c>
      <c r="V2917" s="38">
        <v>66675.78798988802</v>
      </c>
      <c r="W2917" s="46">
        <v>66675.78798988802</v>
      </c>
      <c r="X2917" s="38"/>
      <c r="Y2917" s="38">
        <f t="shared" ref="Y2917:Y2980" si="46">V2917*(1+$X$14)</f>
        <v>77318.040621544322</v>
      </c>
      <c r="Z2917" s="38">
        <v>68323</v>
      </c>
      <c r="AA2917" s="38">
        <v>0</v>
      </c>
      <c r="AB2917" s="38">
        <v>68323</v>
      </c>
      <c r="AC2917" s="38" t="s">
        <v>6123</v>
      </c>
      <c r="AD2917" s="59">
        <v>1</v>
      </c>
      <c r="AE2917" s="59">
        <v>0.26726882965489723</v>
      </c>
      <c r="AF2917" s="59">
        <v>0.43899790534202038</v>
      </c>
    </row>
    <row r="2918" spans="1:32" x14ac:dyDescent="0.2">
      <c r="A2918" s="60" t="s">
        <v>6110</v>
      </c>
      <c r="B2918" s="44" t="s">
        <v>6115</v>
      </c>
      <c r="C2918" s="44"/>
      <c r="D2918" s="39">
        <v>2903</v>
      </c>
      <c r="E2918" s="44" t="s">
        <v>5207</v>
      </c>
      <c r="F2918" s="44" t="s">
        <v>5208</v>
      </c>
      <c r="G2918" s="39" t="s">
        <v>6115</v>
      </c>
      <c r="H2918" s="64">
        <v>40633</v>
      </c>
      <c r="I2918" s="44" t="s">
        <v>6141</v>
      </c>
      <c r="J2918" s="58">
        <v>18</v>
      </c>
      <c r="K2918" s="44" t="s">
        <v>6110</v>
      </c>
      <c r="L2918" s="39" t="s">
        <v>6116</v>
      </c>
      <c r="M2918" s="67">
        <v>0</v>
      </c>
      <c r="N2918" s="67">
        <v>0</v>
      </c>
      <c r="O2918" s="46">
        <v>5160</v>
      </c>
      <c r="P2918" s="45">
        <v>5160</v>
      </c>
      <c r="Q2918" s="45">
        <v>80622</v>
      </c>
      <c r="R2918" s="45">
        <v>6718.5</v>
      </c>
      <c r="S2918" s="45">
        <v>100000</v>
      </c>
      <c r="T2918" s="45">
        <v>52093</v>
      </c>
      <c r="U2918" s="46">
        <v>0</v>
      </c>
      <c r="V2918" s="38">
        <v>0</v>
      </c>
      <c r="W2918" s="46">
        <v>0</v>
      </c>
      <c r="X2918" s="38"/>
      <c r="Y2918" s="38">
        <f t="shared" si="46"/>
        <v>0</v>
      </c>
      <c r="Z2918" s="38">
        <v>0</v>
      </c>
      <c r="AA2918" s="38">
        <v>0</v>
      </c>
      <c r="AB2918" s="38">
        <v>0</v>
      </c>
      <c r="AC2918" s="38" t="s">
        <v>6116</v>
      </c>
      <c r="AD2918" s="59">
        <v>0</v>
      </c>
      <c r="AE2918" s="59">
        <v>0</v>
      </c>
      <c r="AF2918" s="59" t="s">
        <v>6138</v>
      </c>
    </row>
    <row r="2919" spans="1:32" x14ac:dyDescent="0.2">
      <c r="A2919" s="60" t="s">
        <v>6110</v>
      </c>
      <c r="B2919" s="44" t="s">
        <v>6115</v>
      </c>
      <c r="C2919" s="44"/>
      <c r="D2919" s="39">
        <v>2904</v>
      </c>
      <c r="E2919" s="44" t="s">
        <v>5271</v>
      </c>
      <c r="F2919" s="44" t="s">
        <v>5272</v>
      </c>
      <c r="G2919" s="39" t="s">
        <v>6115</v>
      </c>
      <c r="H2919" s="64">
        <v>40633</v>
      </c>
      <c r="I2919" s="44" t="s">
        <v>6141</v>
      </c>
      <c r="J2919" s="58">
        <v>18</v>
      </c>
      <c r="K2919" s="44" t="s">
        <v>6110</v>
      </c>
      <c r="L2919" s="39" t="s">
        <v>6116</v>
      </c>
      <c r="M2919" s="67">
        <v>0</v>
      </c>
      <c r="N2919" s="67">
        <v>0</v>
      </c>
      <c r="O2919" s="46">
        <v>64634</v>
      </c>
      <c r="P2919" s="45">
        <v>64634</v>
      </c>
      <c r="Q2919" s="45">
        <v>78523</v>
      </c>
      <c r="R2919" s="45">
        <v>6543.583333333333</v>
      </c>
      <c r="S2919" s="45">
        <v>100000</v>
      </c>
      <c r="T2919" s="45">
        <v>58169</v>
      </c>
      <c r="U2919" s="46">
        <v>0</v>
      </c>
      <c r="V2919" s="38">
        <v>0</v>
      </c>
      <c r="W2919" s="46">
        <v>0</v>
      </c>
      <c r="X2919" s="38"/>
      <c r="Y2919" s="38">
        <f t="shared" si="46"/>
        <v>0</v>
      </c>
      <c r="Z2919" s="38">
        <v>0</v>
      </c>
      <c r="AA2919" s="38">
        <v>0</v>
      </c>
      <c r="AB2919" s="38">
        <v>0</v>
      </c>
      <c r="AC2919" s="38" t="s">
        <v>6116</v>
      </c>
      <c r="AD2919" s="59">
        <v>0</v>
      </c>
      <c r="AE2919" s="59">
        <v>0</v>
      </c>
      <c r="AF2919" s="59" t="s">
        <v>6138</v>
      </c>
    </row>
    <row r="2920" spans="1:32" x14ac:dyDescent="0.2">
      <c r="A2920" s="60" t="s">
        <v>6110</v>
      </c>
      <c r="B2920" s="44" t="s">
        <v>6115</v>
      </c>
      <c r="C2920" s="44"/>
      <c r="D2920" s="39">
        <v>2905</v>
      </c>
      <c r="E2920" s="44" t="s">
        <v>5569</v>
      </c>
      <c r="F2920" s="44" t="s">
        <v>5570</v>
      </c>
      <c r="G2920" s="39" t="s">
        <v>6115</v>
      </c>
      <c r="H2920" s="64">
        <v>40451</v>
      </c>
      <c r="I2920" s="44" t="s">
        <v>6141</v>
      </c>
      <c r="J2920" s="58">
        <v>18</v>
      </c>
      <c r="K2920" s="44" t="s">
        <v>6110</v>
      </c>
      <c r="L2920" s="39" t="s">
        <v>6116</v>
      </c>
      <c r="M2920" s="67">
        <v>0</v>
      </c>
      <c r="N2920" s="67">
        <v>0</v>
      </c>
      <c r="O2920" s="46">
        <v>50547</v>
      </c>
      <c r="P2920" s="45">
        <v>50547</v>
      </c>
      <c r="Q2920" s="45">
        <v>91934</v>
      </c>
      <c r="R2920" s="45">
        <v>7661.166666666667</v>
      </c>
      <c r="S2920" s="45">
        <v>100000</v>
      </c>
      <c r="T2920" s="45">
        <v>40625</v>
      </c>
      <c r="U2920" s="46">
        <v>0</v>
      </c>
      <c r="V2920" s="38">
        <v>0</v>
      </c>
      <c r="W2920" s="46">
        <v>0</v>
      </c>
      <c r="X2920" s="38"/>
      <c r="Y2920" s="38">
        <f t="shared" si="46"/>
        <v>0</v>
      </c>
      <c r="Z2920" s="38">
        <v>0</v>
      </c>
      <c r="AA2920" s="38">
        <v>0</v>
      </c>
      <c r="AB2920" s="38">
        <v>0</v>
      </c>
      <c r="AC2920" s="38" t="s">
        <v>6116</v>
      </c>
      <c r="AD2920" s="59">
        <v>0</v>
      </c>
      <c r="AE2920" s="59">
        <v>0</v>
      </c>
      <c r="AF2920" s="59" t="s">
        <v>6138</v>
      </c>
    </row>
    <row r="2921" spans="1:32" x14ac:dyDescent="0.2">
      <c r="A2921" s="60" t="s">
        <v>6110</v>
      </c>
      <c r="B2921" s="44" t="s">
        <v>6115</v>
      </c>
      <c r="C2921" s="44"/>
      <c r="D2921" s="39">
        <v>2906</v>
      </c>
      <c r="E2921" s="44" t="s">
        <v>5583</v>
      </c>
      <c r="F2921" s="44" t="s">
        <v>5584</v>
      </c>
      <c r="G2921" s="39" t="s">
        <v>6115</v>
      </c>
      <c r="H2921" s="64">
        <v>40359</v>
      </c>
      <c r="I2921" s="44" t="s">
        <v>6129</v>
      </c>
      <c r="J2921" s="58">
        <v>18</v>
      </c>
      <c r="K2921" s="44" t="s">
        <v>6110</v>
      </c>
      <c r="L2921" s="39" t="s">
        <v>6116</v>
      </c>
      <c r="M2921" s="67">
        <v>0</v>
      </c>
      <c r="N2921" s="67">
        <v>0</v>
      </c>
      <c r="O2921" s="46">
        <v>34673</v>
      </c>
      <c r="P2921" s="45">
        <v>34673</v>
      </c>
      <c r="Q2921" s="45">
        <v>100688</v>
      </c>
      <c r="R2921" s="45">
        <v>8390.6666666666661</v>
      </c>
      <c r="S2921" s="45">
        <v>100000</v>
      </c>
      <c r="T2921" s="45">
        <v>75260</v>
      </c>
      <c r="U2921" s="46">
        <v>0</v>
      </c>
      <c r="V2921" s="38">
        <v>0</v>
      </c>
      <c r="W2921" s="46">
        <v>0</v>
      </c>
      <c r="X2921" s="38"/>
      <c r="Y2921" s="38">
        <f t="shared" si="46"/>
        <v>0</v>
      </c>
      <c r="Z2921" s="38">
        <v>0</v>
      </c>
      <c r="AA2921" s="38">
        <v>0</v>
      </c>
      <c r="AB2921" s="38">
        <v>0</v>
      </c>
      <c r="AC2921" s="38" t="s">
        <v>6116</v>
      </c>
      <c r="AD2921" s="59">
        <v>0</v>
      </c>
      <c r="AE2921" s="59">
        <v>0</v>
      </c>
      <c r="AF2921" s="59" t="s">
        <v>6138</v>
      </c>
    </row>
    <row r="2922" spans="1:32" x14ac:dyDescent="0.2">
      <c r="A2922" s="60" t="s">
        <v>6110</v>
      </c>
      <c r="B2922" s="44" t="s">
        <v>6115</v>
      </c>
      <c r="C2922" s="44"/>
      <c r="D2922" s="39">
        <v>2907</v>
      </c>
      <c r="E2922" s="44" t="s">
        <v>130</v>
      </c>
      <c r="F2922" s="44" t="s">
        <v>131</v>
      </c>
      <c r="G2922" s="39" t="s">
        <v>6115</v>
      </c>
      <c r="H2922" s="64">
        <v>40633</v>
      </c>
      <c r="I2922" s="44" t="s">
        <v>6132</v>
      </c>
      <c r="J2922" s="58">
        <v>17</v>
      </c>
      <c r="K2922" s="44" t="s">
        <v>6110</v>
      </c>
      <c r="L2922" s="39" t="s">
        <v>6116</v>
      </c>
      <c r="M2922" s="67">
        <v>0</v>
      </c>
      <c r="N2922" s="67">
        <v>0</v>
      </c>
      <c r="O2922" s="46">
        <v>174336</v>
      </c>
      <c r="P2922" s="45">
        <v>174336</v>
      </c>
      <c r="Q2922" s="45">
        <v>89279</v>
      </c>
      <c r="R2922" s="45">
        <v>7439.916666666667</v>
      </c>
      <c r="S2922" s="45">
        <v>100000</v>
      </c>
      <c r="T2922" s="45">
        <v>64909</v>
      </c>
      <c r="U2922" s="46">
        <v>74336</v>
      </c>
      <c r="V2922" s="38">
        <v>31846.584782350357</v>
      </c>
      <c r="W2922" s="46">
        <v>31846.584782350357</v>
      </c>
      <c r="X2922" s="38"/>
      <c r="Y2922" s="38">
        <f t="shared" si="46"/>
        <v>36929.68032462777</v>
      </c>
      <c r="Z2922" s="38">
        <v>36929.68032462777</v>
      </c>
      <c r="AA2922" s="38">
        <v>0</v>
      </c>
      <c r="AB2922" s="38">
        <v>36929.68032462777</v>
      </c>
      <c r="AC2922" s="38" t="s">
        <v>6123</v>
      </c>
      <c r="AD2922" s="59">
        <v>0.56894545170358146</v>
      </c>
      <c r="AE2922" s="59">
        <v>0.21183049011465085</v>
      </c>
      <c r="AF2922" s="59">
        <v>0.49679402072519063</v>
      </c>
    </row>
    <row r="2923" spans="1:32" x14ac:dyDescent="0.2">
      <c r="A2923" s="60" t="s">
        <v>6110</v>
      </c>
      <c r="B2923" s="44" t="s">
        <v>6115</v>
      </c>
      <c r="C2923" s="44"/>
      <c r="D2923" s="39">
        <v>2908</v>
      </c>
      <c r="E2923" s="44" t="s">
        <v>783</v>
      </c>
      <c r="F2923" s="44" t="s">
        <v>784</v>
      </c>
      <c r="G2923" s="39" t="s">
        <v>6115</v>
      </c>
      <c r="H2923" s="64">
        <v>40359</v>
      </c>
      <c r="I2923" s="44" t="s">
        <v>6131</v>
      </c>
      <c r="J2923" s="58">
        <v>17</v>
      </c>
      <c r="K2923" s="44" t="s">
        <v>6110</v>
      </c>
      <c r="L2923" s="39" t="s">
        <v>6116</v>
      </c>
      <c r="M2923" s="67">
        <v>0</v>
      </c>
      <c r="N2923" s="67">
        <v>0</v>
      </c>
      <c r="O2923" s="46">
        <v>400014</v>
      </c>
      <c r="P2923" s="45">
        <v>400014</v>
      </c>
      <c r="Q2923" s="45">
        <v>117339</v>
      </c>
      <c r="R2923" s="45">
        <v>9778.25</v>
      </c>
      <c r="S2923" s="45">
        <v>100000</v>
      </c>
      <c r="T2923" s="45">
        <v>33883</v>
      </c>
      <c r="U2923" s="46">
        <v>300014</v>
      </c>
      <c r="V2923" s="38">
        <v>128530.20456968441</v>
      </c>
      <c r="W2923" s="46">
        <v>33883</v>
      </c>
      <c r="X2923" s="38"/>
      <c r="Y2923" s="38">
        <f t="shared" si="46"/>
        <v>149045.16133384735</v>
      </c>
      <c r="Z2923" s="38">
        <v>33883</v>
      </c>
      <c r="AA2923" s="38">
        <v>0</v>
      </c>
      <c r="AB2923" s="38">
        <v>33883</v>
      </c>
      <c r="AC2923" s="38" t="s">
        <v>6123</v>
      </c>
      <c r="AD2923" s="59">
        <v>1</v>
      </c>
      <c r="AE2923" s="59">
        <v>8.4704535341263057E-2</v>
      </c>
      <c r="AF2923" s="59">
        <v>0.11293806289039844</v>
      </c>
    </row>
    <row r="2924" spans="1:32" x14ac:dyDescent="0.2">
      <c r="A2924" s="60" t="s">
        <v>6110</v>
      </c>
      <c r="B2924" s="44" t="s">
        <v>6115</v>
      </c>
      <c r="C2924" s="44"/>
      <c r="D2924" s="39">
        <v>2909</v>
      </c>
      <c r="E2924" s="44" t="s">
        <v>1712</v>
      </c>
      <c r="F2924" s="44" t="s">
        <v>1713</v>
      </c>
      <c r="G2924" s="39" t="s">
        <v>6115</v>
      </c>
      <c r="H2924" s="64">
        <v>40633</v>
      </c>
      <c r="I2924" s="44" t="s">
        <v>6132</v>
      </c>
      <c r="J2924" s="58">
        <v>17</v>
      </c>
      <c r="K2924" s="44" t="s">
        <v>6110</v>
      </c>
      <c r="L2924" s="39" t="s">
        <v>6116</v>
      </c>
      <c r="M2924" s="67">
        <v>0</v>
      </c>
      <c r="N2924" s="67">
        <v>0</v>
      </c>
      <c r="O2924" s="46">
        <v>100867</v>
      </c>
      <c r="P2924" s="45">
        <v>100867</v>
      </c>
      <c r="Q2924" s="45">
        <v>86620</v>
      </c>
      <c r="R2924" s="45">
        <v>7218.333333333333</v>
      </c>
      <c r="S2924" s="45">
        <v>100000</v>
      </c>
      <c r="T2924" s="45">
        <v>46035</v>
      </c>
      <c r="U2924" s="46">
        <v>867</v>
      </c>
      <c r="V2924" s="38">
        <v>371.43495757503445</v>
      </c>
      <c r="W2924" s="46">
        <v>371.43495757503445</v>
      </c>
      <c r="X2924" s="38"/>
      <c r="Y2924" s="38">
        <f t="shared" si="46"/>
        <v>430.72041596874027</v>
      </c>
      <c r="Z2924" s="38">
        <v>430.72041596874027</v>
      </c>
      <c r="AA2924" s="38">
        <v>0</v>
      </c>
      <c r="AB2924" s="38">
        <v>430.72041596874027</v>
      </c>
      <c r="AC2924" s="38" t="s">
        <v>6123</v>
      </c>
      <c r="AD2924" s="59">
        <v>9.3563683277667047E-3</v>
      </c>
      <c r="AE2924" s="59">
        <v>4.2701816844829352E-3</v>
      </c>
      <c r="AF2924" s="59">
        <v>0.49679402072519063</v>
      </c>
    </row>
    <row r="2925" spans="1:32" x14ac:dyDescent="0.2">
      <c r="A2925" s="60" t="s">
        <v>6110</v>
      </c>
      <c r="B2925" s="44" t="s">
        <v>6115</v>
      </c>
      <c r="C2925" s="44"/>
      <c r="D2925" s="39">
        <v>2910</v>
      </c>
      <c r="E2925" s="44" t="s">
        <v>3566</v>
      </c>
      <c r="F2925" s="44" t="s">
        <v>3567</v>
      </c>
      <c r="G2925" s="39" t="s">
        <v>6115</v>
      </c>
      <c r="H2925" s="64">
        <v>40633</v>
      </c>
      <c r="I2925" s="44" t="s">
        <v>6132</v>
      </c>
      <c r="J2925" s="58">
        <v>17</v>
      </c>
      <c r="K2925" s="44" t="s">
        <v>6110</v>
      </c>
      <c r="L2925" s="39" t="s">
        <v>6116</v>
      </c>
      <c r="M2925" s="67">
        <v>0</v>
      </c>
      <c r="N2925" s="67">
        <v>0</v>
      </c>
      <c r="O2925" s="46">
        <v>101543</v>
      </c>
      <c r="P2925" s="45">
        <v>101543</v>
      </c>
      <c r="Q2925" s="45">
        <v>84945</v>
      </c>
      <c r="R2925" s="45">
        <v>7078.75</v>
      </c>
      <c r="S2925" s="45">
        <v>100000</v>
      </c>
      <c r="T2925" s="45">
        <v>34165</v>
      </c>
      <c r="U2925" s="46">
        <v>1543</v>
      </c>
      <c r="V2925" s="38">
        <v>661.04283683769108</v>
      </c>
      <c r="W2925" s="46">
        <v>661.04283683769108</v>
      </c>
      <c r="X2925" s="38"/>
      <c r="Y2925" s="38">
        <f t="shared" si="46"/>
        <v>766.5531739789692</v>
      </c>
      <c r="Z2925" s="38">
        <v>766.5531739789692</v>
      </c>
      <c r="AA2925" s="38">
        <v>0</v>
      </c>
      <c r="AB2925" s="38">
        <v>766.5531739789692</v>
      </c>
      <c r="AC2925" s="38" t="s">
        <v>6123</v>
      </c>
      <c r="AD2925" s="59">
        <v>2.2436797130951827E-2</v>
      </c>
      <c r="AE2925" s="59">
        <v>7.5490498998352345E-3</v>
      </c>
      <c r="AF2925" s="59">
        <v>0.49679402072519069</v>
      </c>
    </row>
    <row r="2926" spans="1:32" x14ac:dyDescent="0.2">
      <c r="A2926" s="60" t="s">
        <v>6110</v>
      </c>
      <c r="B2926" s="44" t="s">
        <v>6115</v>
      </c>
      <c r="C2926" s="44"/>
      <c r="D2926" s="39">
        <v>2911</v>
      </c>
      <c r="E2926" s="44" t="s">
        <v>3580</v>
      </c>
      <c r="F2926" s="44" t="s">
        <v>3581</v>
      </c>
      <c r="G2926" s="39" t="s">
        <v>6115</v>
      </c>
      <c r="H2926" s="64">
        <v>40543</v>
      </c>
      <c r="I2926" s="44" t="s">
        <v>6131</v>
      </c>
      <c r="J2926" s="58">
        <v>17</v>
      </c>
      <c r="K2926" s="44" t="s">
        <v>6110</v>
      </c>
      <c r="L2926" s="39" t="s">
        <v>6116</v>
      </c>
      <c r="M2926" s="67">
        <v>0</v>
      </c>
      <c r="N2926" s="67">
        <v>0</v>
      </c>
      <c r="O2926" s="46">
        <v>124134</v>
      </c>
      <c r="P2926" s="45">
        <v>124134</v>
      </c>
      <c r="Q2926" s="45">
        <v>84855</v>
      </c>
      <c r="R2926" s="45">
        <v>7071.25</v>
      </c>
      <c r="S2926" s="45">
        <v>100000</v>
      </c>
      <c r="T2926" s="45">
        <v>40546</v>
      </c>
      <c r="U2926" s="46">
        <v>24134</v>
      </c>
      <c r="V2926" s="38">
        <v>10339.344020894903</v>
      </c>
      <c r="W2926" s="46">
        <v>10339.344020894903</v>
      </c>
      <c r="X2926" s="38"/>
      <c r="Y2926" s="38">
        <f t="shared" si="46"/>
        <v>11989.626896181751</v>
      </c>
      <c r="Z2926" s="38">
        <v>11989.626896181751</v>
      </c>
      <c r="AA2926" s="38">
        <v>0</v>
      </c>
      <c r="AB2926" s="38">
        <v>11989.626896181751</v>
      </c>
      <c r="AC2926" s="38" t="s">
        <v>6123</v>
      </c>
      <c r="AD2926" s="59">
        <v>0.29570430859225943</v>
      </c>
      <c r="AE2926" s="59">
        <v>9.6586164114438849E-2</v>
      </c>
      <c r="AF2926" s="59">
        <v>0.49679402072519063</v>
      </c>
    </row>
    <row r="2927" spans="1:32" x14ac:dyDescent="0.2">
      <c r="A2927" s="60" t="s">
        <v>6110</v>
      </c>
      <c r="B2927" s="44" t="s">
        <v>6115</v>
      </c>
      <c r="C2927" s="44"/>
      <c r="D2927" s="39">
        <v>2912</v>
      </c>
      <c r="E2927" s="44" t="s">
        <v>3605</v>
      </c>
      <c r="F2927" s="44" t="s">
        <v>2277</v>
      </c>
      <c r="G2927" s="39" t="s">
        <v>6115</v>
      </c>
      <c r="H2927" s="64">
        <v>40451</v>
      </c>
      <c r="I2927" s="44" t="s">
        <v>6131</v>
      </c>
      <c r="J2927" s="58">
        <v>17</v>
      </c>
      <c r="K2927" s="44" t="s">
        <v>6110</v>
      </c>
      <c r="L2927" s="39" t="s">
        <v>6116</v>
      </c>
      <c r="M2927" s="67">
        <v>0</v>
      </c>
      <c r="N2927" s="67">
        <v>0</v>
      </c>
      <c r="O2927" s="46">
        <v>58755</v>
      </c>
      <c r="P2927" s="45">
        <v>58755</v>
      </c>
      <c r="Q2927" s="45">
        <v>79177</v>
      </c>
      <c r="R2927" s="45">
        <v>6598.083333333333</v>
      </c>
      <c r="S2927" s="45">
        <v>100000</v>
      </c>
      <c r="T2927" s="45">
        <v>40144</v>
      </c>
      <c r="U2927" s="46">
        <v>0</v>
      </c>
      <c r="V2927" s="38">
        <v>0</v>
      </c>
      <c r="W2927" s="46">
        <v>0</v>
      </c>
      <c r="X2927" s="38"/>
      <c r="Y2927" s="38">
        <f t="shared" si="46"/>
        <v>0</v>
      </c>
      <c r="Z2927" s="38">
        <v>0</v>
      </c>
      <c r="AA2927" s="38">
        <v>0</v>
      </c>
      <c r="AB2927" s="38">
        <v>0</v>
      </c>
      <c r="AC2927" s="38" t="s">
        <v>6116</v>
      </c>
      <c r="AD2927" s="59">
        <v>0</v>
      </c>
      <c r="AE2927" s="59">
        <v>0</v>
      </c>
      <c r="AF2927" s="59" t="s">
        <v>6138</v>
      </c>
    </row>
    <row r="2928" spans="1:32" x14ac:dyDescent="0.2">
      <c r="A2928" s="60" t="s">
        <v>6110</v>
      </c>
      <c r="B2928" s="44" t="s">
        <v>6115</v>
      </c>
      <c r="C2928" s="44"/>
      <c r="D2928" s="39">
        <v>2913</v>
      </c>
      <c r="E2928" s="44" t="s">
        <v>3630</v>
      </c>
      <c r="F2928" s="44" t="s">
        <v>1733</v>
      </c>
      <c r="G2928" s="39" t="s">
        <v>6115</v>
      </c>
      <c r="H2928" s="64">
        <v>40359</v>
      </c>
      <c r="I2928" s="44" t="s">
        <v>6131</v>
      </c>
      <c r="J2928" s="58">
        <v>17</v>
      </c>
      <c r="K2928" s="44" t="s">
        <v>6110</v>
      </c>
      <c r="L2928" s="39" t="s">
        <v>6116</v>
      </c>
      <c r="M2928" s="67">
        <v>0</v>
      </c>
      <c r="N2928" s="67">
        <v>0</v>
      </c>
      <c r="O2928" s="46">
        <v>205645</v>
      </c>
      <c r="P2928" s="45">
        <v>205645</v>
      </c>
      <c r="Q2928" s="45">
        <v>89311</v>
      </c>
      <c r="R2928" s="45">
        <v>7442.583333333333</v>
      </c>
      <c r="S2928" s="45">
        <v>100000</v>
      </c>
      <c r="T2928" s="45">
        <v>38139</v>
      </c>
      <c r="U2928" s="46">
        <v>105645</v>
      </c>
      <c r="V2928" s="38">
        <v>45259.799415241658</v>
      </c>
      <c r="W2928" s="46">
        <v>38139</v>
      </c>
      <c r="X2928" s="38"/>
      <c r="Y2928" s="38">
        <f t="shared" si="46"/>
        <v>52483.804319512768</v>
      </c>
      <c r="Z2928" s="38">
        <v>38139</v>
      </c>
      <c r="AA2928" s="38">
        <v>0</v>
      </c>
      <c r="AB2928" s="38">
        <v>38139</v>
      </c>
      <c r="AC2928" s="38" t="s">
        <v>6123</v>
      </c>
      <c r="AD2928" s="59">
        <v>1</v>
      </c>
      <c r="AE2928" s="59">
        <v>0.18546038075323981</v>
      </c>
      <c r="AF2928" s="59">
        <v>0.36101093284111885</v>
      </c>
    </row>
    <row r="2929" spans="1:33" x14ac:dyDescent="0.2">
      <c r="A2929" s="60" t="s">
        <v>6110</v>
      </c>
      <c r="B2929" s="44" t="s">
        <v>6115</v>
      </c>
      <c r="C2929" s="44"/>
      <c r="D2929" s="39">
        <v>2914</v>
      </c>
      <c r="E2929" s="44" t="s">
        <v>3656</v>
      </c>
      <c r="F2929" s="44" t="s">
        <v>3657</v>
      </c>
      <c r="G2929" s="39" t="s">
        <v>6115</v>
      </c>
      <c r="H2929" s="64">
        <v>40633</v>
      </c>
      <c r="I2929" s="44" t="s">
        <v>6132</v>
      </c>
      <c r="J2929" s="58">
        <v>17</v>
      </c>
      <c r="K2929" s="44" t="s">
        <v>6110</v>
      </c>
      <c r="L2929" s="39" t="s">
        <v>6116</v>
      </c>
      <c r="M2929" s="67">
        <v>0</v>
      </c>
      <c r="N2929" s="67">
        <v>0</v>
      </c>
      <c r="O2929" s="46">
        <v>115979</v>
      </c>
      <c r="P2929" s="45">
        <v>115979</v>
      </c>
      <c r="Q2929" s="45">
        <v>80362</v>
      </c>
      <c r="R2929" s="45">
        <v>6696.833333333333</v>
      </c>
      <c r="S2929" s="45">
        <v>100000</v>
      </c>
      <c r="T2929" s="45">
        <v>28289</v>
      </c>
      <c r="U2929" s="46">
        <v>15979</v>
      </c>
      <c r="V2929" s="38">
        <v>6845.627666772175</v>
      </c>
      <c r="W2929" s="46">
        <v>6845.627666772175</v>
      </c>
      <c r="X2929" s="38"/>
      <c r="Y2929" s="38">
        <f t="shared" si="46"/>
        <v>7938.271657167822</v>
      </c>
      <c r="Z2929" s="38">
        <v>7938.271657167822</v>
      </c>
      <c r="AA2929" s="38">
        <v>0</v>
      </c>
      <c r="AB2929" s="38">
        <v>7938.271657167822</v>
      </c>
      <c r="AC2929" s="38" t="s">
        <v>6123</v>
      </c>
      <c r="AD2929" s="59">
        <v>0.28061337117493801</v>
      </c>
      <c r="AE2929" s="59">
        <v>6.8445767398993107E-2</v>
      </c>
      <c r="AF2929" s="59">
        <v>0.49679402072519069</v>
      </c>
    </row>
    <row r="2930" spans="1:33" x14ac:dyDescent="0.2">
      <c r="A2930" s="60" t="s">
        <v>6110</v>
      </c>
      <c r="B2930" s="44" t="s">
        <v>6115</v>
      </c>
      <c r="C2930" s="44"/>
      <c r="D2930" s="39">
        <v>2915</v>
      </c>
      <c r="E2930" s="44" t="s">
        <v>4685</v>
      </c>
      <c r="F2930" s="44" t="s">
        <v>4686</v>
      </c>
      <c r="G2930" s="39" t="s">
        <v>6115</v>
      </c>
      <c r="H2930" s="64">
        <v>40359</v>
      </c>
      <c r="I2930" s="44" t="s">
        <v>6131</v>
      </c>
      <c r="J2930" s="58">
        <v>17</v>
      </c>
      <c r="K2930" s="44" t="s">
        <v>6110</v>
      </c>
      <c r="L2930" s="39" t="s">
        <v>6116</v>
      </c>
      <c r="M2930" s="67">
        <v>0</v>
      </c>
      <c r="N2930" s="67">
        <v>0</v>
      </c>
      <c r="O2930" s="46">
        <v>49006</v>
      </c>
      <c r="P2930" s="45">
        <v>49006</v>
      </c>
      <c r="Q2930" s="45">
        <v>106329</v>
      </c>
      <c r="R2930" s="45">
        <v>8860.75</v>
      </c>
      <c r="S2930" s="45">
        <v>100000</v>
      </c>
      <c r="T2930" s="45">
        <v>53105</v>
      </c>
      <c r="U2930" s="46">
        <v>0</v>
      </c>
      <c r="V2930" s="38">
        <v>0</v>
      </c>
      <c r="W2930" s="46">
        <v>0</v>
      </c>
      <c r="X2930" s="38"/>
      <c r="Y2930" s="38">
        <f t="shared" si="46"/>
        <v>0</v>
      </c>
      <c r="Z2930" s="38">
        <v>0</v>
      </c>
      <c r="AA2930" s="38">
        <v>0</v>
      </c>
      <c r="AB2930" s="38">
        <v>0</v>
      </c>
      <c r="AC2930" s="38" t="s">
        <v>6116</v>
      </c>
      <c r="AD2930" s="59">
        <v>0</v>
      </c>
      <c r="AE2930" s="59">
        <v>0</v>
      </c>
      <c r="AF2930" s="59" t="s">
        <v>6138</v>
      </c>
    </row>
    <row r="2931" spans="1:33" x14ac:dyDescent="0.2">
      <c r="A2931" s="60" t="s">
        <v>6110</v>
      </c>
      <c r="B2931" s="44" t="s">
        <v>6115</v>
      </c>
      <c r="C2931" s="44"/>
      <c r="D2931" s="39">
        <v>2916</v>
      </c>
      <c r="E2931" s="44" t="s">
        <v>5069</v>
      </c>
      <c r="F2931" s="44" t="s">
        <v>5070</v>
      </c>
      <c r="G2931" s="39" t="s">
        <v>6115</v>
      </c>
      <c r="H2931" s="64">
        <v>40543</v>
      </c>
      <c r="I2931" s="44" t="s">
        <v>6141</v>
      </c>
      <c r="J2931" s="58">
        <v>17</v>
      </c>
      <c r="K2931" s="44" t="s">
        <v>6110</v>
      </c>
      <c r="L2931" s="39" t="s">
        <v>6116</v>
      </c>
      <c r="M2931" s="67">
        <v>0</v>
      </c>
      <c r="N2931" s="67">
        <v>0</v>
      </c>
      <c r="O2931" s="46">
        <v>2940</v>
      </c>
      <c r="P2931" s="45">
        <v>2940</v>
      </c>
      <c r="Q2931" s="45">
        <v>70112</v>
      </c>
      <c r="R2931" s="45">
        <v>5842.666666666667</v>
      </c>
      <c r="S2931" s="45">
        <v>100000</v>
      </c>
      <c r="T2931" s="45">
        <v>32519</v>
      </c>
      <c r="U2931" s="46">
        <v>0</v>
      </c>
      <c r="V2931" s="38">
        <v>0</v>
      </c>
      <c r="W2931" s="46">
        <v>0</v>
      </c>
      <c r="X2931" s="38"/>
      <c r="Y2931" s="38">
        <f t="shared" si="46"/>
        <v>0</v>
      </c>
      <c r="Z2931" s="38">
        <v>0</v>
      </c>
      <c r="AA2931" s="38">
        <v>0</v>
      </c>
      <c r="AB2931" s="38">
        <v>0</v>
      </c>
      <c r="AC2931" s="38" t="s">
        <v>6116</v>
      </c>
      <c r="AD2931" s="59">
        <v>0</v>
      </c>
      <c r="AE2931" s="59">
        <v>0</v>
      </c>
      <c r="AF2931" s="59" t="s">
        <v>6138</v>
      </c>
    </row>
    <row r="2932" spans="1:33" x14ac:dyDescent="0.2">
      <c r="A2932" s="60" t="s">
        <v>6110</v>
      </c>
      <c r="B2932" s="44" t="s">
        <v>6115</v>
      </c>
      <c r="C2932" s="44"/>
      <c r="D2932" s="39">
        <v>2917</v>
      </c>
      <c r="E2932" s="44" t="s">
        <v>5106</v>
      </c>
      <c r="F2932" s="44" t="s">
        <v>5107</v>
      </c>
      <c r="G2932" s="39" t="s">
        <v>6115</v>
      </c>
      <c r="H2932" s="64">
        <v>40633</v>
      </c>
      <c r="I2932" s="44" t="s">
        <v>6130</v>
      </c>
      <c r="J2932" s="58">
        <v>17</v>
      </c>
      <c r="K2932" s="44" t="s">
        <v>6110</v>
      </c>
      <c r="L2932" s="39" t="s">
        <v>6116</v>
      </c>
      <c r="M2932" s="67">
        <v>0</v>
      </c>
      <c r="N2932" s="67">
        <v>0</v>
      </c>
      <c r="O2932" s="46">
        <v>45726</v>
      </c>
      <c r="P2932" s="45">
        <v>45726</v>
      </c>
      <c r="Q2932" s="45">
        <v>64471</v>
      </c>
      <c r="R2932" s="45">
        <v>5372.583333333333</v>
      </c>
      <c r="S2932" s="45">
        <v>100000</v>
      </c>
      <c r="T2932" s="45">
        <v>34018</v>
      </c>
      <c r="U2932" s="46">
        <v>0</v>
      </c>
      <c r="V2932" s="38">
        <v>0</v>
      </c>
      <c r="W2932" s="46">
        <v>0</v>
      </c>
      <c r="X2932" s="38"/>
      <c r="Y2932" s="38">
        <f t="shared" si="46"/>
        <v>0</v>
      </c>
      <c r="Z2932" s="38">
        <v>0</v>
      </c>
      <c r="AA2932" s="38">
        <v>0</v>
      </c>
      <c r="AB2932" s="38">
        <v>0</v>
      </c>
      <c r="AC2932" s="38" t="s">
        <v>6116</v>
      </c>
      <c r="AD2932" s="59">
        <v>0</v>
      </c>
      <c r="AE2932" s="59">
        <v>0</v>
      </c>
      <c r="AF2932" s="59" t="s">
        <v>6138</v>
      </c>
    </row>
    <row r="2933" spans="1:33" x14ac:dyDescent="0.2">
      <c r="A2933" s="60" t="s">
        <v>6110</v>
      </c>
      <c r="B2933" s="44" t="s">
        <v>6115</v>
      </c>
      <c r="C2933" s="44"/>
      <c r="D2933" s="39">
        <v>2918</v>
      </c>
      <c r="E2933" s="44" t="s">
        <v>5480</v>
      </c>
      <c r="F2933" s="44" t="s">
        <v>5481</v>
      </c>
      <c r="G2933" s="39" t="s">
        <v>6115</v>
      </c>
      <c r="H2933" s="64">
        <v>40633</v>
      </c>
      <c r="I2933" s="44" t="s">
        <v>6141</v>
      </c>
      <c r="J2933" s="58">
        <v>17</v>
      </c>
      <c r="K2933" s="44" t="s">
        <v>6110</v>
      </c>
      <c r="L2933" s="39" t="s">
        <v>6116</v>
      </c>
      <c r="M2933" s="67">
        <v>0</v>
      </c>
      <c r="N2933" s="67">
        <v>0</v>
      </c>
      <c r="O2933" s="46">
        <v>40839</v>
      </c>
      <c r="P2933" s="45">
        <v>40839</v>
      </c>
      <c r="Q2933" s="45">
        <v>68738</v>
      </c>
      <c r="R2933" s="45">
        <v>5728.166666666667</v>
      </c>
      <c r="S2933" s="45">
        <v>100000</v>
      </c>
      <c r="T2933" s="45">
        <v>27012</v>
      </c>
      <c r="U2933" s="46">
        <v>0</v>
      </c>
      <c r="V2933" s="38">
        <v>0</v>
      </c>
      <c r="W2933" s="46">
        <v>0</v>
      </c>
      <c r="X2933" s="38"/>
      <c r="Y2933" s="38">
        <f t="shared" si="46"/>
        <v>0</v>
      </c>
      <c r="Z2933" s="38">
        <v>0</v>
      </c>
      <c r="AA2933" s="38">
        <v>0</v>
      </c>
      <c r="AB2933" s="38">
        <v>0</v>
      </c>
      <c r="AC2933" s="38" t="s">
        <v>6116</v>
      </c>
      <c r="AD2933" s="59">
        <v>0</v>
      </c>
      <c r="AE2933" s="59">
        <v>0</v>
      </c>
      <c r="AF2933" s="59" t="s">
        <v>6138</v>
      </c>
    </row>
    <row r="2934" spans="1:33" s="34" customFormat="1" x14ac:dyDescent="0.2">
      <c r="A2934" s="35" t="s">
        <v>6110</v>
      </c>
      <c r="B2934" s="26" t="s">
        <v>6173</v>
      </c>
      <c r="C2934" s="26" t="s">
        <v>6174</v>
      </c>
      <c r="D2934" s="25">
        <v>2919</v>
      </c>
      <c r="E2934" s="26" t="s">
        <v>383</v>
      </c>
      <c r="F2934" s="26" t="s">
        <v>384</v>
      </c>
      <c r="G2934" s="25" t="s">
        <v>6115</v>
      </c>
      <c r="H2934" s="63">
        <v>40268</v>
      </c>
      <c r="I2934" s="26" t="s">
        <v>6132</v>
      </c>
      <c r="J2934" s="57">
        <v>16</v>
      </c>
      <c r="K2934" s="26" t="s">
        <v>6110</v>
      </c>
      <c r="L2934" s="25" t="s">
        <v>6116</v>
      </c>
      <c r="M2934" s="110">
        <v>0</v>
      </c>
      <c r="N2934" s="110">
        <v>0</v>
      </c>
      <c r="O2934" s="40">
        <v>18182</v>
      </c>
      <c r="P2934" s="27">
        <v>18182</v>
      </c>
      <c r="Q2934" s="27">
        <v>0</v>
      </c>
      <c r="R2934" s="27">
        <v>0</v>
      </c>
      <c r="S2934" s="27">
        <v>0</v>
      </c>
      <c r="T2934" s="27">
        <v>54646</v>
      </c>
      <c r="U2934" s="27">
        <v>0</v>
      </c>
      <c r="V2934" s="40">
        <v>19761.137956777355</v>
      </c>
      <c r="W2934" s="40">
        <v>19761.137956777355</v>
      </c>
      <c r="X2934" s="28"/>
      <c r="Y2934" s="38">
        <v>0</v>
      </c>
      <c r="Z2934" s="28">
        <v>19761.137956777355</v>
      </c>
      <c r="AA2934" s="28">
        <v>19761.137956777355</v>
      </c>
      <c r="AB2934" s="28">
        <v>0</v>
      </c>
      <c r="AC2934" s="28" t="s">
        <v>6123</v>
      </c>
      <c r="AD2934" s="37">
        <v>0</v>
      </c>
      <c r="AE2934" s="37">
        <v>0</v>
      </c>
      <c r="AF2934" s="37" t="s">
        <v>6138</v>
      </c>
      <c r="AG2934" s="1"/>
    </row>
    <row r="2935" spans="1:33" x14ac:dyDescent="0.2">
      <c r="A2935" s="60" t="s">
        <v>6110</v>
      </c>
      <c r="B2935" s="44" t="s">
        <v>6115</v>
      </c>
      <c r="C2935" s="44"/>
      <c r="D2935" s="39">
        <v>2920</v>
      </c>
      <c r="E2935" s="44" t="s">
        <v>447</v>
      </c>
      <c r="F2935" s="44" t="s">
        <v>448</v>
      </c>
      <c r="G2935" s="39" t="s">
        <v>6115</v>
      </c>
      <c r="H2935" s="64">
        <v>40359</v>
      </c>
      <c r="I2935" s="44" t="s">
        <v>6131</v>
      </c>
      <c r="J2935" s="58">
        <v>16</v>
      </c>
      <c r="K2935" s="44" t="s">
        <v>6110</v>
      </c>
      <c r="L2935" s="39" t="s">
        <v>6116</v>
      </c>
      <c r="M2935" s="67">
        <v>0</v>
      </c>
      <c r="N2935" s="67">
        <v>0</v>
      </c>
      <c r="O2935" s="46">
        <v>43882</v>
      </c>
      <c r="P2935" s="45">
        <v>43882</v>
      </c>
      <c r="Q2935" s="45">
        <v>74074</v>
      </c>
      <c r="R2935" s="45">
        <v>6172.833333333333</v>
      </c>
      <c r="S2935" s="45">
        <v>100000</v>
      </c>
      <c r="T2935" s="45">
        <v>52733</v>
      </c>
      <c r="U2935" s="46">
        <v>0</v>
      </c>
      <c r="V2935" s="38">
        <v>0</v>
      </c>
      <c r="W2935" s="46">
        <v>0</v>
      </c>
      <c r="X2935" s="38"/>
      <c r="Y2935" s="38">
        <f t="shared" si="46"/>
        <v>0</v>
      </c>
      <c r="Z2935" s="38">
        <v>0</v>
      </c>
      <c r="AA2935" s="38">
        <v>0</v>
      </c>
      <c r="AB2935" s="38">
        <v>0</v>
      </c>
      <c r="AC2935" s="38" t="s">
        <v>6116</v>
      </c>
      <c r="AD2935" s="59">
        <v>0</v>
      </c>
      <c r="AE2935" s="59">
        <v>0</v>
      </c>
      <c r="AF2935" s="59" t="s">
        <v>6138</v>
      </c>
    </row>
    <row r="2936" spans="1:33" x14ac:dyDescent="0.2">
      <c r="A2936" s="60" t="s">
        <v>6110</v>
      </c>
      <c r="B2936" s="44" t="s">
        <v>6115</v>
      </c>
      <c r="C2936" s="44"/>
      <c r="D2936" s="39">
        <v>2921</v>
      </c>
      <c r="E2936" s="44" t="s">
        <v>456</v>
      </c>
      <c r="F2936" s="44" t="s">
        <v>457</v>
      </c>
      <c r="G2936" s="39" t="s">
        <v>6115</v>
      </c>
      <c r="H2936" s="64">
        <v>40633</v>
      </c>
      <c r="I2936" s="44" t="s">
        <v>6132</v>
      </c>
      <c r="J2936" s="58">
        <v>16</v>
      </c>
      <c r="K2936" s="44" t="s">
        <v>6110</v>
      </c>
      <c r="L2936" s="39" t="s">
        <v>6116</v>
      </c>
      <c r="M2936" s="67">
        <v>0</v>
      </c>
      <c r="N2936" s="67">
        <v>0</v>
      </c>
      <c r="O2936" s="46">
        <v>41749</v>
      </c>
      <c r="P2936" s="45">
        <v>41749</v>
      </c>
      <c r="Q2936" s="45">
        <v>62738</v>
      </c>
      <c r="R2936" s="45">
        <v>5228.166666666667</v>
      </c>
      <c r="S2936" s="45">
        <v>100000</v>
      </c>
      <c r="T2936" s="45">
        <v>29859</v>
      </c>
      <c r="U2936" s="46">
        <v>0</v>
      </c>
      <c r="V2936" s="38">
        <v>0</v>
      </c>
      <c r="W2936" s="46">
        <v>0</v>
      </c>
      <c r="X2936" s="38"/>
      <c r="Y2936" s="38">
        <f t="shared" si="46"/>
        <v>0</v>
      </c>
      <c r="Z2936" s="38">
        <v>0</v>
      </c>
      <c r="AA2936" s="38">
        <v>0</v>
      </c>
      <c r="AB2936" s="38">
        <v>0</v>
      </c>
      <c r="AC2936" s="38" t="s">
        <v>6116</v>
      </c>
      <c r="AD2936" s="59">
        <v>0</v>
      </c>
      <c r="AE2936" s="59">
        <v>0</v>
      </c>
      <c r="AF2936" s="59" t="s">
        <v>6138</v>
      </c>
    </row>
    <row r="2937" spans="1:33" x14ac:dyDescent="0.2">
      <c r="A2937" s="60" t="s">
        <v>6110</v>
      </c>
      <c r="B2937" s="44" t="s">
        <v>6115</v>
      </c>
      <c r="C2937" s="44"/>
      <c r="D2937" s="39">
        <v>2922</v>
      </c>
      <c r="E2937" s="44" t="s">
        <v>648</v>
      </c>
      <c r="F2937" s="44" t="s">
        <v>649</v>
      </c>
      <c r="G2937" s="39" t="s">
        <v>6115</v>
      </c>
      <c r="H2937" s="64">
        <v>40543</v>
      </c>
      <c r="I2937" s="44" t="s">
        <v>6131</v>
      </c>
      <c r="J2937" s="58">
        <v>16</v>
      </c>
      <c r="K2937" s="44" t="s">
        <v>6110</v>
      </c>
      <c r="L2937" s="39" t="s">
        <v>6116</v>
      </c>
      <c r="M2937" s="67">
        <v>0</v>
      </c>
      <c r="N2937" s="67">
        <v>0</v>
      </c>
      <c r="O2937" s="46">
        <v>93810</v>
      </c>
      <c r="P2937" s="45">
        <v>93810</v>
      </c>
      <c r="Q2937" s="45">
        <v>82423</v>
      </c>
      <c r="R2937" s="45">
        <v>6868.583333333333</v>
      </c>
      <c r="S2937" s="45">
        <v>100000</v>
      </c>
      <c r="T2937" s="45">
        <v>36591</v>
      </c>
      <c r="U2937" s="46">
        <v>0</v>
      </c>
      <c r="V2937" s="38">
        <v>0</v>
      </c>
      <c r="W2937" s="46">
        <v>0</v>
      </c>
      <c r="X2937" s="38"/>
      <c r="Y2937" s="38">
        <f t="shared" si="46"/>
        <v>0</v>
      </c>
      <c r="Z2937" s="38">
        <v>0</v>
      </c>
      <c r="AA2937" s="38">
        <v>0</v>
      </c>
      <c r="AB2937" s="38">
        <v>0</v>
      </c>
      <c r="AC2937" s="38" t="s">
        <v>6116</v>
      </c>
      <c r="AD2937" s="59">
        <v>0</v>
      </c>
      <c r="AE2937" s="59">
        <v>0</v>
      </c>
      <c r="AF2937" s="59" t="s">
        <v>6138</v>
      </c>
      <c r="AG2937" s="34"/>
    </row>
    <row r="2938" spans="1:33" s="34" customFormat="1" x14ac:dyDescent="0.2">
      <c r="A2938" s="60" t="s">
        <v>6110</v>
      </c>
      <c r="B2938" s="44" t="s">
        <v>6115</v>
      </c>
      <c r="C2938" s="44"/>
      <c r="D2938" s="39">
        <v>2923</v>
      </c>
      <c r="E2938" s="44" t="s">
        <v>1104</v>
      </c>
      <c r="F2938" s="44" t="s">
        <v>1105</v>
      </c>
      <c r="G2938" s="39" t="s">
        <v>6115</v>
      </c>
      <c r="H2938" s="64">
        <v>40543</v>
      </c>
      <c r="I2938" s="44" t="s">
        <v>6131</v>
      </c>
      <c r="J2938" s="58">
        <v>16</v>
      </c>
      <c r="K2938" s="44" t="s">
        <v>6110</v>
      </c>
      <c r="L2938" s="39" t="s">
        <v>6116</v>
      </c>
      <c r="M2938" s="67">
        <v>0</v>
      </c>
      <c r="N2938" s="67">
        <v>0</v>
      </c>
      <c r="O2938" s="46">
        <v>263873</v>
      </c>
      <c r="P2938" s="45">
        <v>263873</v>
      </c>
      <c r="Q2938" s="45">
        <v>77174</v>
      </c>
      <c r="R2938" s="45">
        <v>6431.166666666667</v>
      </c>
      <c r="S2938" s="45">
        <v>100000</v>
      </c>
      <c r="T2938" s="45">
        <v>57375</v>
      </c>
      <c r="U2938" s="46">
        <v>163873</v>
      </c>
      <c r="V2938" s="38">
        <v>70205.491121907296</v>
      </c>
      <c r="W2938" s="46">
        <v>57375</v>
      </c>
      <c r="X2938" s="38"/>
      <c r="Y2938" s="38">
        <f t="shared" si="46"/>
        <v>81411.126558299176</v>
      </c>
      <c r="Z2938" s="38">
        <v>57375</v>
      </c>
      <c r="AA2938" s="38">
        <v>0</v>
      </c>
      <c r="AB2938" s="38">
        <v>57375</v>
      </c>
      <c r="AC2938" s="38" t="s">
        <v>6123</v>
      </c>
      <c r="AD2938" s="59">
        <v>1</v>
      </c>
      <c r="AE2938" s="59">
        <v>0.21743414445585565</v>
      </c>
      <c r="AF2938" s="59">
        <v>0.3501186894729455</v>
      </c>
      <c r="AG2938" s="1"/>
    </row>
    <row r="2939" spans="1:33" x14ac:dyDescent="0.2">
      <c r="A2939" s="60" t="s">
        <v>6110</v>
      </c>
      <c r="B2939" s="44" t="s">
        <v>6115</v>
      </c>
      <c r="C2939" s="44"/>
      <c r="D2939" s="39">
        <v>2924</v>
      </c>
      <c r="E2939" s="44" t="s">
        <v>1202</v>
      </c>
      <c r="F2939" s="44" t="s">
        <v>1203</v>
      </c>
      <c r="G2939" s="39" t="s">
        <v>6115</v>
      </c>
      <c r="H2939" s="64">
        <v>40543</v>
      </c>
      <c r="I2939" s="44" t="s">
        <v>6131</v>
      </c>
      <c r="J2939" s="58">
        <v>16</v>
      </c>
      <c r="K2939" s="44" t="s">
        <v>6110</v>
      </c>
      <c r="L2939" s="39" t="s">
        <v>6123</v>
      </c>
      <c r="M2939" s="67">
        <v>134265</v>
      </c>
      <c r="N2939" s="67">
        <v>114890</v>
      </c>
      <c r="O2939" s="46">
        <v>199325</v>
      </c>
      <c r="P2939" s="45">
        <v>84435</v>
      </c>
      <c r="Q2939" s="45">
        <v>89423</v>
      </c>
      <c r="R2939" s="45">
        <v>7451.916666666667</v>
      </c>
      <c r="S2939" s="45">
        <v>100000</v>
      </c>
      <c r="T2939" s="45">
        <v>56163</v>
      </c>
      <c r="U2939" s="46">
        <v>0</v>
      </c>
      <c r="V2939" s="38">
        <v>0</v>
      </c>
      <c r="W2939" s="46">
        <v>0</v>
      </c>
      <c r="X2939" s="38"/>
      <c r="Y2939" s="38">
        <f t="shared" si="46"/>
        <v>0</v>
      </c>
      <c r="Z2939" s="38">
        <v>0</v>
      </c>
      <c r="AA2939" s="38">
        <v>0</v>
      </c>
      <c r="AB2939" s="38">
        <v>0</v>
      </c>
      <c r="AC2939" s="38" t="s">
        <v>6116</v>
      </c>
      <c r="AD2939" s="59">
        <v>0</v>
      </c>
      <c r="AE2939" s="59">
        <v>0</v>
      </c>
      <c r="AF2939" s="59" t="s">
        <v>6138</v>
      </c>
    </row>
    <row r="2940" spans="1:33" x14ac:dyDescent="0.2">
      <c r="A2940" s="60" t="s">
        <v>6110</v>
      </c>
      <c r="B2940" s="44" t="s">
        <v>6115</v>
      </c>
      <c r="C2940" s="44"/>
      <c r="D2940" s="39">
        <v>2925</v>
      </c>
      <c r="E2940" s="44" t="s">
        <v>1793</v>
      </c>
      <c r="F2940" s="44" t="s">
        <v>1794</v>
      </c>
      <c r="G2940" s="39" t="s">
        <v>6115</v>
      </c>
      <c r="H2940" s="64">
        <v>40451</v>
      </c>
      <c r="I2940" s="44" t="s">
        <v>6131</v>
      </c>
      <c r="J2940" s="58">
        <v>16</v>
      </c>
      <c r="K2940" s="44" t="s">
        <v>6110</v>
      </c>
      <c r="L2940" s="39" t="s">
        <v>6116</v>
      </c>
      <c r="M2940" s="67">
        <v>0</v>
      </c>
      <c r="N2940" s="67">
        <v>0</v>
      </c>
      <c r="O2940" s="46">
        <v>124747</v>
      </c>
      <c r="P2940" s="45">
        <v>124747</v>
      </c>
      <c r="Q2940" s="45">
        <v>67767</v>
      </c>
      <c r="R2940" s="45">
        <v>5647.25</v>
      </c>
      <c r="S2940" s="45">
        <v>100000</v>
      </c>
      <c r="T2940" s="45">
        <v>20927</v>
      </c>
      <c r="U2940" s="46">
        <v>24747</v>
      </c>
      <c r="V2940" s="38">
        <v>10601.961816735153</v>
      </c>
      <c r="W2940" s="46">
        <v>10601.961816735153</v>
      </c>
      <c r="X2940" s="38"/>
      <c r="Y2940" s="38">
        <f t="shared" si="46"/>
        <v>12294.161630886292</v>
      </c>
      <c r="Z2940" s="38">
        <v>12294.161630886292</v>
      </c>
      <c r="AA2940" s="38">
        <v>0</v>
      </c>
      <c r="AB2940" s="38">
        <v>12294.161630886292</v>
      </c>
      <c r="AC2940" s="38" t="s">
        <v>6123</v>
      </c>
      <c r="AD2940" s="59">
        <v>0.58747845514819574</v>
      </c>
      <c r="AE2940" s="59">
        <v>9.8552763841104729E-2</v>
      </c>
      <c r="AF2940" s="59">
        <v>0.49679402072519063</v>
      </c>
    </row>
    <row r="2941" spans="1:33" x14ac:dyDescent="0.2">
      <c r="A2941" s="60" t="s">
        <v>6110</v>
      </c>
      <c r="B2941" s="44" t="s">
        <v>6115</v>
      </c>
      <c r="C2941" s="44"/>
      <c r="D2941" s="39">
        <v>2926</v>
      </c>
      <c r="E2941" s="44" t="s">
        <v>1866</v>
      </c>
      <c r="F2941" s="44" t="s">
        <v>1867</v>
      </c>
      <c r="G2941" s="39" t="s">
        <v>6115</v>
      </c>
      <c r="H2941" s="64">
        <v>40633</v>
      </c>
      <c r="I2941" s="44" t="s">
        <v>6141</v>
      </c>
      <c r="J2941" s="58">
        <v>16</v>
      </c>
      <c r="K2941" s="44" t="s">
        <v>6110</v>
      </c>
      <c r="L2941" s="39" t="s">
        <v>6116</v>
      </c>
      <c r="M2941" s="67">
        <v>0</v>
      </c>
      <c r="N2941" s="67">
        <v>0</v>
      </c>
      <c r="O2941" s="46">
        <v>69537</v>
      </c>
      <c r="P2941" s="45">
        <v>69537</v>
      </c>
      <c r="Q2941" s="45">
        <v>59980</v>
      </c>
      <c r="R2941" s="45">
        <v>4998.333333333333</v>
      </c>
      <c r="S2941" s="45">
        <v>100000</v>
      </c>
      <c r="T2941" s="45">
        <v>21467</v>
      </c>
      <c r="U2941" s="46">
        <v>0</v>
      </c>
      <c r="V2941" s="38">
        <v>0</v>
      </c>
      <c r="W2941" s="46">
        <v>0</v>
      </c>
      <c r="X2941" s="38"/>
      <c r="Y2941" s="38">
        <f t="shared" si="46"/>
        <v>0</v>
      </c>
      <c r="Z2941" s="38">
        <v>0</v>
      </c>
      <c r="AA2941" s="38">
        <v>0</v>
      </c>
      <c r="AB2941" s="38">
        <v>0</v>
      </c>
      <c r="AC2941" s="38" t="s">
        <v>6116</v>
      </c>
      <c r="AD2941" s="59">
        <v>0</v>
      </c>
      <c r="AE2941" s="59">
        <v>0</v>
      </c>
      <c r="AF2941" s="59" t="s">
        <v>6138</v>
      </c>
      <c r="AG2941" s="34"/>
    </row>
    <row r="2942" spans="1:33" s="34" customFormat="1" x14ac:dyDescent="0.2">
      <c r="A2942" s="60" t="s">
        <v>6110</v>
      </c>
      <c r="B2942" s="44" t="s">
        <v>6115</v>
      </c>
      <c r="C2942" s="44"/>
      <c r="D2942" s="39">
        <v>2927</v>
      </c>
      <c r="E2942" s="44" t="s">
        <v>2186</v>
      </c>
      <c r="F2942" s="44" t="s">
        <v>2187</v>
      </c>
      <c r="G2942" s="39" t="s">
        <v>6115</v>
      </c>
      <c r="H2942" s="64">
        <v>40359</v>
      </c>
      <c r="I2942" s="44" t="s">
        <v>6131</v>
      </c>
      <c r="J2942" s="58">
        <v>16</v>
      </c>
      <c r="K2942" s="44" t="s">
        <v>6110</v>
      </c>
      <c r="L2942" s="39" t="s">
        <v>6116</v>
      </c>
      <c r="M2942" s="67">
        <v>0</v>
      </c>
      <c r="N2942" s="67">
        <v>0</v>
      </c>
      <c r="O2942" s="46">
        <v>27857</v>
      </c>
      <c r="P2942" s="45">
        <v>27857</v>
      </c>
      <c r="Q2942" s="45">
        <v>70649</v>
      </c>
      <c r="R2942" s="45">
        <v>5887.416666666667</v>
      </c>
      <c r="S2942" s="45">
        <v>100000</v>
      </c>
      <c r="T2942" s="45">
        <v>38946</v>
      </c>
      <c r="U2942" s="46">
        <v>0</v>
      </c>
      <c r="V2942" s="38">
        <v>0</v>
      </c>
      <c r="W2942" s="46">
        <v>0</v>
      </c>
      <c r="X2942" s="38"/>
      <c r="Y2942" s="38">
        <f t="shared" si="46"/>
        <v>0</v>
      </c>
      <c r="Z2942" s="38">
        <v>0</v>
      </c>
      <c r="AA2942" s="38">
        <v>0</v>
      </c>
      <c r="AB2942" s="38">
        <v>0</v>
      </c>
      <c r="AC2942" s="38" t="s">
        <v>6116</v>
      </c>
      <c r="AD2942" s="59">
        <v>0</v>
      </c>
      <c r="AE2942" s="59">
        <v>0</v>
      </c>
      <c r="AF2942" s="59" t="s">
        <v>6138</v>
      </c>
      <c r="AG2942" s="1"/>
    </row>
    <row r="2943" spans="1:33" s="34" customFormat="1" x14ac:dyDescent="0.2">
      <c r="A2943" s="60" t="s">
        <v>6110</v>
      </c>
      <c r="B2943" s="44" t="s">
        <v>6115</v>
      </c>
      <c r="C2943" s="44"/>
      <c r="D2943" s="39">
        <v>2928</v>
      </c>
      <c r="E2943" s="44" t="s">
        <v>3540</v>
      </c>
      <c r="F2943" s="44" t="s">
        <v>3541</v>
      </c>
      <c r="G2943" s="39" t="s">
        <v>6115</v>
      </c>
      <c r="H2943" s="64">
        <v>40359</v>
      </c>
      <c r="I2943" s="44" t="s">
        <v>6131</v>
      </c>
      <c r="J2943" s="58">
        <v>16</v>
      </c>
      <c r="K2943" s="44" t="s">
        <v>6110</v>
      </c>
      <c r="L2943" s="39" t="s">
        <v>6116</v>
      </c>
      <c r="M2943" s="67">
        <v>0</v>
      </c>
      <c r="N2943" s="67">
        <v>0</v>
      </c>
      <c r="O2943" s="46">
        <v>44099</v>
      </c>
      <c r="P2943" s="45">
        <v>44099</v>
      </c>
      <c r="Q2943" s="45">
        <v>74372</v>
      </c>
      <c r="R2943" s="45">
        <v>6197.666666666667</v>
      </c>
      <c r="S2943" s="45">
        <v>100000</v>
      </c>
      <c r="T2943" s="45">
        <v>29625</v>
      </c>
      <c r="U2943" s="46">
        <v>0</v>
      </c>
      <c r="V2943" s="38">
        <v>0</v>
      </c>
      <c r="W2943" s="46">
        <v>0</v>
      </c>
      <c r="X2943" s="38"/>
      <c r="Y2943" s="38">
        <f t="shared" si="46"/>
        <v>0</v>
      </c>
      <c r="Z2943" s="38">
        <v>0</v>
      </c>
      <c r="AA2943" s="38">
        <v>0</v>
      </c>
      <c r="AB2943" s="38">
        <v>0</v>
      </c>
      <c r="AC2943" s="38" t="s">
        <v>6116</v>
      </c>
      <c r="AD2943" s="59">
        <v>0</v>
      </c>
      <c r="AE2943" s="59">
        <v>0</v>
      </c>
      <c r="AF2943" s="59" t="s">
        <v>6138</v>
      </c>
      <c r="AG2943" s="1"/>
    </row>
    <row r="2944" spans="1:33" x14ac:dyDescent="0.2">
      <c r="A2944" s="60" t="s">
        <v>6110</v>
      </c>
      <c r="B2944" s="44" t="s">
        <v>6115</v>
      </c>
      <c r="C2944" s="44"/>
      <c r="D2944" s="39">
        <v>2929</v>
      </c>
      <c r="E2944" s="44" t="s">
        <v>3556</v>
      </c>
      <c r="F2944" s="44" t="s">
        <v>3557</v>
      </c>
      <c r="G2944" s="39" t="s">
        <v>6115</v>
      </c>
      <c r="H2944" s="64">
        <v>40633</v>
      </c>
      <c r="I2944" s="44" t="s">
        <v>6132</v>
      </c>
      <c r="J2944" s="58">
        <v>16</v>
      </c>
      <c r="K2944" s="44" t="s">
        <v>6110</v>
      </c>
      <c r="L2944" s="39" t="s">
        <v>6116</v>
      </c>
      <c r="M2944" s="67">
        <v>0</v>
      </c>
      <c r="N2944" s="67">
        <v>0</v>
      </c>
      <c r="O2944" s="46">
        <v>110253</v>
      </c>
      <c r="P2944" s="45">
        <v>110253</v>
      </c>
      <c r="Q2944" s="45">
        <v>85440</v>
      </c>
      <c r="R2944" s="45">
        <v>7120</v>
      </c>
      <c r="S2944" s="45">
        <v>100000</v>
      </c>
      <c r="T2944" s="45">
        <v>38753</v>
      </c>
      <c r="U2944" s="46">
        <v>10253</v>
      </c>
      <c r="V2944" s="38">
        <v>4392.5289734911512</v>
      </c>
      <c r="W2944" s="46">
        <v>4392.5289734911512</v>
      </c>
      <c r="X2944" s="38"/>
      <c r="Y2944" s="38">
        <f t="shared" si="46"/>
        <v>5093.6290944953798</v>
      </c>
      <c r="Z2944" s="38">
        <v>5093.6290944953798</v>
      </c>
      <c r="AA2944" s="38">
        <v>0</v>
      </c>
      <c r="AB2944" s="38">
        <v>5093.6290944953798</v>
      </c>
      <c r="AC2944" s="38" t="s">
        <v>6123</v>
      </c>
      <c r="AD2944" s="59">
        <v>0.13143831689147628</v>
      </c>
      <c r="AE2944" s="59">
        <v>4.619946028221799E-2</v>
      </c>
      <c r="AF2944" s="59">
        <v>0.49679402072519063</v>
      </c>
    </row>
    <row r="2945" spans="1:33" x14ac:dyDescent="0.2">
      <c r="A2945" s="60" t="s">
        <v>6110</v>
      </c>
      <c r="B2945" s="44" t="s">
        <v>6115</v>
      </c>
      <c r="C2945" s="44"/>
      <c r="D2945" s="39">
        <v>2930</v>
      </c>
      <c r="E2945" s="44" t="s">
        <v>3622</v>
      </c>
      <c r="F2945" s="44" t="s">
        <v>3623</v>
      </c>
      <c r="G2945" s="39" t="s">
        <v>6115</v>
      </c>
      <c r="H2945" s="64">
        <v>40633</v>
      </c>
      <c r="I2945" s="44" t="s">
        <v>6131</v>
      </c>
      <c r="J2945" s="58">
        <v>16</v>
      </c>
      <c r="K2945" s="44" t="s">
        <v>6110</v>
      </c>
      <c r="L2945" s="39" t="s">
        <v>6116</v>
      </c>
      <c r="M2945" s="67">
        <v>0</v>
      </c>
      <c r="N2945" s="67">
        <v>0</v>
      </c>
      <c r="O2945" s="46">
        <v>123273</v>
      </c>
      <c r="P2945" s="45">
        <v>123273</v>
      </c>
      <c r="Q2945" s="45">
        <v>76287</v>
      </c>
      <c r="R2945" s="45">
        <v>6357.25</v>
      </c>
      <c r="S2945" s="45">
        <v>100000</v>
      </c>
      <c r="T2945" s="45">
        <v>30992</v>
      </c>
      <c r="U2945" s="46">
        <v>23273</v>
      </c>
      <c r="V2945" s="38">
        <v>9970.4795474553357</v>
      </c>
      <c r="W2945" s="46">
        <v>9970.4795474553357</v>
      </c>
      <c r="X2945" s="38"/>
      <c r="Y2945" s="38">
        <f t="shared" si="46"/>
        <v>11561.88724433736</v>
      </c>
      <c r="Z2945" s="38">
        <v>11561.88724433736</v>
      </c>
      <c r="AA2945" s="38">
        <v>0</v>
      </c>
      <c r="AB2945" s="38">
        <v>11561.88724433736</v>
      </c>
      <c r="AC2945" s="38" t="s">
        <v>6123</v>
      </c>
      <c r="AD2945" s="59">
        <v>0.37306037830205729</v>
      </c>
      <c r="AE2945" s="59">
        <v>9.3790913211630772E-2</v>
      </c>
      <c r="AF2945" s="59">
        <v>0.49679402072519058</v>
      </c>
      <c r="AG2945" s="34"/>
    </row>
    <row r="2946" spans="1:33" s="34" customFormat="1" x14ac:dyDescent="0.2">
      <c r="A2946" s="60" t="s">
        <v>6110</v>
      </c>
      <c r="B2946" s="44" t="s">
        <v>6115</v>
      </c>
      <c r="C2946" s="44"/>
      <c r="D2946" s="39">
        <v>2931</v>
      </c>
      <c r="E2946" s="44" t="s">
        <v>3912</v>
      </c>
      <c r="F2946" s="44" t="s">
        <v>3913</v>
      </c>
      <c r="G2946" s="39" t="s">
        <v>6115</v>
      </c>
      <c r="H2946" s="64">
        <v>40359</v>
      </c>
      <c r="I2946" s="44" t="s">
        <v>6131</v>
      </c>
      <c r="J2946" s="58">
        <v>16</v>
      </c>
      <c r="K2946" s="44" t="s">
        <v>6110</v>
      </c>
      <c r="L2946" s="39" t="s">
        <v>6116</v>
      </c>
      <c r="M2946" s="67">
        <v>0</v>
      </c>
      <c r="N2946" s="67">
        <v>0</v>
      </c>
      <c r="O2946" s="46">
        <v>63765</v>
      </c>
      <c r="P2946" s="45">
        <v>63765</v>
      </c>
      <c r="Q2946" s="45">
        <v>68423</v>
      </c>
      <c r="R2946" s="45">
        <v>5701.916666666667</v>
      </c>
      <c r="S2946" s="45">
        <v>100000</v>
      </c>
      <c r="T2946" s="45">
        <v>32774</v>
      </c>
      <c r="U2946" s="46">
        <v>0</v>
      </c>
      <c r="V2946" s="38">
        <v>0</v>
      </c>
      <c r="W2946" s="46">
        <v>0</v>
      </c>
      <c r="X2946" s="38"/>
      <c r="Y2946" s="38">
        <f t="shared" si="46"/>
        <v>0</v>
      </c>
      <c r="Z2946" s="38">
        <v>0</v>
      </c>
      <c r="AA2946" s="38">
        <v>0</v>
      </c>
      <c r="AB2946" s="38">
        <v>0</v>
      </c>
      <c r="AC2946" s="38" t="s">
        <v>6116</v>
      </c>
      <c r="AD2946" s="59">
        <v>0</v>
      </c>
      <c r="AE2946" s="59">
        <v>0</v>
      </c>
      <c r="AF2946" s="59" t="s">
        <v>6138</v>
      </c>
    </row>
    <row r="2947" spans="1:33" s="34" customFormat="1" x14ac:dyDescent="0.2">
      <c r="A2947" s="60" t="s">
        <v>6110</v>
      </c>
      <c r="B2947" s="44" t="s">
        <v>6115</v>
      </c>
      <c r="C2947" s="44"/>
      <c r="D2947" s="39">
        <v>2932</v>
      </c>
      <c r="E2947" s="44" t="s">
        <v>4265</v>
      </c>
      <c r="F2947" s="44" t="s">
        <v>4266</v>
      </c>
      <c r="G2947" s="39" t="s">
        <v>6115</v>
      </c>
      <c r="H2947" s="64">
        <v>40359</v>
      </c>
      <c r="I2947" s="44" t="s">
        <v>6141</v>
      </c>
      <c r="J2947" s="58">
        <v>16</v>
      </c>
      <c r="K2947" s="44" t="s">
        <v>6110</v>
      </c>
      <c r="L2947" s="39" t="s">
        <v>6116</v>
      </c>
      <c r="M2947" s="67">
        <v>0</v>
      </c>
      <c r="N2947" s="67">
        <v>0</v>
      </c>
      <c r="O2947" s="46">
        <v>140973</v>
      </c>
      <c r="P2947" s="45">
        <v>140973</v>
      </c>
      <c r="Q2947" s="45">
        <v>64649</v>
      </c>
      <c r="R2947" s="45">
        <v>5387.416666666667</v>
      </c>
      <c r="S2947" s="45">
        <v>100000</v>
      </c>
      <c r="T2947" s="45">
        <v>36496</v>
      </c>
      <c r="U2947" s="46">
        <v>40973</v>
      </c>
      <c r="V2947" s="38">
        <v>17553.407747084068</v>
      </c>
      <c r="W2947" s="46">
        <v>17553.407747084068</v>
      </c>
      <c r="X2947" s="38"/>
      <c r="Y2947" s="38">
        <f t="shared" si="46"/>
        <v>20355.141411173237</v>
      </c>
      <c r="Z2947" s="38">
        <v>20355.141411173237</v>
      </c>
      <c r="AA2947" s="38">
        <v>0</v>
      </c>
      <c r="AB2947" s="38">
        <v>20355.141411173237</v>
      </c>
      <c r="AC2947" s="38" t="s">
        <v>6123</v>
      </c>
      <c r="AD2947" s="59">
        <v>0.55773622893394448</v>
      </c>
      <c r="AE2947" s="59">
        <v>0.14439035426055513</v>
      </c>
      <c r="AF2947" s="59">
        <v>0.49679402072519069</v>
      </c>
      <c r="AG2947" s="1"/>
    </row>
    <row r="2948" spans="1:33" x14ac:dyDescent="0.2">
      <c r="A2948" s="60" t="s">
        <v>6110</v>
      </c>
      <c r="B2948" s="44" t="s">
        <v>6115</v>
      </c>
      <c r="C2948" s="44"/>
      <c r="D2948" s="39">
        <v>2933</v>
      </c>
      <c r="E2948" s="44" t="s">
        <v>4345</v>
      </c>
      <c r="F2948" s="44" t="s">
        <v>4346</v>
      </c>
      <c r="G2948" s="39" t="s">
        <v>6115</v>
      </c>
      <c r="H2948" s="64">
        <v>40451</v>
      </c>
      <c r="I2948" s="44" t="s">
        <v>6141</v>
      </c>
      <c r="J2948" s="58">
        <v>16</v>
      </c>
      <c r="K2948" s="44" t="s">
        <v>6110</v>
      </c>
      <c r="L2948" s="39" t="s">
        <v>6116</v>
      </c>
      <c r="M2948" s="67">
        <v>0</v>
      </c>
      <c r="N2948" s="67">
        <v>0</v>
      </c>
      <c r="O2948" s="46">
        <v>193476</v>
      </c>
      <c r="P2948" s="45">
        <v>193476</v>
      </c>
      <c r="Q2948" s="45">
        <v>62132</v>
      </c>
      <c r="R2948" s="45">
        <v>5177.666666666667</v>
      </c>
      <c r="S2948" s="45">
        <v>100000</v>
      </c>
      <c r="T2948" s="45">
        <v>33799</v>
      </c>
      <c r="U2948" s="46">
        <v>93476</v>
      </c>
      <c r="V2948" s="38">
        <v>40046.429174491255</v>
      </c>
      <c r="W2948" s="46">
        <v>33799</v>
      </c>
      <c r="X2948" s="38"/>
      <c r="Y2948" s="38">
        <f t="shared" si="46"/>
        <v>46438.317881307921</v>
      </c>
      <c r="Z2948" s="38">
        <v>33799</v>
      </c>
      <c r="AA2948" s="38">
        <v>0</v>
      </c>
      <c r="AB2948" s="38">
        <v>33799</v>
      </c>
      <c r="AC2948" s="38" t="s">
        <v>6123</v>
      </c>
      <c r="AD2948" s="59">
        <v>1</v>
      </c>
      <c r="AE2948" s="59">
        <v>0.17469350203642828</v>
      </c>
      <c r="AF2948" s="59">
        <v>0.36157944285164106</v>
      </c>
    </row>
    <row r="2949" spans="1:33" x14ac:dyDescent="0.2">
      <c r="A2949" s="60" t="s">
        <v>6110</v>
      </c>
      <c r="B2949" s="44" t="s">
        <v>6115</v>
      </c>
      <c r="C2949" s="44"/>
      <c r="D2949" s="39">
        <v>2934</v>
      </c>
      <c r="E2949" s="44" t="s">
        <v>5053</v>
      </c>
      <c r="F2949" s="44" t="s">
        <v>5054</v>
      </c>
      <c r="G2949" s="39" t="s">
        <v>6115</v>
      </c>
      <c r="H2949" s="64">
        <v>40633</v>
      </c>
      <c r="I2949" s="44" t="s">
        <v>6132</v>
      </c>
      <c r="J2949" s="58">
        <v>16</v>
      </c>
      <c r="K2949" s="44" t="s">
        <v>6110</v>
      </c>
      <c r="L2949" s="39" t="s">
        <v>6116</v>
      </c>
      <c r="M2949" s="67">
        <v>0</v>
      </c>
      <c r="N2949" s="67">
        <v>0</v>
      </c>
      <c r="O2949" s="46">
        <v>174611</v>
      </c>
      <c r="P2949" s="45">
        <v>174611</v>
      </c>
      <c r="Q2949" s="45">
        <v>73907</v>
      </c>
      <c r="R2949" s="45">
        <v>6158.916666666667</v>
      </c>
      <c r="S2949" s="45">
        <v>100000</v>
      </c>
      <c r="T2949" s="45">
        <v>51301</v>
      </c>
      <c r="U2949" s="46">
        <v>74611</v>
      </c>
      <c r="V2949" s="38">
        <v>31964.39863855928</v>
      </c>
      <c r="W2949" s="46">
        <v>31964.39863855928</v>
      </c>
      <c r="X2949" s="38"/>
      <c r="Y2949" s="38">
        <f t="shared" si="46"/>
        <v>37066.2986803272</v>
      </c>
      <c r="Z2949" s="38">
        <v>37066.2986803272</v>
      </c>
      <c r="AA2949" s="38">
        <v>0</v>
      </c>
      <c r="AB2949" s="38">
        <v>37066.2986803272</v>
      </c>
      <c r="AC2949" s="38" t="s">
        <v>6123</v>
      </c>
      <c r="AD2949" s="59">
        <v>0.72252585096444899</v>
      </c>
      <c r="AE2949" s="59">
        <v>0.21227928756107692</v>
      </c>
      <c r="AF2949" s="59">
        <v>0.49679402072519063</v>
      </c>
      <c r="AG2949" s="34"/>
    </row>
    <row r="2950" spans="1:33" x14ac:dyDescent="0.2">
      <c r="A2950" s="60" t="s">
        <v>6110</v>
      </c>
      <c r="B2950" s="44" t="s">
        <v>6115</v>
      </c>
      <c r="C2950" s="44"/>
      <c r="D2950" s="39">
        <v>2935</v>
      </c>
      <c r="E2950" s="44" t="s">
        <v>5112</v>
      </c>
      <c r="F2950" s="44" t="s">
        <v>2003</v>
      </c>
      <c r="G2950" s="39" t="s">
        <v>6115</v>
      </c>
      <c r="H2950" s="64">
        <v>40633</v>
      </c>
      <c r="I2950" s="44" t="s">
        <v>6130</v>
      </c>
      <c r="J2950" s="58">
        <v>16</v>
      </c>
      <c r="K2950" s="44" t="s">
        <v>6110</v>
      </c>
      <c r="L2950" s="39" t="s">
        <v>6116</v>
      </c>
      <c r="M2950" s="67">
        <v>0</v>
      </c>
      <c r="N2950" s="67">
        <v>0</v>
      </c>
      <c r="O2950" s="46">
        <v>44304</v>
      </c>
      <c r="P2950" s="45">
        <v>44304</v>
      </c>
      <c r="Q2950" s="45">
        <v>80719</v>
      </c>
      <c r="R2950" s="45">
        <v>6726.583333333333</v>
      </c>
      <c r="S2950" s="45">
        <v>100000</v>
      </c>
      <c r="T2950" s="45">
        <v>53177</v>
      </c>
      <c r="U2950" s="46">
        <v>0</v>
      </c>
      <c r="V2950" s="38">
        <v>0</v>
      </c>
      <c r="W2950" s="46">
        <v>0</v>
      </c>
      <c r="X2950" s="38"/>
      <c r="Y2950" s="38">
        <f t="shared" si="46"/>
        <v>0</v>
      </c>
      <c r="Z2950" s="38">
        <v>0</v>
      </c>
      <c r="AA2950" s="38">
        <v>0</v>
      </c>
      <c r="AB2950" s="38">
        <v>0</v>
      </c>
      <c r="AC2950" s="38" t="s">
        <v>6116</v>
      </c>
      <c r="AD2950" s="59">
        <v>0</v>
      </c>
      <c r="AE2950" s="59">
        <v>0</v>
      </c>
      <c r="AF2950" s="59" t="s">
        <v>6138</v>
      </c>
      <c r="AG2950" s="34"/>
    </row>
    <row r="2951" spans="1:33" s="34" customFormat="1" x14ac:dyDescent="0.2">
      <c r="A2951" s="60" t="s">
        <v>6110</v>
      </c>
      <c r="B2951" s="44" t="s">
        <v>6115</v>
      </c>
      <c r="C2951" s="44"/>
      <c r="D2951" s="39">
        <v>2936</v>
      </c>
      <c r="E2951" s="44" t="s">
        <v>5233</v>
      </c>
      <c r="F2951" s="44" t="s">
        <v>5234</v>
      </c>
      <c r="G2951" s="39" t="s">
        <v>6115</v>
      </c>
      <c r="H2951" s="64">
        <v>40633</v>
      </c>
      <c r="I2951" s="44" t="s">
        <v>6141</v>
      </c>
      <c r="J2951" s="58">
        <v>16</v>
      </c>
      <c r="K2951" s="44" t="s">
        <v>6110</v>
      </c>
      <c r="L2951" s="39" t="s">
        <v>6116</v>
      </c>
      <c r="M2951" s="67">
        <v>0</v>
      </c>
      <c r="N2951" s="67">
        <v>0</v>
      </c>
      <c r="O2951" s="46">
        <v>117339</v>
      </c>
      <c r="P2951" s="45">
        <v>117339</v>
      </c>
      <c r="Q2951" s="45">
        <v>94260</v>
      </c>
      <c r="R2951" s="45">
        <v>7855</v>
      </c>
      <c r="S2951" s="45">
        <v>100000</v>
      </c>
      <c r="T2951" s="45">
        <v>50317</v>
      </c>
      <c r="U2951" s="46">
        <v>17339</v>
      </c>
      <c r="V2951" s="38">
        <v>7428.2707374781112</v>
      </c>
      <c r="W2951" s="46">
        <v>7428.2707374781112</v>
      </c>
      <c r="X2951" s="38"/>
      <c r="Y2951" s="38">
        <f t="shared" si="46"/>
        <v>8613.9115253540804</v>
      </c>
      <c r="Z2951" s="38">
        <v>8613.9115253540804</v>
      </c>
      <c r="AA2951" s="38">
        <v>0</v>
      </c>
      <c r="AB2951" s="38">
        <v>8613.9115253540804</v>
      </c>
      <c r="AC2951" s="38" t="s">
        <v>6123</v>
      </c>
      <c r="AD2951" s="59">
        <v>0.17119286772570066</v>
      </c>
      <c r="AE2951" s="59">
        <v>7.3410473289819075E-2</v>
      </c>
      <c r="AF2951" s="59">
        <v>0.49679402072519063</v>
      </c>
      <c r="AG2951" s="1"/>
    </row>
    <row r="2952" spans="1:33" x14ac:dyDescent="0.2">
      <c r="A2952" s="60" t="s">
        <v>6110</v>
      </c>
      <c r="B2952" s="44" t="s">
        <v>6115</v>
      </c>
      <c r="C2952" s="44"/>
      <c r="D2952" s="39">
        <v>2937</v>
      </c>
      <c r="E2952" s="44" t="s">
        <v>5241</v>
      </c>
      <c r="F2952" s="44" t="s">
        <v>5242</v>
      </c>
      <c r="G2952" s="39" t="s">
        <v>6115</v>
      </c>
      <c r="H2952" s="64">
        <v>40451</v>
      </c>
      <c r="I2952" s="44" t="s">
        <v>6141</v>
      </c>
      <c r="J2952" s="58">
        <v>16</v>
      </c>
      <c r="K2952" s="44" t="s">
        <v>6110</v>
      </c>
      <c r="L2952" s="39" t="s">
        <v>6116</v>
      </c>
      <c r="M2952" s="67">
        <v>0</v>
      </c>
      <c r="N2952" s="67">
        <v>0</v>
      </c>
      <c r="O2952" s="46">
        <v>60049</v>
      </c>
      <c r="P2952" s="45">
        <v>60049</v>
      </c>
      <c r="Q2952" s="45">
        <v>60399</v>
      </c>
      <c r="R2952" s="45">
        <v>5033.25</v>
      </c>
      <c r="S2952" s="45">
        <v>100000</v>
      </c>
      <c r="T2952" s="45">
        <v>36808</v>
      </c>
      <c r="U2952" s="46">
        <v>0</v>
      </c>
      <c r="V2952" s="38">
        <v>0</v>
      </c>
      <c r="W2952" s="46">
        <v>0</v>
      </c>
      <c r="X2952" s="38"/>
      <c r="Y2952" s="38">
        <f t="shared" si="46"/>
        <v>0</v>
      </c>
      <c r="Z2952" s="38">
        <v>0</v>
      </c>
      <c r="AA2952" s="38">
        <v>0</v>
      </c>
      <c r="AB2952" s="38">
        <v>0</v>
      </c>
      <c r="AC2952" s="38" t="s">
        <v>6116</v>
      </c>
      <c r="AD2952" s="59">
        <v>0</v>
      </c>
      <c r="AE2952" s="59">
        <v>0</v>
      </c>
      <c r="AF2952" s="59" t="s">
        <v>6138</v>
      </c>
    </row>
    <row r="2953" spans="1:33" s="34" customFormat="1" x14ac:dyDescent="0.2">
      <c r="A2953" s="60" t="s">
        <v>6110</v>
      </c>
      <c r="B2953" s="44" t="s">
        <v>6115</v>
      </c>
      <c r="C2953" s="44"/>
      <c r="D2953" s="39">
        <v>2938</v>
      </c>
      <c r="E2953" s="44" t="s">
        <v>5283</v>
      </c>
      <c r="F2953" s="44" t="s">
        <v>5284</v>
      </c>
      <c r="G2953" s="39" t="s">
        <v>6115</v>
      </c>
      <c r="H2953" s="64">
        <v>40543</v>
      </c>
      <c r="I2953" s="44" t="s">
        <v>6141</v>
      </c>
      <c r="J2953" s="58">
        <v>16</v>
      </c>
      <c r="K2953" s="44" t="s">
        <v>6110</v>
      </c>
      <c r="L2953" s="39" t="s">
        <v>6116</v>
      </c>
      <c r="M2953" s="67">
        <v>0</v>
      </c>
      <c r="N2953" s="67">
        <v>0</v>
      </c>
      <c r="O2953" s="46">
        <v>52120</v>
      </c>
      <c r="P2953" s="45">
        <v>52120</v>
      </c>
      <c r="Q2953" s="45">
        <v>74907</v>
      </c>
      <c r="R2953" s="45">
        <v>6242.25</v>
      </c>
      <c r="S2953" s="45">
        <v>100000</v>
      </c>
      <c r="T2953" s="45">
        <v>46312</v>
      </c>
      <c r="U2953" s="46">
        <v>0</v>
      </c>
      <c r="V2953" s="38">
        <v>0</v>
      </c>
      <c r="W2953" s="46">
        <v>0</v>
      </c>
      <c r="X2953" s="38"/>
      <c r="Y2953" s="38">
        <f t="shared" si="46"/>
        <v>0</v>
      </c>
      <c r="Z2953" s="38">
        <v>0</v>
      </c>
      <c r="AA2953" s="38">
        <v>0</v>
      </c>
      <c r="AB2953" s="38">
        <v>0</v>
      </c>
      <c r="AC2953" s="38" t="s">
        <v>6116</v>
      </c>
      <c r="AD2953" s="59">
        <v>0</v>
      </c>
      <c r="AE2953" s="59">
        <v>0</v>
      </c>
      <c r="AF2953" s="59" t="s">
        <v>6138</v>
      </c>
    </row>
    <row r="2954" spans="1:33" x14ac:dyDescent="0.2">
      <c r="A2954" s="60" t="s">
        <v>6110</v>
      </c>
      <c r="B2954" s="44" t="s">
        <v>6115</v>
      </c>
      <c r="C2954" s="44"/>
      <c r="D2954" s="39">
        <v>2939</v>
      </c>
      <c r="E2954" s="44" t="s">
        <v>5371</v>
      </c>
      <c r="F2954" s="44" t="s">
        <v>5372</v>
      </c>
      <c r="G2954" s="39" t="s">
        <v>6115</v>
      </c>
      <c r="H2954" s="64">
        <v>40633</v>
      </c>
      <c r="I2954" s="44" t="s">
        <v>6141</v>
      </c>
      <c r="J2954" s="58">
        <v>16</v>
      </c>
      <c r="K2954" s="44" t="s">
        <v>6110</v>
      </c>
      <c r="L2954" s="39" t="s">
        <v>6116</v>
      </c>
      <c r="M2954" s="67">
        <v>0</v>
      </c>
      <c r="N2954" s="67">
        <v>0</v>
      </c>
      <c r="O2954" s="46">
        <v>56678</v>
      </c>
      <c r="P2954" s="45">
        <v>56678</v>
      </c>
      <c r="Q2954" s="45">
        <v>64927</v>
      </c>
      <c r="R2954" s="45">
        <v>5410.583333333333</v>
      </c>
      <c r="S2954" s="45">
        <v>100000</v>
      </c>
      <c r="T2954" s="45">
        <v>33904</v>
      </c>
      <c r="U2954" s="46">
        <v>0</v>
      </c>
      <c r="V2954" s="38">
        <v>0</v>
      </c>
      <c r="W2954" s="46">
        <v>0</v>
      </c>
      <c r="X2954" s="38"/>
      <c r="Y2954" s="38">
        <f t="shared" si="46"/>
        <v>0</v>
      </c>
      <c r="Z2954" s="38">
        <v>0</v>
      </c>
      <c r="AA2954" s="38">
        <v>0</v>
      </c>
      <c r="AB2954" s="38">
        <v>0</v>
      </c>
      <c r="AC2954" s="38" t="s">
        <v>6116</v>
      </c>
      <c r="AD2954" s="59">
        <v>0</v>
      </c>
      <c r="AE2954" s="59">
        <v>0</v>
      </c>
      <c r="AF2954" s="59" t="s">
        <v>6138</v>
      </c>
    </row>
    <row r="2955" spans="1:33" x14ac:dyDescent="0.2">
      <c r="A2955" s="60" t="s">
        <v>6110</v>
      </c>
      <c r="B2955" s="44" t="s">
        <v>6115</v>
      </c>
      <c r="C2955" s="44"/>
      <c r="D2955" s="39">
        <v>2940</v>
      </c>
      <c r="E2955" s="44" t="s">
        <v>5684</v>
      </c>
      <c r="F2955" s="44" t="s">
        <v>6086</v>
      </c>
      <c r="G2955" s="39" t="s">
        <v>6115</v>
      </c>
      <c r="H2955" s="64">
        <v>40359</v>
      </c>
      <c r="I2955" s="44" t="s">
        <v>6131</v>
      </c>
      <c r="J2955" s="58">
        <v>16</v>
      </c>
      <c r="K2955" s="44" t="s">
        <v>6110</v>
      </c>
      <c r="L2955" s="39" t="s">
        <v>6116</v>
      </c>
      <c r="M2955" s="67">
        <v>0</v>
      </c>
      <c r="N2955" s="67">
        <v>0</v>
      </c>
      <c r="O2955" s="46">
        <v>42674</v>
      </c>
      <c r="P2955" s="45">
        <v>42674</v>
      </c>
      <c r="Q2955" s="45">
        <v>96099</v>
      </c>
      <c r="R2955" s="45">
        <v>8008.25</v>
      </c>
      <c r="S2955" s="45">
        <v>100000</v>
      </c>
      <c r="T2955" s="45">
        <v>63972</v>
      </c>
      <c r="U2955" s="46">
        <v>0</v>
      </c>
      <c r="V2955" s="38">
        <v>0</v>
      </c>
      <c r="W2955" s="46">
        <v>0</v>
      </c>
      <c r="X2955" s="38"/>
      <c r="Y2955" s="38">
        <f t="shared" si="46"/>
        <v>0</v>
      </c>
      <c r="Z2955" s="38">
        <v>0</v>
      </c>
      <c r="AA2955" s="38">
        <v>0</v>
      </c>
      <c r="AB2955" s="38">
        <v>0</v>
      </c>
      <c r="AC2955" s="38" t="s">
        <v>6116</v>
      </c>
      <c r="AD2955" s="59">
        <v>0</v>
      </c>
      <c r="AE2955" s="59">
        <v>0</v>
      </c>
      <c r="AF2955" s="59" t="s">
        <v>6138</v>
      </c>
      <c r="AG2955" s="34"/>
    </row>
    <row r="2956" spans="1:33" s="34" customFormat="1" x14ac:dyDescent="0.2">
      <c r="A2956" s="60" t="s">
        <v>6110</v>
      </c>
      <c r="B2956" s="44" t="s">
        <v>6115</v>
      </c>
      <c r="C2956" s="44"/>
      <c r="D2956" s="39">
        <v>2941</v>
      </c>
      <c r="E2956" s="44" t="s">
        <v>5786</v>
      </c>
      <c r="F2956" s="44" t="s">
        <v>5787</v>
      </c>
      <c r="G2956" s="39" t="s">
        <v>6115</v>
      </c>
      <c r="H2956" s="64">
        <v>40451</v>
      </c>
      <c r="I2956" s="44" t="s">
        <v>6131</v>
      </c>
      <c r="J2956" s="58">
        <v>16</v>
      </c>
      <c r="K2956" s="44" t="s">
        <v>6110</v>
      </c>
      <c r="L2956" s="39" t="s">
        <v>6116</v>
      </c>
      <c r="M2956" s="67">
        <v>0</v>
      </c>
      <c r="N2956" s="67">
        <v>0</v>
      </c>
      <c r="O2956" s="46">
        <v>92120</v>
      </c>
      <c r="P2956" s="45">
        <v>92120</v>
      </c>
      <c r="Q2956" s="45">
        <v>66339</v>
      </c>
      <c r="R2956" s="45">
        <v>5528.25</v>
      </c>
      <c r="S2956" s="45">
        <v>100000</v>
      </c>
      <c r="T2956" s="45">
        <v>14895</v>
      </c>
      <c r="U2956" s="46">
        <v>0</v>
      </c>
      <c r="V2956" s="38">
        <v>0</v>
      </c>
      <c r="W2956" s="46">
        <v>0</v>
      </c>
      <c r="X2956" s="38"/>
      <c r="Y2956" s="38">
        <f t="shared" si="46"/>
        <v>0</v>
      </c>
      <c r="Z2956" s="38">
        <v>0</v>
      </c>
      <c r="AA2956" s="38">
        <v>0</v>
      </c>
      <c r="AB2956" s="38">
        <v>0</v>
      </c>
      <c r="AC2956" s="38" t="s">
        <v>6116</v>
      </c>
      <c r="AD2956" s="59">
        <v>0</v>
      </c>
      <c r="AE2956" s="59">
        <v>0</v>
      </c>
      <c r="AF2956" s="59" t="s">
        <v>6138</v>
      </c>
      <c r="AG2956" s="1"/>
    </row>
    <row r="2957" spans="1:33" s="34" customFormat="1" x14ac:dyDescent="0.2">
      <c r="A2957" s="60" t="s">
        <v>6110</v>
      </c>
      <c r="B2957" s="44" t="s">
        <v>6115</v>
      </c>
      <c r="C2957" s="44"/>
      <c r="D2957" s="39">
        <v>2942</v>
      </c>
      <c r="E2957" s="44" t="s">
        <v>1344</v>
      </c>
      <c r="F2957" s="44" t="s">
        <v>1345</v>
      </c>
      <c r="G2957" s="39" t="s">
        <v>6115</v>
      </c>
      <c r="H2957" s="64">
        <v>40451</v>
      </c>
      <c r="I2957" s="44" t="s">
        <v>6131</v>
      </c>
      <c r="J2957" s="58">
        <v>15</v>
      </c>
      <c r="K2957" s="44" t="s">
        <v>6110</v>
      </c>
      <c r="L2957" s="39" t="s">
        <v>6116</v>
      </c>
      <c r="M2957" s="67">
        <v>0</v>
      </c>
      <c r="N2957" s="67">
        <v>0</v>
      </c>
      <c r="O2957" s="46">
        <v>74645</v>
      </c>
      <c r="P2957" s="45">
        <v>74645</v>
      </c>
      <c r="Q2957" s="45">
        <v>64134</v>
      </c>
      <c r="R2957" s="45">
        <v>5344.5</v>
      </c>
      <c r="S2957" s="45">
        <v>100000</v>
      </c>
      <c r="T2957" s="45">
        <v>10083</v>
      </c>
      <c r="U2957" s="46">
        <v>0</v>
      </c>
      <c r="V2957" s="38">
        <v>0</v>
      </c>
      <c r="W2957" s="46">
        <v>0</v>
      </c>
      <c r="X2957" s="38"/>
      <c r="Y2957" s="38">
        <f t="shared" si="46"/>
        <v>0</v>
      </c>
      <c r="Z2957" s="38">
        <v>0</v>
      </c>
      <c r="AA2957" s="38">
        <v>0</v>
      </c>
      <c r="AB2957" s="38">
        <v>0</v>
      </c>
      <c r="AC2957" s="38" t="s">
        <v>6116</v>
      </c>
      <c r="AD2957" s="59">
        <v>0</v>
      </c>
      <c r="AE2957" s="59">
        <v>0</v>
      </c>
      <c r="AF2957" s="59" t="s">
        <v>6138</v>
      </c>
      <c r="AG2957" s="1"/>
    </row>
    <row r="2958" spans="1:33" s="34" customFormat="1" x14ac:dyDescent="0.2">
      <c r="A2958" s="60" t="s">
        <v>6110</v>
      </c>
      <c r="B2958" s="44" t="s">
        <v>6115</v>
      </c>
      <c r="C2958" s="44"/>
      <c r="D2958" s="39">
        <v>2943</v>
      </c>
      <c r="E2958" s="44" t="s">
        <v>2361</v>
      </c>
      <c r="F2958" s="44" t="s">
        <v>2362</v>
      </c>
      <c r="G2958" s="39" t="s">
        <v>6115</v>
      </c>
      <c r="H2958" s="64">
        <v>40633</v>
      </c>
      <c r="I2958" s="44" t="s">
        <v>6130</v>
      </c>
      <c r="J2958" s="58">
        <v>15</v>
      </c>
      <c r="K2958" s="44" t="s">
        <v>6110</v>
      </c>
      <c r="L2958" s="39" t="s">
        <v>6116</v>
      </c>
      <c r="M2958" s="67">
        <v>0</v>
      </c>
      <c r="N2958" s="67">
        <v>0</v>
      </c>
      <c r="O2958" s="46">
        <v>254560</v>
      </c>
      <c r="P2958" s="45">
        <v>254560</v>
      </c>
      <c r="Q2958" s="45">
        <v>97121</v>
      </c>
      <c r="R2958" s="45">
        <v>8093.416666666667</v>
      </c>
      <c r="S2958" s="45">
        <v>100000</v>
      </c>
      <c r="T2958" s="45">
        <v>51615</v>
      </c>
      <c r="U2958" s="46">
        <v>154560</v>
      </c>
      <c r="V2958" s="38">
        <v>66215.671329639357</v>
      </c>
      <c r="W2958" s="46">
        <v>51615</v>
      </c>
      <c r="X2958" s="38"/>
      <c r="Y2958" s="38">
        <f t="shared" si="46"/>
        <v>76784.483843285459</v>
      </c>
      <c r="Z2958" s="38">
        <v>51615</v>
      </c>
      <c r="AA2958" s="38">
        <v>0</v>
      </c>
      <c r="AB2958" s="38">
        <v>51615</v>
      </c>
      <c r="AC2958" s="38" t="s">
        <v>6123</v>
      </c>
      <c r="AD2958" s="59">
        <v>1</v>
      </c>
      <c r="AE2958" s="59">
        <v>0.20276162790697674</v>
      </c>
      <c r="AF2958" s="59">
        <v>0.33394798136645965</v>
      </c>
    </row>
    <row r="2959" spans="1:33" s="34" customFormat="1" x14ac:dyDescent="0.2">
      <c r="A2959" s="60" t="s">
        <v>6110</v>
      </c>
      <c r="B2959" s="44" t="s">
        <v>6115</v>
      </c>
      <c r="C2959" s="44"/>
      <c r="D2959" s="39">
        <v>2944</v>
      </c>
      <c r="E2959" s="44" t="s">
        <v>2522</v>
      </c>
      <c r="F2959" s="44" t="s">
        <v>2523</v>
      </c>
      <c r="G2959" s="39" t="s">
        <v>6115</v>
      </c>
      <c r="H2959" s="64">
        <v>40359</v>
      </c>
      <c r="I2959" s="44" t="s">
        <v>6132</v>
      </c>
      <c r="J2959" s="58">
        <v>15</v>
      </c>
      <c r="K2959" s="44" t="s">
        <v>6110</v>
      </c>
      <c r="L2959" s="39" t="s">
        <v>6116</v>
      </c>
      <c r="M2959" s="67">
        <v>0</v>
      </c>
      <c r="N2959" s="67">
        <v>0</v>
      </c>
      <c r="O2959" s="46">
        <v>22836</v>
      </c>
      <c r="P2959" s="45">
        <v>22836</v>
      </c>
      <c r="Q2959" s="45">
        <v>77486</v>
      </c>
      <c r="R2959" s="45">
        <v>6457.166666666667</v>
      </c>
      <c r="S2959" s="45">
        <v>100000</v>
      </c>
      <c r="T2959" s="45">
        <v>32675</v>
      </c>
      <c r="U2959" s="46">
        <v>0</v>
      </c>
      <c r="V2959" s="38">
        <v>0</v>
      </c>
      <c r="W2959" s="46">
        <v>0</v>
      </c>
      <c r="X2959" s="38"/>
      <c r="Y2959" s="38">
        <f t="shared" si="46"/>
        <v>0</v>
      </c>
      <c r="Z2959" s="38">
        <v>0</v>
      </c>
      <c r="AA2959" s="38">
        <v>0</v>
      </c>
      <c r="AB2959" s="38">
        <v>0</v>
      </c>
      <c r="AC2959" s="38" t="s">
        <v>6116</v>
      </c>
      <c r="AD2959" s="59">
        <v>0</v>
      </c>
      <c r="AE2959" s="59">
        <v>0</v>
      </c>
      <c r="AF2959" s="59" t="s">
        <v>6138</v>
      </c>
    </row>
    <row r="2960" spans="1:33" s="34" customFormat="1" x14ac:dyDescent="0.2">
      <c r="A2960" s="60" t="s">
        <v>6110</v>
      </c>
      <c r="B2960" s="44" t="s">
        <v>6115</v>
      </c>
      <c r="C2960" s="44"/>
      <c r="D2960" s="39">
        <v>2945</v>
      </c>
      <c r="E2960" s="44" t="s">
        <v>3500</v>
      </c>
      <c r="F2960" s="44" t="s">
        <v>3501</v>
      </c>
      <c r="G2960" s="39" t="s">
        <v>6115</v>
      </c>
      <c r="H2960" s="64">
        <v>40359</v>
      </c>
      <c r="I2960" s="44" t="s">
        <v>6141</v>
      </c>
      <c r="J2960" s="58">
        <v>15</v>
      </c>
      <c r="K2960" s="44" t="s">
        <v>6110</v>
      </c>
      <c r="L2960" s="39" t="s">
        <v>6116</v>
      </c>
      <c r="M2960" s="67">
        <v>0</v>
      </c>
      <c r="N2960" s="67">
        <v>0</v>
      </c>
      <c r="O2960" s="46">
        <v>251554</v>
      </c>
      <c r="P2960" s="45">
        <v>251554</v>
      </c>
      <c r="Q2960" s="45">
        <v>82196</v>
      </c>
      <c r="R2960" s="45">
        <v>6849.666666666667</v>
      </c>
      <c r="S2960" s="45">
        <v>100000</v>
      </c>
      <c r="T2960" s="45">
        <v>34527</v>
      </c>
      <c r="U2960" s="46">
        <v>151554</v>
      </c>
      <c r="V2960" s="38">
        <v>64927.858777770205</v>
      </c>
      <c r="W2960" s="46">
        <v>34527</v>
      </c>
      <c r="X2960" s="38"/>
      <c r="Y2960" s="38">
        <f t="shared" si="46"/>
        <v>75291.121016985533</v>
      </c>
      <c r="Z2960" s="38">
        <v>34527</v>
      </c>
      <c r="AA2960" s="38">
        <v>0</v>
      </c>
      <c r="AB2960" s="38">
        <v>34527</v>
      </c>
      <c r="AC2960" s="38" t="s">
        <v>6123</v>
      </c>
      <c r="AD2960" s="59">
        <v>1</v>
      </c>
      <c r="AE2960" s="59">
        <v>0.13725482401392941</v>
      </c>
      <c r="AF2960" s="59">
        <v>0.22781978700661151</v>
      </c>
    </row>
    <row r="2961" spans="1:33" s="34" customFormat="1" x14ac:dyDescent="0.2">
      <c r="A2961" s="60" t="s">
        <v>6110</v>
      </c>
      <c r="B2961" s="44" t="s">
        <v>6115</v>
      </c>
      <c r="C2961" s="44"/>
      <c r="D2961" s="39">
        <v>2946</v>
      </c>
      <c r="E2961" s="44" t="s">
        <v>3594</v>
      </c>
      <c r="F2961" s="44" t="s">
        <v>3595</v>
      </c>
      <c r="G2961" s="39" t="s">
        <v>6115</v>
      </c>
      <c r="H2961" s="64">
        <v>40543</v>
      </c>
      <c r="I2961" s="44" t="s">
        <v>6131</v>
      </c>
      <c r="J2961" s="58">
        <v>15</v>
      </c>
      <c r="K2961" s="44" t="s">
        <v>6110</v>
      </c>
      <c r="L2961" s="39" t="s">
        <v>6116</v>
      </c>
      <c r="M2961" s="67">
        <v>0</v>
      </c>
      <c r="N2961" s="67">
        <v>0</v>
      </c>
      <c r="O2961" s="46">
        <v>333000</v>
      </c>
      <c r="P2961" s="45">
        <v>333000</v>
      </c>
      <c r="Q2961" s="45">
        <v>92360</v>
      </c>
      <c r="R2961" s="45">
        <v>7696.666666666667</v>
      </c>
      <c r="S2961" s="45">
        <v>100000</v>
      </c>
      <c r="T2961" s="45">
        <v>44239</v>
      </c>
      <c r="U2961" s="46">
        <v>233000</v>
      </c>
      <c r="V2961" s="38">
        <v>99820.467260649399</v>
      </c>
      <c r="W2961" s="46">
        <v>44239</v>
      </c>
      <c r="X2961" s="38"/>
      <c r="Y2961" s="38">
        <f t="shared" si="46"/>
        <v>115753.00682896942</v>
      </c>
      <c r="Z2961" s="38">
        <v>44239</v>
      </c>
      <c r="AA2961" s="38">
        <v>0</v>
      </c>
      <c r="AB2961" s="38">
        <v>44239</v>
      </c>
      <c r="AC2961" s="38" t="s">
        <v>6123</v>
      </c>
      <c r="AD2961" s="59">
        <v>1</v>
      </c>
      <c r="AE2961" s="59">
        <v>0.13284984984984985</v>
      </c>
      <c r="AF2961" s="59">
        <v>0.18986695278969956</v>
      </c>
    </row>
    <row r="2962" spans="1:33" s="34" customFormat="1" x14ac:dyDescent="0.2">
      <c r="A2962" s="60" t="s">
        <v>6110</v>
      </c>
      <c r="B2962" s="44" t="s">
        <v>6115</v>
      </c>
      <c r="C2962" s="44"/>
      <c r="D2962" s="39">
        <v>2947</v>
      </c>
      <c r="E2962" s="44" t="s">
        <v>3652</v>
      </c>
      <c r="F2962" s="44" t="s">
        <v>3653</v>
      </c>
      <c r="G2962" s="39" t="s">
        <v>6115</v>
      </c>
      <c r="H2962" s="64">
        <v>40359</v>
      </c>
      <c r="I2962" s="44" t="s">
        <v>6131</v>
      </c>
      <c r="J2962" s="58">
        <v>15</v>
      </c>
      <c r="K2962" s="44" t="s">
        <v>6110</v>
      </c>
      <c r="L2962" s="39" t="s">
        <v>6116</v>
      </c>
      <c r="M2962" s="67">
        <v>0</v>
      </c>
      <c r="N2962" s="67">
        <v>0</v>
      </c>
      <c r="O2962" s="46">
        <v>70102</v>
      </c>
      <c r="P2962" s="45">
        <v>70102</v>
      </c>
      <c r="Q2962" s="45">
        <v>82953</v>
      </c>
      <c r="R2962" s="45">
        <v>6912.75</v>
      </c>
      <c r="S2962" s="45">
        <v>100000</v>
      </c>
      <c r="T2962" s="45">
        <v>35921</v>
      </c>
      <c r="U2962" s="46">
        <v>0</v>
      </c>
      <c r="V2962" s="38">
        <v>0</v>
      </c>
      <c r="W2962" s="46">
        <v>0</v>
      </c>
      <c r="X2962" s="38"/>
      <c r="Y2962" s="38">
        <f t="shared" si="46"/>
        <v>0</v>
      </c>
      <c r="Z2962" s="38">
        <v>0</v>
      </c>
      <c r="AA2962" s="38">
        <v>0</v>
      </c>
      <c r="AB2962" s="38">
        <v>0</v>
      </c>
      <c r="AC2962" s="38" t="s">
        <v>6116</v>
      </c>
      <c r="AD2962" s="59">
        <v>0</v>
      </c>
      <c r="AE2962" s="59">
        <v>0</v>
      </c>
      <c r="AF2962" s="59" t="s">
        <v>6138</v>
      </c>
    </row>
    <row r="2963" spans="1:33" s="34" customFormat="1" x14ac:dyDescent="0.2">
      <c r="A2963" s="60" t="s">
        <v>6110</v>
      </c>
      <c r="B2963" s="44" t="s">
        <v>6115</v>
      </c>
      <c r="C2963" s="44"/>
      <c r="D2963" s="39">
        <v>2948</v>
      </c>
      <c r="E2963" s="44" t="s">
        <v>5273</v>
      </c>
      <c r="F2963" s="44" t="s">
        <v>5274</v>
      </c>
      <c r="G2963" s="39" t="s">
        <v>6115</v>
      </c>
      <c r="H2963" s="64">
        <v>40451</v>
      </c>
      <c r="I2963" s="44" t="s">
        <v>6129</v>
      </c>
      <c r="J2963" s="58">
        <v>15</v>
      </c>
      <c r="K2963" s="44" t="s">
        <v>6110</v>
      </c>
      <c r="L2963" s="39" t="s">
        <v>6116</v>
      </c>
      <c r="M2963" s="67">
        <v>0</v>
      </c>
      <c r="N2963" s="67">
        <v>0</v>
      </c>
      <c r="O2963" s="46">
        <v>38921</v>
      </c>
      <c r="P2963" s="45">
        <v>38921</v>
      </c>
      <c r="Q2963" s="45">
        <v>73585</v>
      </c>
      <c r="R2963" s="45">
        <v>6132.083333333333</v>
      </c>
      <c r="S2963" s="45">
        <v>100000</v>
      </c>
      <c r="T2963" s="45">
        <v>39705</v>
      </c>
      <c r="U2963" s="46">
        <v>0</v>
      </c>
      <c r="V2963" s="38">
        <v>0</v>
      </c>
      <c r="W2963" s="46">
        <v>0</v>
      </c>
      <c r="X2963" s="38"/>
      <c r="Y2963" s="38">
        <f t="shared" si="46"/>
        <v>0</v>
      </c>
      <c r="Z2963" s="38">
        <v>0</v>
      </c>
      <c r="AA2963" s="38">
        <v>0</v>
      </c>
      <c r="AB2963" s="38">
        <v>0</v>
      </c>
      <c r="AC2963" s="38" t="s">
        <v>6116</v>
      </c>
      <c r="AD2963" s="59">
        <v>0</v>
      </c>
      <c r="AE2963" s="59">
        <v>0</v>
      </c>
      <c r="AF2963" s="59" t="s">
        <v>6138</v>
      </c>
    </row>
    <row r="2964" spans="1:33" s="34" customFormat="1" x14ac:dyDescent="0.2">
      <c r="A2964" s="60" t="s">
        <v>6110</v>
      </c>
      <c r="B2964" s="44" t="s">
        <v>6115</v>
      </c>
      <c r="C2964" s="44"/>
      <c r="D2964" s="39">
        <v>2949</v>
      </c>
      <c r="E2964" s="44" t="s">
        <v>208</v>
      </c>
      <c r="F2964" s="44" t="s">
        <v>209</v>
      </c>
      <c r="G2964" s="39" t="s">
        <v>6115</v>
      </c>
      <c r="H2964" s="64">
        <v>40359</v>
      </c>
      <c r="I2964" s="44" t="s">
        <v>6131</v>
      </c>
      <c r="J2964" s="58">
        <v>14</v>
      </c>
      <c r="K2964" s="44" t="s">
        <v>6110</v>
      </c>
      <c r="L2964" s="39" t="s">
        <v>6116</v>
      </c>
      <c r="M2964" s="67">
        <v>0</v>
      </c>
      <c r="N2964" s="67">
        <v>0</v>
      </c>
      <c r="O2964" s="46">
        <v>66272</v>
      </c>
      <c r="P2964" s="45">
        <v>66272</v>
      </c>
      <c r="Q2964" s="45">
        <v>58614</v>
      </c>
      <c r="R2964" s="45">
        <v>4884.5</v>
      </c>
      <c r="S2964" s="45">
        <v>100000</v>
      </c>
      <c r="T2964" s="45">
        <v>38481</v>
      </c>
      <c r="U2964" s="46">
        <v>0</v>
      </c>
      <c r="V2964" s="38">
        <v>0</v>
      </c>
      <c r="W2964" s="46">
        <v>0</v>
      </c>
      <c r="X2964" s="38"/>
      <c r="Y2964" s="38">
        <f t="shared" si="46"/>
        <v>0</v>
      </c>
      <c r="Z2964" s="38">
        <v>0</v>
      </c>
      <c r="AA2964" s="38">
        <v>0</v>
      </c>
      <c r="AB2964" s="38">
        <v>0</v>
      </c>
      <c r="AC2964" s="38" t="s">
        <v>6116</v>
      </c>
      <c r="AD2964" s="59">
        <v>0</v>
      </c>
      <c r="AE2964" s="59">
        <v>0</v>
      </c>
      <c r="AF2964" s="59" t="s">
        <v>6138</v>
      </c>
    </row>
    <row r="2965" spans="1:33" s="34" customFormat="1" x14ac:dyDescent="0.2">
      <c r="A2965" s="60" t="s">
        <v>6110</v>
      </c>
      <c r="B2965" s="44" t="s">
        <v>6115</v>
      </c>
      <c r="C2965" s="44"/>
      <c r="D2965" s="39">
        <v>2950</v>
      </c>
      <c r="E2965" s="44" t="s">
        <v>212</v>
      </c>
      <c r="F2965" s="44" t="s">
        <v>213</v>
      </c>
      <c r="G2965" s="39" t="s">
        <v>6115</v>
      </c>
      <c r="H2965" s="64">
        <v>40543</v>
      </c>
      <c r="I2965" s="44" t="s">
        <v>6131</v>
      </c>
      <c r="J2965" s="58">
        <v>14</v>
      </c>
      <c r="K2965" s="44" t="s">
        <v>6110</v>
      </c>
      <c r="L2965" s="39" t="s">
        <v>6116</v>
      </c>
      <c r="M2965" s="67">
        <v>0</v>
      </c>
      <c r="N2965" s="67">
        <v>0</v>
      </c>
      <c r="O2965" s="46">
        <v>46372</v>
      </c>
      <c r="P2965" s="45">
        <v>46372</v>
      </c>
      <c r="Q2965" s="45">
        <v>64839</v>
      </c>
      <c r="R2965" s="45">
        <v>5403.25</v>
      </c>
      <c r="S2965" s="45">
        <v>100000</v>
      </c>
      <c r="T2965" s="45">
        <v>37700</v>
      </c>
      <c r="U2965" s="46">
        <v>0</v>
      </c>
      <c r="V2965" s="38">
        <v>0</v>
      </c>
      <c r="W2965" s="46">
        <v>0</v>
      </c>
      <c r="X2965" s="38"/>
      <c r="Y2965" s="38">
        <f t="shared" si="46"/>
        <v>0</v>
      </c>
      <c r="Z2965" s="38">
        <v>0</v>
      </c>
      <c r="AA2965" s="38">
        <v>0</v>
      </c>
      <c r="AB2965" s="38">
        <v>0</v>
      </c>
      <c r="AC2965" s="38" t="s">
        <v>6116</v>
      </c>
      <c r="AD2965" s="59">
        <v>0</v>
      </c>
      <c r="AE2965" s="59">
        <v>0</v>
      </c>
      <c r="AF2965" s="59" t="s">
        <v>6138</v>
      </c>
    </row>
    <row r="2966" spans="1:33" s="34" customFormat="1" x14ac:dyDescent="0.2">
      <c r="A2966" s="60" t="s">
        <v>6110</v>
      </c>
      <c r="B2966" s="44" t="s">
        <v>6115</v>
      </c>
      <c r="C2966" s="44"/>
      <c r="D2966" s="39">
        <v>2951</v>
      </c>
      <c r="E2966" s="44" t="s">
        <v>417</v>
      </c>
      <c r="F2966" s="44" t="s">
        <v>418</v>
      </c>
      <c r="G2966" s="39" t="s">
        <v>6115</v>
      </c>
      <c r="H2966" s="64">
        <v>40543</v>
      </c>
      <c r="I2966" s="44" t="s">
        <v>6141</v>
      </c>
      <c r="J2966" s="58">
        <v>14</v>
      </c>
      <c r="K2966" s="44" t="s">
        <v>6110</v>
      </c>
      <c r="L2966" s="39" t="s">
        <v>6116</v>
      </c>
      <c r="M2966" s="67">
        <v>0</v>
      </c>
      <c r="N2966" s="67">
        <v>0</v>
      </c>
      <c r="O2966" s="46">
        <v>39067</v>
      </c>
      <c r="P2966" s="45">
        <v>39067</v>
      </c>
      <c r="Q2966" s="45">
        <v>50831</v>
      </c>
      <c r="R2966" s="45">
        <v>4235.916666666667</v>
      </c>
      <c r="S2966" s="45">
        <v>100000</v>
      </c>
      <c r="T2966" s="45">
        <v>26184</v>
      </c>
      <c r="U2966" s="46">
        <v>0</v>
      </c>
      <c r="V2966" s="38">
        <v>0</v>
      </c>
      <c r="W2966" s="46">
        <v>0</v>
      </c>
      <c r="X2966" s="38"/>
      <c r="Y2966" s="38">
        <f t="shared" si="46"/>
        <v>0</v>
      </c>
      <c r="Z2966" s="38">
        <v>0</v>
      </c>
      <c r="AA2966" s="38">
        <v>0</v>
      </c>
      <c r="AB2966" s="38">
        <v>0</v>
      </c>
      <c r="AC2966" s="38" t="s">
        <v>6116</v>
      </c>
      <c r="AD2966" s="59">
        <v>0</v>
      </c>
      <c r="AE2966" s="59">
        <v>0</v>
      </c>
      <c r="AF2966" s="59" t="s">
        <v>6138</v>
      </c>
    </row>
    <row r="2967" spans="1:33" s="34" customFormat="1" x14ac:dyDescent="0.2">
      <c r="A2967" s="60" t="s">
        <v>6110</v>
      </c>
      <c r="B2967" s="44" t="s">
        <v>6115</v>
      </c>
      <c r="C2967" s="44"/>
      <c r="D2967" s="39">
        <v>2952</v>
      </c>
      <c r="E2967" s="44" t="s">
        <v>423</v>
      </c>
      <c r="F2967" s="44" t="s">
        <v>424</v>
      </c>
      <c r="G2967" s="39" t="s">
        <v>6115</v>
      </c>
      <c r="H2967" s="64">
        <v>40633</v>
      </c>
      <c r="I2967" s="44" t="s">
        <v>6131</v>
      </c>
      <c r="J2967" s="58">
        <v>14</v>
      </c>
      <c r="K2967" s="44" t="s">
        <v>6110</v>
      </c>
      <c r="L2967" s="39" t="s">
        <v>6116</v>
      </c>
      <c r="M2967" s="67">
        <v>0</v>
      </c>
      <c r="N2967" s="67">
        <v>0</v>
      </c>
      <c r="O2967" s="46">
        <v>73882</v>
      </c>
      <c r="P2967" s="45">
        <v>73882</v>
      </c>
      <c r="Q2967" s="45">
        <v>57525</v>
      </c>
      <c r="R2967" s="45">
        <v>4793.75</v>
      </c>
      <c r="S2967" s="45">
        <v>100000</v>
      </c>
      <c r="T2967" s="45">
        <v>35903</v>
      </c>
      <c r="U2967" s="46">
        <v>0</v>
      </c>
      <c r="V2967" s="38">
        <v>0</v>
      </c>
      <c r="W2967" s="46">
        <v>0</v>
      </c>
      <c r="X2967" s="38"/>
      <c r="Y2967" s="38">
        <f t="shared" si="46"/>
        <v>0</v>
      </c>
      <c r="Z2967" s="38">
        <v>0</v>
      </c>
      <c r="AA2967" s="38">
        <v>0</v>
      </c>
      <c r="AB2967" s="38">
        <v>0</v>
      </c>
      <c r="AC2967" s="38" t="s">
        <v>6116</v>
      </c>
      <c r="AD2967" s="59">
        <v>0</v>
      </c>
      <c r="AE2967" s="59">
        <v>0</v>
      </c>
      <c r="AF2967" s="59" t="s">
        <v>6138</v>
      </c>
    </row>
    <row r="2968" spans="1:33" s="34" customFormat="1" x14ac:dyDescent="0.2">
      <c r="A2968" s="60" t="s">
        <v>6110</v>
      </c>
      <c r="B2968" s="44" t="s">
        <v>6115</v>
      </c>
      <c r="C2968" s="44"/>
      <c r="D2968" s="39">
        <v>2953</v>
      </c>
      <c r="E2968" s="44" t="s">
        <v>1111</v>
      </c>
      <c r="F2968" s="44" t="s">
        <v>1112</v>
      </c>
      <c r="G2968" s="39" t="s">
        <v>6115</v>
      </c>
      <c r="H2968" s="64">
        <v>40543</v>
      </c>
      <c r="I2968" s="44" t="s">
        <v>6131</v>
      </c>
      <c r="J2968" s="58">
        <v>14</v>
      </c>
      <c r="K2968" s="44" t="s">
        <v>6110</v>
      </c>
      <c r="L2968" s="39" t="s">
        <v>6116</v>
      </c>
      <c r="M2968" s="67">
        <v>0</v>
      </c>
      <c r="N2968" s="67">
        <v>0</v>
      </c>
      <c r="O2968" s="46">
        <v>172169</v>
      </c>
      <c r="P2968" s="45">
        <v>172169</v>
      </c>
      <c r="Q2968" s="45">
        <v>76526</v>
      </c>
      <c r="R2968" s="45">
        <v>6377.166666666667</v>
      </c>
      <c r="S2968" s="45">
        <v>100000</v>
      </c>
      <c r="T2968" s="45">
        <v>58666</v>
      </c>
      <c r="U2968" s="46">
        <v>72169</v>
      </c>
      <c r="V2968" s="38">
        <v>30918.211595424062</v>
      </c>
      <c r="W2968" s="46">
        <v>30918.211595424062</v>
      </c>
      <c r="X2968" s="38"/>
      <c r="Y2968" s="38">
        <f t="shared" si="46"/>
        <v>35853.127681716287</v>
      </c>
      <c r="Z2968" s="38">
        <v>35853.127681716287</v>
      </c>
      <c r="AA2968" s="38">
        <v>0</v>
      </c>
      <c r="AB2968" s="38">
        <v>35853.127681716287</v>
      </c>
      <c r="AC2968" s="38" t="s">
        <v>6123</v>
      </c>
      <c r="AD2968" s="59">
        <v>0.61113980298156145</v>
      </c>
      <c r="AE2968" s="59">
        <v>0.20824380510844745</v>
      </c>
      <c r="AF2968" s="59">
        <v>0.49679402072519069</v>
      </c>
    </row>
    <row r="2969" spans="1:33" s="34" customFormat="1" x14ac:dyDescent="0.2">
      <c r="A2969" s="60" t="s">
        <v>6110</v>
      </c>
      <c r="B2969" s="44" t="s">
        <v>6115</v>
      </c>
      <c r="C2969" s="44"/>
      <c r="D2969" s="39">
        <v>2954</v>
      </c>
      <c r="E2969" s="44" t="s">
        <v>1158</v>
      </c>
      <c r="F2969" s="44" t="s">
        <v>1159</v>
      </c>
      <c r="G2969" s="39" t="s">
        <v>6115</v>
      </c>
      <c r="H2969" s="64">
        <v>40543</v>
      </c>
      <c r="I2969" s="44" t="s">
        <v>6131</v>
      </c>
      <c r="J2969" s="58">
        <v>14</v>
      </c>
      <c r="K2969" s="44" t="s">
        <v>6110</v>
      </c>
      <c r="L2969" s="39" t="s">
        <v>6116</v>
      </c>
      <c r="M2969" s="67">
        <v>0</v>
      </c>
      <c r="N2969" s="67">
        <v>0</v>
      </c>
      <c r="O2969" s="46">
        <v>29821</v>
      </c>
      <c r="P2969" s="45">
        <v>29821</v>
      </c>
      <c r="Q2969" s="45">
        <v>69850</v>
      </c>
      <c r="R2969" s="45">
        <v>5820.833333333333</v>
      </c>
      <c r="S2969" s="45">
        <v>100000</v>
      </c>
      <c r="T2969" s="45">
        <v>49724</v>
      </c>
      <c r="U2969" s="46">
        <v>0</v>
      </c>
      <c r="V2969" s="38">
        <v>0</v>
      </c>
      <c r="W2969" s="46">
        <v>0</v>
      </c>
      <c r="X2969" s="38"/>
      <c r="Y2969" s="38">
        <f t="shared" si="46"/>
        <v>0</v>
      </c>
      <c r="Z2969" s="38">
        <v>0</v>
      </c>
      <c r="AA2969" s="38">
        <v>0</v>
      </c>
      <c r="AB2969" s="38">
        <v>0</v>
      </c>
      <c r="AC2969" s="38" t="s">
        <v>6116</v>
      </c>
      <c r="AD2969" s="59">
        <v>0</v>
      </c>
      <c r="AE2969" s="59">
        <v>0</v>
      </c>
      <c r="AF2969" s="59" t="s">
        <v>6138</v>
      </c>
    </row>
    <row r="2970" spans="1:33" s="34" customFormat="1" x14ac:dyDescent="0.2">
      <c r="A2970" s="60" t="s">
        <v>6110</v>
      </c>
      <c r="B2970" s="44" t="s">
        <v>6115</v>
      </c>
      <c r="C2970" s="44"/>
      <c r="D2970" s="39">
        <v>2955</v>
      </c>
      <c r="E2970" s="44" t="s">
        <v>1180</v>
      </c>
      <c r="F2970" s="44" t="s">
        <v>1181</v>
      </c>
      <c r="G2970" s="39" t="s">
        <v>6115</v>
      </c>
      <c r="H2970" s="64">
        <v>40359</v>
      </c>
      <c r="I2970" s="44" t="s">
        <v>6131</v>
      </c>
      <c r="J2970" s="58">
        <v>14</v>
      </c>
      <c r="K2970" s="44" t="s">
        <v>6110</v>
      </c>
      <c r="L2970" s="39" t="s">
        <v>6116</v>
      </c>
      <c r="M2970" s="67">
        <v>0</v>
      </c>
      <c r="N2970" s="67">
        <v>0</v>
      </c>
      <c r="O2970" s="46">
        <v>68447</v>
      </c>
      <c r="P2970" s="45">
        <v>68447</v>
      </c>
      <c r="Q2970" s="45">
        <v>71260</v>
      </c>
      <c r="R2970" s="45">
        <v>5938.333333333333</v>
      </c>
      <c r="S2970" s="45">
        <v>100000</v>
      </c>
      <c r="T2970" s="45">
        <v>58190</v>
      </c>
      <c r="U2970" s="46">
        <v>0</v>
      </c>
      <c r="V2970" s="38">
        <v>0</v>
      </c>
      <c r="W2970" s="46">
        <v>0</v>
      </c>
      <c r="X2970" s="38"/>
      <c r="Y2970" s="38">
        <f t="shared" si="46"/>
        <v>0</v>
      </c>
      <c r="Z2970" s="38">
        <v>0</v>
      </c>
      <c r="AA2970" s="38">
        <v>0</v>
      </c>
      <c r="AB2970" s="38">
        <v>0</v>
      </c>
      <c r="AC2970" s="38" t="s">
        <v>6116</v>
      </c>
      <c r="AD2970" s="59">
        <v>0</v>
      </c>
      <c r="AE2970" s="59">
        <v>0</v>
      </c>
      <c r="AF2970" s="59" t="s">
        <v>6138</v>
      </c>
    </row>
    <row r="2971" spans="1:33" s="34" customFormat="1" x14ac:dyDescent="0.2">
      <c r="A2971" s="60" t="s">
        <v>6110</v>
      </c>
      <c r="B2971" s="44" t="s">
        <v>6115</v>
      </c>
      <c r="C2971" s="44"/>
      <c r="D2971" s="39">
        <v>2956</v>
      </c>
      <c r="E2971" s="44" t="s">
        <v>1192</v>
      </c>
      <c r="F2971" s="44" t="s">
        <v>1193</v>
      </c>
      <c r="G2971" s="39" t="s">
        <v>6115</v>
      </c>
      <c r="H2971" s="64">
        <v>40633</v>
      </c>
      <c r="I2971" s="44" t="s">
        <v>6132</v>
      </c>
      <c r="J2971" s="58">
        <v>14</v>
      </c>
      <c r="K2971" s="44" t="s">
        <v>6110</v>
      </c>
      <c r="L2971" s="39" t="s">
        <v>6123</v>
      </c>
      <c r="M2971" s="67">
        <v>37950</v>
      </c>
      <c r="N2971" s="67">
        <v>37950</v>
      </c>
      <c r="O2971" s="46">
        <v>240833</v>
      </c>
      <c r="P2971" s="45">
        <v>202883</v>
      </c>
      <c r="Q2971" s="45">
        <v>71023</v>
      </c>
      <c r="R2971" s="45">
        <v>5918.583333333333</v>
      </c>
      <c r="S2971" s="45">
        <v>100000</v>
      </c>
      <c r="T2971" s="45">
        <v>53074</v>
      </c>
      <c r="U2971" s="46">
        <v>102883</v>
      </c>
      <c r="V2971" s="38">
        <v>44076.519884881513</v>
      </c>
      <c r="W2971" s="46">
        <v>44076.519884881513</v>
      </c>
      <c r="X2971" s="38"/>
      <c r="Y2971" s="38">
        <f t="shared" si="46"/>
        <v>51111.659234269791</v>
      </c>
      <c r="Z2971" s="38">
        <v>51111.659234269791</v>
      </c>
      <c r="AA2971" s="38">
        <v>0</v>
      </c>
      <c r="AB2971" s="38">
        <v>51111.659234269791</v>
      </c>
      <c r="AC2971" s="38" t="s">
        <v>6123</v>
      </c>
      <c r="AD2971" s="59">
        <v>0.96302632615347994</v>
      </c>
      <c r="AE2971" s="59">
        <v>0.25192677175647932</v>
      </c>
      <c r="AF2971" s="59">
        <v>0.49679402072519069</v>
      </c>
    </row>
    <row r="2972" spans="1:33" x14ac:dyDescent="0.2">
      <c r="A2972" s="60" t="s">
        <v>6110</v>
      </c>
      <c r="B2972" s="44" t="s">
        <v>6115</v>
      </c>
      <c r="C2972" s="44"/>
      <c r="D2972" s="39">
        <v>2957</v>
      </c>
      <c r="E2972" s="44" t="s">
        <v>1775</v>
      </c>
      <c r="F2972" s="44" t="s">
        <v>1776</v>
      </c>
      <c r="G2972" s="39" t="s">
        <v>6115</v>
      </c>
      <c r="H2972" s="64">
        <v>40451</v>
      </c>
      <c r="I2972" s="44" t="s">
        <v>6141</v>
      </c>
      <c r="J2972" s="58">
        <v>14</v>
      </c>
      <c r="K2972" s="44" t="s">
        <v>6110</v>
      </c>
      <c r="L2972" s="39" t="s">
        <v>6116</v>
      </c>
      <c r="M2972" s="67">
        <v>0</v>
      </c>
      <c r="N2972" s="67">
        <v>0</v>
      </c>
      <c r="O2972" s="46">
        <v>38905</v>
      </c>
      <c r="P2972" s="45">
        <v>38905</v>
      </c>
      <c r="Q2972" s="45">
        <v>58425</v>
      </c>
      <c r="R2972" s="45">
        <v>4868.75</v>
      </c>
      <c r="S2972" s="45">
        <v>100000</v>
      </c>
      <c r="T2972" s="45">
        <v>24761</v>
      </c>
      <c r="U2972" s="46">
        <v>0</v>
      </c>
      <c r="V2972" s="38">
        <v>0</v>
      </c>
      <c r="W2972" s="46">
        <v>0</v>
      </c>
      <c r="X2972" s="38"/>
      <c r="Y2972" s="38">
        <f t="shared" si="46"/>
        <v>0</v>
      </c>
      <c r="Z2972" s="38">
        <v>0</v>
      </c>
      <c r="AA2972" s="38">
        <v>0</v>
      </c>
      <c r="AB2972" s="38">
        <v>0</v>
      </c>
      <c r="AC2972" s="38" t="s">
        <v>6116</v>
      </c>
      <c r="AD2972" s="59">
        <v>0</v>
      </c>
      <c r="AE2972" s="59">
        <v>0</v>
      </c>
      <c r="AF2972" s="59" t="s">
        <v>6138</v>
      </c>
      <c r="AG2972" s="34"/>
    </row>
    <row r="2973" spans="1:33" x14ac:dyDescent="0.2">
      <c r="A2973" s="60" t="s">
        <v>6110</v>
      </c>
      <c r="B2973" s="44" t="s">
        <v>6115</v>
      </c>
      <c r="C2973" s="44"/>
      <c r="D2973" s="39">
        <v>2958</v>
      </c>
      <c r="E2973" s="44" t="s">
        <v>3134</v>
      </c>
      <c r="F2973" s="44" t="s">
        <v>3135</v>
      </c>
      <c r="G2973" s="39" t="s">
        <v>6115</v>
      </c>
      <c r="H2973" s="64">
        <v>40543</v>
      </c>
      <c r="I2973" s="44" t="s">
        <v>6131</v>
      </c>
      <c r="J2973" s="58">
        <v>14</v>
      </c>
      <c r="K2973" s="44" t="s">
        <v>6110</v>
      </c>
      <c r="L2973" s="39" t="s">
        <v>6116</v>
      </c>
      <c r="M2973" s="67">
        <v>0</v>
      </c>
      <c r="N2973" s="67">
        <v>0</v>
      </c>
      <c r="O2973" s="46">
        <v>132880</v>
      </c>
      <c r="P2973" s="45">
        <v>132880</v>
      </c>
      <c r="Q2973" s="45">
        <v>80740</v>
      </c>
      <c r="R2973" s="45">
        <v>6728.333333333333</v>
      </c>
      <c r="S2973" s="45">
        <v>100000</v>
      </c>
      <c r="T2973" s="45">
        <v>41243</v>
      </c>
      <c r="U2973" s="46">
        <v>32880</v>
      </c>
      <c r="V2973" s="38">
        <v>14086.253062361167</v>
      </c>
      <c r="W2973" s="46">
        <v>14086.253062361167</v>
      </c>
      <c r="X2973" s="38"/>
      <c r="Y2973" s="38">
        <f t="shared" si="46"/>
        <v>16334.587401444267</v>
      </c>
      <c r="Z2973" s="38">
        <v>16334.587401444267</v>
      </c>
      <c r="AA2973" s="38">
        <v>0</v>
      </c>
      <c r="AB2973" s="38">
        <v>16334.587401444267</v>
      </c>
      <c r="AC2973" s="38" t="s">
        <v>6123</v>
      </c>
      <c r="AD2973" s="59">
        <v>0.39605720731867872</v>
      </c>
      <c r="AE2973" s="59">
        <v>0.12292735852983344</v>
      </c>
      <c r="AF2973" s="59">
        <v>0.49679402072519058</v>
      </c>
      <c r="AG2973" s="34"/>
    </row>
    <row r="2974" spans="1:33" x14ac:dyDescent="0.2">
      <c r="A2974" s="60" t="s">
        <v>6110</v>
      </c>
      <c r="B2974" s="44" t="s">
        <v>6115</v>
      </c>
      <c r="C2974" s="44"/>
      <c r="D2974" s="39">
        <v>2959</v>
      </c>
      <c r="E2974" s="44" t="s">
        <v>3576</v>
      </c>
      <c r="F2974" s="44" t="s">
        <v>3577</v>
      </c>
      <c r="G2974" s="39" t="s">
        <v>6115</v>
      </c>
      <c r="H2974" s="64">
        <v>40451</v>
      </c>
      <c r="I2974" s="44" t="s">
        <v>6131</v>
      </c>
      <c r="J2974" s="58">
        <v>14</v>
      </c>
      <c r="K2974" s="44" t="s">
        <v>6110</v>
      </c>
      <c r="L2974" s="39" t="s">
        <v>6116</v>
      </c>
      <c r="M2974" s="67">
        <v>0</v>
      </c>
      <c r="N2974" s="67">
        <v>0</v>
      </c>
      <c r="O2974" s="46">
        <v>101787</v>
      </c>
      <c r="P2974" s="45">
        <v>101787</v>
      </c>
      <c r="Q2974" s="45">
        <v>80643</v>
      </c>
      <c r="R2974" s="45">
        <v>6720.25</v>
      </c>
      <c r="S2974" s="45">
        <v>100000</v>
      </c>
      <c r="T2974" s="45">
        <v>40247</v>
      </c>
      <c r="U2974" s="46">
        <v>1787</v>
      </c>
      <c r="V2974" s="38">
        <v>765.57585834669726</v>
      </c>
      <c r="W2974" s="46">
        <v>765.57585834669726</v>
      </c>
      <c r="X2974" s="38"/>
      <c r="Y2974" s="38">
        <f t="shared" si="46"/>
        <v>887.77091503591566</v>
      </c>
      <c r="Z2974" s="38">
        <v>887.77091503591566</v>
      </c>
      <c r="AA2974" s="38">
        <v>0</v>
      </c>
      <c r="AB2974" s="38">
        <v>887.77091503591566</v>
      </c>
      <c r="AC2974" s="38" t="s">
        <v>6123</v>
      </c>
      <c r="AD2974" s="59">
        <v>2.2058064328668366E-2</v>
      </c>
      <c r="AE2974" s="59">
        <v>8.7218496962865166E-3</v>
      </c>
      <c r="AF2974" s="59">
        <v>0.49679402072519063</v>
      </c>
    </row>
    <row r="2975" spans="1:33" x14ac:dyDescent="0.2">
      <c r="A2975" s="60" t="s">
        <v>6110</v>
      </c>
      <c r="B2975" s="44" t="s">
        <v>6115</v>
      </c>
      <c r="C2975" s="44"/>
      <c r="D2975" s="39">
        <v>2960</v>
      </c>
      <c r="E2975" s="44" t="s">
        <v>4288</v>
      </c>
      <c r="F2975" s="44" t="s">
        <v>4289</v>
      </c>
      <c r="G2975" s="39" t="s">
        <v>6115</v>
      </c>
      <c r="H2975" s="64">
        <v>40359</v>
      </c>
      <c r="I2975" s="44" t="s">
        <v>6141</v>
      </c>
      <c r="J2975" s="58">
        <v>14</v>
      </c>
      <c r="K2975" s="44" t="s">
        <v>6110</v>
      </c>
      <c r="L2975" s="39" t="s">
        <v>6116</v>
      </c>
      <c r="M2975" s="67">
        <v>0</v>
      </c>
      <c r="N2975" s="67">
        <v>0</v>
      </c>
      <c r="O2975" s="46">
        <v>28590</v>
      </c>
      <c r="P2975" s="45">
        <v>28590</v>
      </c>
      <c r="Q2975" s="45">
        <v>59480</v>
      </c>
      <c r="R2975" s="45">
        <v>4956.666666666667</v>
      </c>
      <c r="S2975" s="45">
        <v>100000</v>
      </c>
      <c r="T2975" s="45">
        <v>28555</v>
      </c>
      <c r="U2975" s="46">
        <v>0</v>
      </c>
      <c r="V2975" s="38">
        <v>0</v>
      </c>
      <c r="W2975" s="46">
        <v>0</v>
      </c>
      <c r="X2975" s="38"/>
      <c r="Y2975" s="38">
        <f t="shared" si="46"/>
        <v>0</v>
      </c>
      <c r="Z2975" s="38">
        <v>0</v>
      </c>
      <c r="AA2975" s="38">
        <v>0</v>
      </c>
      <c r="AB2975" s="38">
        <v>0</v>
      </c>
      <c r="AC2975" s="38" t="s">
        <v>6116</v>
      </c>
      <c r="AD2975" s="59">
        <v>0</v>
      </c>
      <c r="AE2975" s="59">
        <v>0</v>
      </c>
      <c r="AF2975" s="59" t="s">
        <v>6138</v>
      </c>
    </row>
    <row r="2976" spans="1:33" x14ac:dyDescent="0.2">
      <c r="A2976" s="60" t="s">
        <v>6110</v>
      </c>
      <c r="B2976" s="44" t="s">
        <v>6115</v>
      </c>
      <c r="C2976" s="44"/>
      <c r="D2976" s="39">
        <v>2961</v>
      </c>
      <c r="E2976" s="44" t="s">
        <v>5061</v>
      </c>
      <c r="F2976" s="44" t="s">
        <v>5062</v>
      </c>
      <c r="G2976" s="39" t="s">
        <v>6115</v>
      </c>
      <c r="H2976" s="64">
        <v>40359</v>
      </c>
      <c r="I2976" s="44" t="s">
        <v>6141</v>
      </c>
      <c r="J2976" s="58">
        <v>14</v>
      </c>
      <c r="K2976" s="44" t="s">
        <v>6110</v>
      </c>
      <c r="L2976" s="39" t="s">
        <v>6116</v>
      </c>
      <c r="M2976" s="67">
        <v>0</v>
      </c>
      <c r="N2976" s="67">
        <v>0</v>
      </c>
      <c r="O2976" s="46">
        <v>12273</v>
      </c>
      <c r="P2976" s="45">
        <v>12273</v>
      </c>
      <c r="Q2976" s="45">
        <v>80533</v>
      </c>
      <c r="R2976" s="45">
        <v>6711.083333333333</v>
      </c>
      <c r="S2976" s="45">
        <v>100000</v>
      </c>
      <c r="T2976" s="45">
        <v>70670</v>
      </c>
      <c r="U2976" s="46">
        <v>0</v>
      </c>
      <c r="V2976" s="38">
        <v>0</v>
      </c>
      <c r="W2976" s="46">
        <v>0</v>
      </c>
      <c r="X2976" s="38"/>
      <c r="Y2976" s="38">
        <f t="shared" si="46"/>
        <v>0</v>
      </c>
      <c r="Z2976" s="38">
        <v>0</v>
      </c>
      <c r="AA2976" s="38">
        <v>0</v>
      </c>
      <c r="AB2976" s="38">
        <v>0</v>
      </c>
      <c r="AC2976" s="38" t="s">
        <v>6116</v>
      </c>
      <c r="AD2976" s="59">
        <v>0</v>
      </c>
      <c r="AE2976" s="59">
        <v>0</v>
      </c>
      <c r="AF2976" s="59" t="s">
        <v>6138</v>
      </c>
    </row>
    <row r="2977" spans="1:32" x14ac:dyDescent="0.2">
      <c r="A2977" s="60" t="s">
        <v>6110</v>
      </c>
      <c r="B2977" s="44" t="s">
        <v>6115</v>
      </c>
      <c r="C2977" s="44"/>
      <c r="D2977" s="39">
        <v>2962</v>
      </c>
      <c r="E2977" s="44" t="s">
        <v>5289</v>
      </c>
      <c r="F2977" s="44" t="s">
        <v>5290</v>
      </c>
      <c r="G2977" s="39" t="s">
        <v>6115</v>
      </c>
      <c r="H2977" s="64">
        <v>40451</v>
      </c>
      <c r="I2977" s="44" t="s">
        <v>6141</v>
      </c>
      <c r="J2977" s="58">
        <v>14</v>
      </c>
      <c r="K2977" s="44" t="s">
        <v>6110</v>
      </c>
      <c r="L2977" s="39" t="s">
        <v>6116</v>
      </c>
      <c r="M2977" s="67">
        <v>0</v>
      </c>
      <c r="N2977" s="67">
        <v>0</v>
      </c>
      <c r="O2977" s="46">
        <v>49618</v>
      </c>
      <c r="P2977" s="45">
        <v>49618</v>
      </c>
      <c r="Q2977" s="45">
        <v>56181</v>
      </c>
      <c r="R2977" s="45">
        <v>4681.75</v>
      </c>
      <c r="S2977" s="45">
        <v>100000</v>
      </c>
      <c r="T2977" s="45">
        <v>17694</v>
      </c>
      <c r="U2977" s="46">
        <v>0</v>
      </c>
      <c r="V2977" s="38">
        <v>0</v>
      </c>
      <c r="W2977" s="46">
        <v>0</v>
      </c>
      <c r="X2977" s="38"/>
      <c r="Y2977" s="38">
        <f t="shared" si="46"/>
        <v>0</v>
      </c>
      <c r="Z2977" s="38">
        <v>0</v>
      </c>
      <c r="AA2977" s="38">
        <v>0</v>
      </c>
      <c r="AB2977" s="38">
        <v>0</v>
      </c>
      <c r="AC2977" s="38" t="s">
        <v>6116</v>
      </c>
      <c r="AD2977" s="59">
        <v>0</v>
      </c>
      <c r="AE2977" s="59">
        <v>0</v>
      </c>
      <c r="AF2977" s="59" t="s">
        <v>6138</v>
      </c>
    </row>
    <row r="2978" spans="1:32" x14ac:dyDescent="0.2">
      <c r="A2978" s="60" t="s">
        <v>6110</v>
      </c>
      <c r="B2978" s="44" t="s">
        <v>6115</v>
      </c>
      <c r="C2978" s="44"/>
      <c r="D2978" s="39">
        <v>2963</v>
      </c>
      <c r="E2978" s="44" t="s">
        <v>5341</v>
      </c>
      <c r="F2978" s="44" t="s">
        <v>5342</v>
      </c>
      <c r="G2978" s="39" t="s">
        <v>6115</v>
      </c>
      <c r="H2978" s="64">
        <v>40359</v>
      </c>
      <c r="I2978" s="44" t="s">
        <v>6141</v>
      </c>
      <c r="J2978" s="58">
        <v>14</v>
      </c>
      <c r="K2978" s="44" t="s">
        <v>6110</v>
      </c>
      <c r="L2978" s="39" t="s">
        <v>6116</v>
      </c>
      <c r="M2978" s="67">
        <v>0</v>
      </c>
      <c r="N2978" s="67">
        <v>0</v>
      </c>
      <c r="O2978" s="46">
        <v>32873</v>
      </c>
      <c r="P2978" s="45">
        <v>32873</v>
      </c>
      <c r="Q2978" s="45">
        <v>60482</v>
      </c>
      <c r="R2978" s="45">
        <v>5040.166666666667</v>
      </c>
      <c r="S2978" s="45">
        <v>100000</v>
      </c>
      <c r="T2978" s="45">
        <v>26620</v>
      </c>
      <c r="U2978" s="46">
        <v>0</v>
      </c>
      <c r="V2978" s="38">
        <v>0</v>
      </c>
      <c r="W2978" s="46">
        <v>0</v>
      </c>
      <c r="X2978" s="38"/>
      <c r="Y2978" s="38">
        <f t="shared" si="46"/>
        <v>0</v>
      </c>
      <c r="Z2978" s="38">
        <v>0</v>
      </c>
      <c r="AA2978" s="38">
        <v>0</v>
      </c>
      <c r="AB2978" s="38">
        <v>0</v>
      </c>
      <c r="AC2978" s="38" t="s">
        <v>6116</v>
      </c>
      <c r="AD2978" s="59">
        <v>0</v>
      </c>
      <c r="AE2978" s="59">
        <v>0</v>
      </c>
      <c r="AF2978" s="59" t="s">
        <v>6138</v>
      </c>
    </row>
    <row r="2979" spans="1:32" x14ac:dyDescent="0.2">
      <c r="A2979" s="60" t="s">
        <v>6110</v>
      </c>
      <c r="B2979" s="44" t="s">
        <v>6115</v>
      </c>
      <c r="C2979" s="44"/>
      <c r="D2979" s="39">
        <v>2964</v>
      </c>
      <c r="E2979" s="44" t="s">
        <v>718</v>
      </c>
      <c r="F2979" s="44" t="s">
        <v>719</v>
      </c>
      <c r="G2979" s="39" t="s">
        <v>6115</v>
      </c>
      <c r="H2979" s="64">
        <v>40543</v>
      </c>
      <c r="I2979" s="44" t="s">
        <v>6132</v>
      </c>
      <c r="J2979" s="58">
        <v>13</v>
      </c>
      <c r="K2979" s="44" t="s">
        <v>6110</v>
      </c>
      <c r="L2979" s="39" t="s">
        <v>6116</v>
      </c>
      <c r="M2979" s="67">
        <v>0</v>
      </c>
      <c r="N2979" s="67">
        <v>0</v>
      </c>
      <c r="O2979" s="46">
        <v>44861</v>
      </c>
      <c r="P2979" s="45">
        <v>44861</v>
      </c>
      <c r="Q2979" s="45">
        <v>74608</v>
      </c>
      <c r="R2979" s="45">
        <v>6217.333333333333</v>
      </c>
      <c r="S2979" s="45">
        <v>100000</v>
      </c>
      <c r="T2979" s="45">
        <v>45158</v>
      </c>
      <c r="U2979" s="46">
        <v>0</v>
      </c>
      <c r="V2979" s="38">
        <v>0</v>
      </c>
      <c r="W2979" s="46">
        <v>0</v>
      </c>
      <c r="X2979" s="38"/>
      <c r="Y2979" s="38">
        <f t="shared" si="46"/>
        <v>0</v>
      </c>
      <c r="Z2979" s="38">
        <v>0</v>
      </c>
      <c r="AA2979" s="38">
        <v>0</v>
      </c>
      <c r="AB2979" s="38">
        <v>0</v>
      </c>
      <c r="AC2979" s="38" t="s">
        <v>6116</v>
      </c>
      <c r="AD2979" s="59">
        <v>0</v>
      </c>
      <c r="AE2979" s="59">
        <v>0</v>
      </c>
      <c r="AF2979" s="59" t="s">
        <v>6138</v>
      </c>
    </row>
    <row r="2980" spans="1:32" x14ac:dyDescent="0.2">
      <c r="A2980" s="60" t="s">
        <v>6110</v>
      </c>
      <c r="B2980" s="44" t="s">
        <v>6115</v>
      </c>
      <c r="C2980" s="44"/>
      <c r="D2980" s="39">
        <v>2965</v>
      </c>
      <c r="E2980" s="44" t="s">
        <v>2944</v>
      </c>
      <c r="F2980" s="44" t="s">
        <v>2945</v>
      </c>
      <c r="G2980" s="39" t="s">
        <v>6115</v>
      </c>
      <c r="H2980" s="64">
        <v>40543</v>
      </c>
      <c r="I2980" s="44" t="s">
        <v>6129</v>
      </c>
      <c r="J2980" s="58">
        <v>13</v>
      </c>
      <c r="K2980" s="44" t="s">
        <v>6110</v>
      </c>
      <c r="L2980" s="39" t="s">
        <v>6116</v>
      </c>
      <c r="M2980" s="67">
        <v>0</v>
      </c>
      <c r="N2980" s="67">
        <v>0</v>
      </c>
      <c r="O2980" s="46">
        <v>25783</v>
      </c>
      <c r="P2980" s="45">
        <v>25783</v>
      </c>
      <c r="Q2980" s="45">
        <v>56686</v>
      </c>
      <c r="R2980" s="45">
        <v>4723.833333333333</v>
      </c>
      <c r="S2980" s="45">
        <v>100000</v>
      </c>
      <c r="T2980" s="45">
        <v>29108</v>
      </c>
      <c r="U2980" s="46">
        <v>0</v>
      </c>
      <c r="V2980" s="38">
        <v>0</v>
      </c>
      <c r="W2980" s="46">
        <v>0</v>
      </c>
      <c r="X2980" s="38"/>
      <c r="Y2980" s="38">
        <f t="shared" si="46"/>
        <v>0</v>
      </c>
      <c r="Z2980" s="38">
        <v>0</v>
      </c>
      <c r="AA2980" s="38">
        <v>0</v>
      </c>
      <c r="AB2980" s="38">
        <v>0</v>
      </c>
      <c r="AC2980" s="38" t="s">
        <v>6116</v>
      </c>
      <c r="AD2980" s="59">
        <v>0</v>
      </c>
      <c r="AE2980" s="59">
        <v>0</v>
      </c>
      <c r="AF2980" s="59" t="s">
        <v>6138</v>
      </c>
    </row>
    <row r="2981" spans="1:32" x14ac:dyDescent="0.2">
      <c r="A2981" s="60" t="s">
        <v>6110</v>
      </c>
      <c r="B2981" s="44" t="s">
        <v>6115</v>
      </c>
      <c r="C2981" s="44"/>
      <c r="D2981" s="39">
        <v>2966</v>
      </c>
      <c r="E2981" s="44" t="s">
        <v>1734</v>
      </c>
      <c r="F2981" s="44" t="s">
        <v>1735</v>
      </c>
      <c r="G2981" s="39" t="s">
        <v>6115</v>
      </c>
      <c r="H2981" s="64">
        <v>40633</v>
      </c>
      <c r="I2981" s="44" t="s">
        <v>6141</v>
      </c>
      <c r="J2981" s="58">
        <v>12</v>
      </c>
      <c r="K2981" s="44" t="s">
        <v>6110</v>
      </c>
      <c r="L2981" s="39" t="s">
        <v>6116</v>
      </c>
      <c r="M2981" s="67">
        <v>0</v>
      </c>
      <c r="N2981" s="67">
        <v>0</v>
      </c>
      <c r="O2981" s="46">
        <v>26679</v>
      </c>
      <c r="P2981" s="45">
        <v>26679</v>
      </c>
      <c r="Q2981" s="45">
        <v>50686</v>
      </c>
      <c r="R2981" s="45">
        <v>4223.833333333333</v>
      </c>
      <c r="S2981" s="45">
        <v>100000</v>
      </c>
      <c r="T2981" s="45">
        <v>32511</v>
      </c>
      <c r="U2981" s="46">
        <v>0</v>
      </c>
      <c r="V2981" s="38">
        <v>0</v>
      </c>
      <c r="W2981" s="46">
        <v>0</v>
      </c>
      <c r="X2981" s="38"/>
      <c r="Y2981" s="38">
        <f t="shared" ref="Y2981:Y3044" si="47">V2981*(1+$X$14)</f>
        <v>0</v>
      </c>
      <c r="Z2981" s="38">
        <v>0</v>
      </c>
      <c r="AA2981" s="38">
        <v>0</v>
      </c>
      <c r="AB2981" s="38">
        <v>0</v>
      </c>
      <c r="AC2981" s="38" t="s">
        <v>6116</v>
      </c>
      <c r="AD2981" s="59">
        <v>0</v>
      </c>
      <c r="AE2981" s="59">
        <v>0</v>
      </c>
      <c r="AF2981" s="59" t="s">
        <v>6138</v>
      </c>
    </row>
    <row r="2982" spans="1:32" x14ac:dyDescent="0.2">
      <c r="A2982" s="60" t="s">
        <v>6110</v>
      </c>
      <c r="B2982" s="44" t="s">
        <v>6115</v>
      </c>
      <c r="C2982" s="44"/>
      <c r="D2982" s="39">
        <v>2967</v>
      </c>
      <c r="E2982" s="44" t="s">
        <v>1777</v>
      </c>
      <c r="F2982" s="44" t="s">
        <v>1778</v>
      </c>
      <c r="G2982" s="39" t="s">
        <v>6115</v>
      </c>
      <c r="H2982" s="64">
        <v>40451</v>
      </c>
      <c r="I2982" s="44" t="s">
        <v>6141</v>
      </c>
      <c r="J2982" s="58">
        <v>12</v>
      </c>
      <c r="K2982" s="44" t="s">
        <v>6110</v>
      </c>
      <c r="L2982" s="39" t="s">
        <v>6116</v>
      </c>
      <c r="M2982" s="67">
        <v>0</v>
      </c>
      <c r="N2982" s="67">
        <v>0</v>
      </c>
      <c r="O2982" s="46">
        <v>15167</v>
      </c>
      <c r="P2982" s="45">
        <v>15167</v>
      </c>
      <c r="Q2982" s="45">
        <v>53181</v>
      </c>
      <c r="R2982" s="45">
        <v>4431.75</v>
      </c>
      <c r="S2982" s="45">
        <v>100000</v>
      </c>
      <c r="T2982" s="45">
        <v>33956</v>
      </c>
      <c r="U2982" s="46">
        <v>0</v>
      </c>
      <c r="V2982" s="38">
        <v>0</v>
      </c>
      <c r="W2982" s="46">
        <v>0</v>
      </c>
      <c r="X2982" s="38"/>
      <c r="Y2982" s="38">
        <f t="shared" si="47"/>
        <v>0</v>
      </c>
      <c r="Z2982" s="38">
        <v>0</v>
      </c>
      <c r="AA2982" s="38">
        <v>0</v>
      </c>
      <c r="AB2982" s="38">
        <v>0</v>
      </c>
      <c r="AC2982" s="38" t="s">
        <v>6116</v>
      </c>
      <c r="AD2982" s="59">
        <v>0</v>
      </c>
      <c r="AE2982" s="59">
        <v>0</v>
      </c>
      <c r="AF2982" s="59" t="s">
        <v>6138</v>
      </c>
    </row>
    <row r="2983" spans="1:32" x14ac:dyDescent="0.2">
      <c r="A2983" s="60" t="s">
        <v>6110</v>
      </c>
      <c r="B2983" s="44" t="s">
        <v>6115</v>
      </c>
      <c r="C2983" s="44"/>
      <c r="D2983" s="39">
        <v>2968</v>
      </c>
      <c r="E2983" s="44" t="s">
        <v>3518</v>
      </c>
      <c r="F2983" s="44" t="s">
        <v>3519</v>
      </c>
      <c r="G2983" s="39" t="s">
        <v>6115</v>
      </c>
      <c r="H2983" s="64">
        <v>40359</v>
      </c>
      <c r="I2983" s="44" t="s">
        <v>6131</v>
      </c>
      <c r="J2983" s="58">
        <v>12</v>
      </c>
      <c r="K2983" s="44" t="s">
        <v>6110</v>
      </c>
      <c r="L2983" s="39" t="s">
        <v>6116</v>
      </c>
      <c r="M2983" s="67">
        <v>0</v>
      </c>
      <c r="N2983" s="67">
        <v>0</v>
      </c>
      <c r="O2983" s="46">
        <v>41276</v>
      </c>
      <c r="P2983" s="45">
        <v>41276</v>
      </c>
      <c r="Q2983" s="45">
        <v>64245</v>
      </c>
      <c r="R2983" s="45">
        <v>5353.75</v>
      </c>
      <c r="S2983" s="45">
        <v>100000</v>
      </c>
      <c r="T2983" s="45">
        <v>29879</v>
      </c>
      <c r="U2983" s="46">
        <v>0</v>
      </c>
      <c r="V2983" s="38">
        <v>0</v>
      </c>
      <c r="W2983" s="46">
        <v>0</v>
      </c>
      <c r="X2983" s="38"/>
      <c r="Y2983" s="38">
        <f t="shared" si="47"/>
        <v>0</v>
      </c>
      <c r="Z2983" s="38">
        <v>0</v>
      </c>
      <c r="AA2983" s="38">
        <v>0</v>
      </c>
      <c r="AB2983" s="38">
        <v>0</v>
      </c>
      <c r="AC2983" s="38" t="s">
        <v>6116</v>
      </c>
      <c r="AD2983" s="59">
        <v>0</v>
      </c>
      <c r="AE2983" s="59">
        <v>0</v>
      </c>
      <c r="AF2983" s="59" t="s">
        <v>6138</v>
      </c>
    </row>
    <row r="2984" spans="1:32" x14ac:dyDescent="0.2">
      <c r="A2984" s="60" t="s">
        <v>6110</v>
      </c>
      <c r="B2984" s="44" t="s">
        <v>6115</v>
      </c>
      <c r="C2984" s="44"/>
      <c r="D2984" s="39">
        <v>2969</v>
      </c>
      <c r="E2984" s="44" t="s">
        <v>4271</v>
      </c>
      <c r="F2984" s="44" t="s">
        <v>4272</v>
      </c>
      <c r="G2984" s="39" t="s">
        <v>6115</v>
      </c>
      <c r="H2984" s="64">
        <v>40543</v>
      </c>
      <c r="I2984" s="44" t="s">
        <v>6141</v>
      </c>
      <c r="J2984" s="58">
        <v>12</v>
      </c>
      <c r="K2984" s="44" t="s">
        <v>6110</v>
      </c>
      <c r="L2984" s="39" t="s">
        <v>6116</v>
      </c>
      <c r="M2984" s="67">
        <v>0</v>
      </c>
      <c r="N2984" s="67">
        <v>0</v>
      </c>
      <c r="O2984" s="46">
        <v>39860</v>
      </c>
      <c r="P2984" s="45">
        <v>39860</v>
      </c>
      <c r="Q2984" s="45">
        <v>52626</v>
      </c>
      <c r="R2984" s="45">
        <v>4385.5</v>
      </c>
      <c r="S2984" s="45">
        <v>100000</v>
      </c>
      <c r="T2984" s="45">
        <v>29546</v>
      </c>
      <c r="U2984" s="46">
        <v>0</v>
      </c>
      <c r="V2984" s="38">
        <v>0</v>
      </c>
      <c r="W2984" s="46">
        <v>0</v>
      </c>
      <c r="X2984" s="38"/>
      <c r="Y2984" s="38">
        <f t="shared" si="47"/>
        <v>0</v>
      </c>
      <c r="Z2984" s="38">
        <v>0</v>
      </c>
      <c r="AA2984" s="38">
        <v>0</v>
      </c>
      <c r="AB2984" s="38">
        <v>0</v>
      </c>
      <c r="AC2984" s="38" t="s">
        <v>6116</v>
      </c>
      <c r="AD2984" s="59">
        <v>0</v>
      </c>
      <c r="AE2984" s="59">
        <v>0</v>
      </c>
      <c r="AF2984" s="59" t="s">
        <v>6138</v>
      </c>
    </row>
    <row r="2985" spans="1:32" x14ac:dyDescent="0.2">
      <c r="A2985" s="60" t="s">
        <v>6110</v>
      </c>
      <c r="B2985" s="44" t="s">
        <v>6115</v>
      </c>
      <c r="C2985" s="44"/>
      <c r="D2985" s="39">
        <v>2970</v>
      </c>
      <c r="E2985" s="44" t="s">
        <v>4298</v>
      </c>
      <c r="F2985" s="44" t="s">
        <v>4299</v>
      </c>
      <c r="G2985" s="39" t="s">
        <v>6115</v>
      </c>
      <c r="H2985" s="64">
        <v>40359</v>
      </c>
      <c r="I2985" s="44" t="s">
        <v>6141</v>
      </c>
      <c r="J2985" s="58">
        <v>12</v>
      </c>
      <c r="K2985" s="44" t="s">
        <v>6110</v>
      </c>
      <c r="L2985" s="39" t="s">
        <v>6116</v>
      </c>
      <c r="M2985" s="67">
        <v>0</v>
      </c>
      <c r="N2985" s="67">
        <v>0</v>
      </c>
      <c r="O2985" s="46">
        <v>72531</v>
      </c>
      <c r="P2985" s="45">
        <v>72531</v>
      </c>
      <c r="Q2985" s="45">
        <v>44324</v>
      </c>
      <c r="R2985" s="45">
        <v>3693.6666666666665</v>
      </c>
      <c r="S2985" s="45">
        <v>100000</v>
      </c>
      <c r="T2985" s="45">
        <v>25371</v>
      </c>
      <c r="U2985" s="46">
        <v>0</v>
      </c>
      <c r="V2985" s="38">
        <v>0</v>
      </c>
      <c r="W2985" s="46">
        <v>0</v>
      </c>
      <c r="X2985" s="38"/>
      <c r="Y2985" s="38">
        <f t="shared" si="47"/>
        <v>0</v>
      </c>
      <c r="Z2985" s="38">
        <v>0</v>
      </c>
      <c r="AA2985" s="38">
        <v>0</v>
      </c>
      <c r="AB2985" s="38">
        <v>0</v>
      </c>
      <c r="AC2985" s="38" t="s">
        <v>6116</v>
      </c>
      <c r="AD2985" s="59">
        <v>0</v>
      </c>
      <c r="AE2985" s="59">
        <v>0</v>
      </c>
      <c r="AF2985" s="59" t="s">
        <v>6138</v>
      </c>
    </row>
    <row r="2986" spans="1:32" x14ac:dyDescent="0.2">
      <c r="A2986" s="111" t="s">
        <v>6110</v>
      </c>
      <c r="B2986" s="44" t="s">
        <v>6115</v>
      </c>
      <c r="C2986" s="44"/>
      <c r="D2986" s="39">
        <v>2971</v>
      </c>
      <c r="E2986" s="44" t="s">
        <v>5121</v>
      </c>
      <c r="F2986" s="44" t="s">
        <v>5122</v>
      </c>
      <c r="G2986" s="39" t="s">
        <v>6115</v>
      </c>
      <c r="H2986" s="64">
        <v>40633</v>
      </c>
      <c r="I2986" s="44" t="s">
        <v>6130</v>
      </c>
      <c r="J2986" s="58">
        <v>12</v>
      </c>
      <c r="K2986" s="44" t="s">
        <v>6110</v>
      </c>
      <c r="L2986" s="39" t="s">
        <v>6116</v>
      </c>
      <c r="M2986" s="67">
        <v>0</v>
      </c>
      <c r="N2986" s="67">
        <v>0</v>
      </c>
      <c r="O2986" s="46">
        <v>48719</v>
      </c>
      <c r="P2986" s="45">
        <v>48719</v>
      </c>
      <c r="Q2986" s="45">
        <v>61169</v>
      </c>
      <c r="R2986" s="45">
        <v>5097.416666666667</v>
      </c>
      <c r="S2986" s="45">
        <v>100000</v>
      </c>
      <c r="T2986" s="45">
        <v>42486</v>
      </c>
      <c r="U2986" s="46">
        <v>0</v>
      </c>
      <c r="V2986" s="38">
        <v>0</v>
      </c>
      <c r="W2986" s="46">
        <v>0</v>
      </c>
      <c r="X2986" s="38"/>
      <c r="Y2986" s="38">
        <f t="shared" si="47"/>
        <v>0</v>
      </c>
      <c r="Z2986" s="38">
        <v>0</v>
      </c>
      <c r="AA2986" s="38">
        <v>0</v>
      </c>
      <c r="AB2986" s="38">
        <v>0</v>
      </c>
      <c r="AC2986" s="38" t="s">
        <v>6116</v>
      </c>
      <c r="AD2986" s="59">
        <v>0</v>
      </c>
      <c r="AE2986" s="59">
        <v>0</v>
      </c>
      <c r="AF2986" s="59" t="s">
        <v>6138</v>
      </c>
    </row>
    <row r="2987" spans="1:32" x14ac:dyDescent="0.2">
      <c r="A2987" s="60" t="s">
        <v>6110</v>
      </c>
      <c r="B2987" s="44" t="s">
        <v>6115</v>
      </c>
      <c r="C2987" s="44"/>
      <c r="D2987" s="39">
        <v>2972</v>
      </c>
      <c r="E2987" s="44" t="s">
        <v>5141</v>
      </c>
      <c r="F2987" s="44" t="s">
        <v>5142</v>
      </c>
      <c r="G2987" s="39" t="s">
        <v>6115</v>
      </c>
      <c r="H2987" s="64">
        <v>40633</v>
      </c>
      <c r="I2987" s="44" t="s">
        <v>6132</v>
      </c>
      <c r="J2987" s="58">
        <v>12</v>
      </c>
      <c r="K2987" s="44" t="s">
        <v>6110</v>
      </c>
      <c r="L2987" s="39" t="s">
        <v>6116</v>
      </c>
      <c r="M2987" s="67">
        <v>0</v>
      </c>
      <c r="N2987" s="67">
        <v>0</v>
      </c>
      <c r="O2987" s="46">
        <v>66279</v>
      </c>
      <c r="P2987" s="45">
        <v>66279</v>
      </c>
      <c r="Q2987" s="45">
        <v>69276</v>
      </c>
      <c r="R2987" s="45">
        <v>5773</v>
      </c>
      <c r="S2987" s="45">
        <v>100000</v>
      </c>
      <c r="T2987" s="45">
        <v>44158</v>
      </c>
      <c r="U2987" s="46">
        <v>0</v>
      </c>
      <c r="V2987" s="38">
        <v>0</v>
      </c>
      <c r="W2987" s="46">
        <v>0</v>
      </c>
      <c r="X2987" s="38"/>
      <c r="Y2987" s="38">
        <f t="shared" si="47"/>
        <v>0</v>
      </c>
      <c r="Z2987" s="38">
        <v>0</v>
      </c>
      <c r="AA2987" s="38">
        <v>0</v>
      </c>
      <c r="AB2987" s="38">
        <v>0</v>
      </c>
      <c r="AC2987" s="38" t="s">
        <v>6116</v>
      </c>
      <c r="AD2987" s="59">
        <v>0</v>
      </c>
      <c r="AE2987" s="59">
        <v>0</v>
      </c>
      <c r="AF2987" s="59" t="s">
        <v>6138</v>
      </c>
    </row>
    <row r="2988" spans="1:32" x14ac:dyDescent="0.2">
      <c r="A2988" s="60" t="s">
        <v>6110</v>
      </c>
      <c r="B2988" s="44" t="s">
        <v>6115</v>
      </c>
      <c r="C2988" s="44"/>
      <c r="D2988" s="39">
        <v>2973</v>
      </c>
      <c r="E2988" s="44" t="s">
        <v>785</v>
      </c>
      <c r="F2988" s="44" t="s">
        <v>6071</v>
      </c>
      <c r="G2988" s="39" t="s">
        <v>6115</v>
      </c>
      <c r="H2988" s="64">
        <v>40451</v>
      </c>
      <c r="I2988" s="44" t="s">
        <v>6141</v>
      </c>
      <c r="J2988" s="58">
        <v>11</v>
      </c>
      <c r="K2988" s="44" t="s">
        <v>6110</v>
      </c>
      <c r="L2988" s="39" t="s">
        <v>6116</v>
      </c>
      <c r="M2988" s="67">
        <v>0</v>
      </c>
      <c r="N2988" s="67">
        <v>0</v>
      </c>
      <c r="O2988" s="46">
        <v>102729</v>
      </c>
      <c r="P2988" s="45">
        <v>102729</v>
      </c>
      <c r="Q2988" s="45">
        <v>80040</v>
      </c>
      <c r="R2988" s="45">
        <v>6670</v>
      </c>
      <c r="S2988" s="45">
        <v>100000</v>
      </c>
      <c r="T2988" s="45">
        <v>34463</v>
      </c>
      <c r="U2988" s="46">
        <v>2729</v>
      </c>
      <c r="V2988" s="38">
        <v>1169.1418676150738</v>
      </c>
      <c r="W2988" s="46">
        <v>1169.1418676150738</v>
      </c>
      <c r="X2988" s="38"/>
      <c r="Y2988" s="38">
        <f t="shared" si="47"/>
        <v>1355.7508825590453</v>
      </c>
      <c r="Z2988" s="38">
        <v>1355.7508825590453</v>
      </c>
      <c r="AA2988" s="38">
        <v>0</v>
      </c>
      <c r="AB2988" s="38">
        <v>1355.7508825590453</v>
      </c>
      <c r="AC2988" s="38" t="s">
        <v>6123</v>
      </c>
      <c r="AD2988" s="59">
        <v>3.9339317022866416E-2</v>
      </c>
      <c r="AE2988" s="59">
        <v>1.3197353060567563E-2</v>
      </c>
      <c r="AF2988" s="59">
        <v>0.49679402072519063</v>
      </c>
    </row>
    <row r="2989" spans="1:32" x14ac:dyDescent="0.2">
      <c r="A2989" s="60" t="s">
        <v>6110</v>
      </c>
      <c r="B2989" s="44" t="s">
        <v>6115</v>
      </c>
      <c r="C2989" s="44"/>
      <c r="D2989" s="39">
        <v>2974</v>
      </c>
      <c r="E2989" s="44" t="s">
        <v>5047</v>
      </c>
      <c r="F2989" s="44" t="s">
        <v>5048</v>
      </c>
      <c r="G2989" s="39" t="s">
        <v>6115</v>
      </c>
      <c r="H2989" s="64">
        <v>40633</v>
      </c>
      <c r="I2989" s="44" t="s">
        <v>6130</v>
      </c>
      <c r="J2989" s="58">
        <v>11</v>
      </c>
      <c r="K2989" s="44" t="s">
        <v>6110</v>
      </c>
      <c r="L2989" s="39" t="s">
        <v>6116</v>
      </c>
      <c r="M2989" s="67">
        <v>0</v>
      </c>
      <c r="N2989" s="67">
        <v>0</v>
      </c>
      <c r="O2989" s="46">
        <v>11587</v>
      </c>
      <c r="P2989" s="45">
        <v>11587</v>
      </c>
      <c r="Q2989" s="45">
        <v>54049</v>
      </c>
      <c r="R2989" s="45">
        <v>4504.083333333333</v>
      </c>
      <c r="S2989" s="45">
        <v>100000</v>
      </c>
      <c r="T2989" s="45">
        <v>41430</v>
      </c>
      <c r="U2989" s="46">
        <v>0</v>
      </c>
      <c r="V2989" s="38">
        <v>0</v>
      </c>
      <c r="W2989" s="46">
        <v>0</v>
      </c>
      <c r="X2989" s="38"/>
      <c r="Y2989" s="38">
        <f t="shared" si="47"/>
        <v>0</v>
      </c>
      <c r="Z2989" s="38">
        <v>0</v>
      </c>
      <c r="AA2989" s="38">
        <v>0</v>
      </c>
      <c r="AB2989" s="38">
        <v>0</v>
      </c>
      <c r="AC2989" s="38" t="s">
        <v>6116</v>
      </c>
      <c r="AD2989" s="59">
        <v>0</v>
      </c>
      <c r="AE2989" s="59">
        <v>0</v>
      </c>
      <c r="AF2989" s="59" t="s">
        <v>6138</v>
      </c>
    </row>
    <row r="2990" spans="1:32" x14ac:dyDescent="0.2">
      <c r="A2990" s="60" t="s">
        <v>6110</v>
      </c>
      <c r="B2990" s="44" t="s">
        <v>6115</v>
      </c>
      <c r="C2990" s="44"/>
      <c r="D2990" s="39">
        <v>2975</v>
      </c>
      <c r="E2990" s="44" t="s">
        <v>879</v>
      </c>
      <c r="F2990" s="44" t="s">
        <v>880</v>
      </c>
      <c r="G2990" s="39" t="s">
        <v>6115</v>
      </c>
      <c r="H2990" s="64">
        <v>40543</v>
      </c>
      <c r="I2990" s="44" t="s">
        <v>6131</v>
      </c>
      <c r="J2990" s="58">
        <v>10</v>
      </c>
      <c r="K2990" s="44" t="s">
        <v>6110</v>
      </c>
      <c r="L2990" s="39" t="s">
        <v>6116</v>
      </c>
      <c r="M2990" s="67">
        <v>0</v>
      </c>
      <c r="N2990" s="67">
        <v>0</v>
      </c>
      <c r="O2990" s="46">
        <v>22117</v>
      </c>
      <c r="P2990" s="45">
        <v>22117</v>
      </c>
      <c r="Q2990" s="45">
        <v>51005</v>
      </c>
      <c r="R2990" s="45">
        <v>4250.416666666667</v>
      </c>
      <c r="S2990" s="45">
        <v>100000</v>
      </c>
      <c r="T2990" s="45">
        <v>41655</v>
      </c>
      <c r="U2990" s="46">
        <v>0</v>
      </c>
      <c r="V2990" s="38">
        <v>0</v>
      </c>
      <c r="W2990" s="46">
        <v>0</v>
      </c>
      <c r="X2990" s="38"/>
      <c r="Y2990" s="38">
        <f t="shared" si="47"/>
        <v>0</v>
      </c>
      <c r="Z2990" s="38">
        <v>0</v>
      </c>
      <c r="AA2990" s="38">
        <v>0</v>
      </c>
      <c r="AB2990" s="38">
        <v>0</v>
      </c>
      <c r="AC2990" s="38" t="s">
        <v>6116</v>
      </c>
      <c r="AD2990" s="59">
        <v>0</v>
      </c>
      <c r="AE2990" s="59">
        <v>0</v>
      </c>
      <c r="AF2990" s="59" t="s">
        <v>6138</v>
      </c>
    </row>
    <row r="2991" spans="1:32" x14ac:dyDescent="0.2">
      <c r="A2991" s="60" t="s">
        <v>6110</v>
      </c>
      <c r="B2991" s="44" t="s">
        <v>6115</v>
      </c>
      <c r="C2991" s="44"/>
      <c r="D2991" s="39">
        <v>2976</v>
      </c>
      <c r="E2991" s="44" t="s">
        <v>1413</v>
      </c>
      <c r="F2991" s="44" t="s">
        <v>1414</v>
      </c>
      <c r="G2991" s="39" t="s">
        <v>6115</v>
      </c>
      <c r="H2991" s="64">
        <v>40451</v>
      </c>
      <c r="I2991" s="44" t="s">
        <v>6129</v>
      </c>
      <c r="J2991" s="58">
        <v>10</v>
      </c>
      <c r="K2991" s="44" t="s">
        <v>6110</v>
      </c>
      <c r="L2991" s="39" t="s">
        <v>6116</v>
      </c>
      <c r="M2991" s="67">
        <v>0</v>
      </c>
      <c r="N2991" s="67">
        <v>0</v>
      </c>
      <c r="O2991" s="46">
        <v>76438</v>
      </c>
      <c r="P2991" s="45">
        <v>76438</v>
      </c>
      <c r="Q2991" s="45">
        <v>50914</v>
      </c>
      <c r="R2991" s="45">
        <v>4242.833333333333</v>
      </c>
      <c r="S2991" s="45">
        <v>100000</v>
      </c>
      <c r="T2991" s="45">
        <v>14974</v>
      </c>
      <c r="U2991" s="46">
        <v>0</v>
      </c>
      <c r="V2991" s="38">
        <v>0</v>
      </c>
      <c r="W2991" s="46">
        <v>0</v>
      </c>
      <c r="X2991" s="38"/>
      <c r="Y2991" s="38">
        <f t="shared" si="47"/>
        <v>0</v>
      </c>
      <c r="Z2991" s="38">
        <v>0</v>
      </c>
      <c r="AA2991" s="38">
        <v>0</v>
      </c>
      <c r="AB2991" s="38">
        <v>0</v>
      </c>
      <c r="AC2991" s="38" t="s">
        <v>6116</v>
      </c>
      <c r="AD2991" s="59">
        <v>0</v>
      </c>
      <c r="AE2991" s="59">
        <v>0</v>
      </c>
      <c r="AF2991" s="59" t="s">
        <v>6138</v>
      </c>
    </row>
    <row r="2992" spans="1:32" x14ac:dyDescent="0.2">
      <c r="A2992" s="60" t="s">
        <v>6110</v>
      </c>
      <c r="B2992" s="44" t="s">
        <v>6115</v>
      </c>
      <c r="C2992" s="44"/>
      <c r="D2992" s="39">
        <v>2977</v>
      </c>
      <c r="E2992" s="44" t="s">
        <v>3578</v>
      </c>
      <c r="F2992" s="44" t="s">
        <v>3579</v>
      </c>
      <c r="G2992" s="39" t="s">
        <v>6115</v>
      </c>
      <c r="H2992" s="64">
        <v>40543</v>
      </c>
      <c r="I2992" s="44" t="s">
        <v>6131</v>
      </c>
      <c r="J2992" s="58">
        <v>10</v>
      </c>
      <c r="K2992" s="44" t="s">
        <v>6110</v>
      </c>
      <c r="L2992" s="39" t="s">
        <v>6116</v>
      </c>
      <c r="M2992" s="67">
        <v>0</v>
      </c>
      <c r="N2992" s="67">
        <v>0</v>
      </c>
      <c r="O2992" s="46">
        <v>84965</v>
      </c>
      <c r="P2992" s="45">
        <v>84965</v>
      </c>
      <c r="Q2992" s="45">
        <v>58603</v>
      </c>
      <c r="R2992" s="45">
        <v>4883.583333333333</v>
      </c>
      <c r="S2992" s="45">
        <v>100000</v>
      </c>
      <c r="T2992" s="45">
        <v>24487</v>
      </c>
      <c r="U2992" s="46">
        <v>0</v>
      </c>
      <c r="V2992" s="38">
        <v>0</v>
      </c>
      <c r="W2992" s="46">
        <v>0</v>
      </c>
      <c r="X2992" s="38"/>
      <c r="Y2992" s="38">
        <f t="shared" si="47"/>
        <v>0</v>
      </c>
      <c r="Z2992" s="38">
        <v>0</v>
      </c>
      <c r="AA2992" s="38">
        <v>0</v>
      </c>
      <c r="AB2992" s="38">
        <v>0</v>
      </c>
      <c r="AC2992" s="38" t="s">
        <v>6116</v>
      </c>
      <c r="AD2992" s="59">
        <v>0</v>
      </c>
      <c r="AE2992" s="59">
        <v>0</v>
      </c>
      <c r="AF2992" s="59" t="s">
        <v>6138</v>
      </c>
    </row>
    <row r="2993" spans="1:32" x14ac:dyDescent="0.2">
      <c r="A2993" s="60" t="s">
        <v>6110</v>
      </c>
      <c r="B2993" s="44" t="s">
        <v>6115</v>
      </c>
      <c r="C2993" s="44"/>
      <c r="D2993" s="39">
        <v>2978</v>
      </c>
      <c r="E2993" s="44" t="s">
        <v>5041</v>
      </c>
      <c r="F2993" s="44" t="s">
        <v>5042</v>
      </c>
      <c r="G2993" s="39" t="s">
        <v>6115</v>
      </c>
      <c r="H2993" s="64">
        <v>40633</v>
      </c>
      <c r="I2993" s="44" t="s">
        <v>6130</v>
      </c>
      <c r="J2993" s="58">
        <v>10</v>
      </c>
      <c r="K2993" s="44" t="s">
        <v>6110</v>
      </c>
      <c r="L2993" s="39" t="s">
        <v>6116</v>
      </c>
      <c r="M2993" s="67">
        <v>0</v>
      </c>
      <c r="N2993" s="67">
        <v>0</v>
      </c>
      <c r="O2993" s="46">
        <v>32317</v>
      </c>
      <c r="P2993" s="45">
        <v>32317</v>
      </c>
      <c r="Q2993" s="45">
        <v>41416</v>
      </c>
      <c r="R2993" s="45">
        <v>3451.3333333333335</v>
      </c>
      <c r="S2993" s="45">
        <v>100000</v>
      </c>
      <c r="T2993" s="45">
        <v>27822</v>
      </c>
      <c r="U2993" s="46">
        <v>0</v>
      </c>
      <c r="V2993" s="38">
        <v>0</v>
      </c>
      <c r="W2993" s="46">
        <v>0</v>
      </c>
      <c r="X2993" s="38"/>
      <c r="Y2993" s="38">
        <f t="shared" si="47"/>
        <v>0</v>
      </c>
      <c r="Z2993" s="38">
        <v>0</v>
      </c>
      <c r="AA2993" s="38">
        <v>0</v>
      </c>
      <c r="AB2993" s="38">
        <v>0</v>
      </c>
      <c r="AC2993" s="38" t="s">
        <v>6116</v>
      </c>
      <c r="AD2993" s="59">
        <v>0</v>
      </c>
      <c r="AE2993" s="59">
        <v>0</v>
      </c>
      <c r="AF2993" s="59" t="s">
        <v>6138</v>
      </c>
    </row>
    <row r="2994" spans="1:32" x14ac:dyDescent="0.2">
      <c r="A2994" s="60" t="s">
        <v>6110</v>
      </c>
      <c r="B2994" s="44" t="s">
        <v>6115</v>
      </c>
      <c r="C2994" s="44"/>
      <c r="D2994" s="39">
        <v>2979</v>
      </c>
      <c r="E2994" s="44" t="s">
        <v>5125</v>
      </c>
      <c r="F2994" s="44" t="s">
        <v>5126</v>
      </c>
      <c r="G2994" s="39" t="s">
        <v>6115</v>
      </c>
      <c r="H2994" s="64">
        <v>40451</v>
      </c>
      <c r="I2994" s="44" t="s">
        <v>6141</v>
      </c>
      <c r="J2994" s="58">
        <v>10</v>
      </c>
      <c r="K2994" s="44" t="s">
        <v>6110</v>
      </c>
      <c r="L2994" s="39" t="s">
        <v>6116</v>
      </c>
      <c r="M2994" s="67">
        <v>0</v>
      </c>
      <c r="N2994" s="67">
        <v>0</v>
      </c>
      <c r="O2994" s="46">
        <v>71568</v>
      </c>
      <c r="P2994" s="45">
        <v>71568</v>
      </c>
      <c r="Q2994" s="45">
        <v>42897</v>
      </c>
      <c r="R2994" s="45">
        <v>3574.75</v>
      </c>
      <c r="S2994" s="45">
        <v>100000</v>
      </c>
      <c r="T2994" s="45">
        <v>26589</v>
      </c>
      <c r="U2994" s="46">
        <v>0</v>
      </c>
      <c r="V2994" s="38">
        <v>0</v>
      </c>
      <c r="W2994" s="46">
        <v>0</v>
      </c>
      <c r="X2994" s="38"/>
      <c r="Y2994" s="38">
        <f t="shared" si="47"/>
        <v>0</v>
      </c>
      <c r="Z2994" s="38">
        <v>0</v>
      </c>
      <c r="AA2994" s="38">
        <v>0</v>
      </c>
      <c r="AB2994" s="38">
        <v>0</v>
      </c>
      <c r="AC2994" s="38" t="s">
        <v>6116</v>
      </c>
      <c r="AD2994" s="59">
        <v>0</v>
      </c>
      <c r="AE2994" s="59">
        <v>0</v>
      </c>
      <c r="AF2994" s="59" t="s">
        <v>6138</v>
      </c>
    </row>
    <row r="2995" spans="1:32" x14ac:dyDescent="0.2">
      <c r="A2995" s="60" t="s">
        <v>6110</v>
      </c>
      <c r="B2995" s="44" t="s">
        <v>6115</v>
      </c>
      <c r="C2995" s="44"/>
      <c r="D2995" s="39">
        <v>2980</v>
      </c>
      <c r="E2995" s="44" t="s">
        <v>5139</v>
      </c>
      <c r="F2995" s="44" t="s">
        <v>5140</v>
      </c>
      <c r="G2995" s="39" t="s">
        <v>6115</v>
      </c>
      <c r="H2995" s="64">
        <v>40633</v>
      </c>
      <c r="I2995" s="44" t="s">
        <v>6141</v>
      </c>
      <c r="J2995" s="58">
        <v>10</v>
      </c>
      <c r="K2995" s="44" t="s">
        <v>6110</v>
      </c>
      <c r="L2995" s="39" t="s">
        <v>6116</v>
      </c>
      <c r="M2995" s="67">
        <v>0</v>
      </c>
      <c r="N2995" s="67">
        <v>0</v>
      </c>
      <c r="O2995" s="46">
        <v>48872</v>
      </c>
      <c r="P2995" s="45">
        <v>48872</v>
      </c>
      <c r="Q2995" s="45">
        <v>56404</v>
      </c>
      <c r="R2995" s="45">
        <v>4700.333333333333</v>
      </c>
      <c r="S2995" s="45">
        <v>100000</v>
      </c>
      <c r="T2995" s="45">
        <v>43428</v>
      </c>
      <c r="U2995" s="46">
        <v>0</v>
      </c>
      <c r="V2995" s="38">
        <v>0</v>
      </c>
      <c r="W2995" s="46">
        <v>0</v>
      </c>
      <c r="X2995" s="38"/>
      <c r="Y2995" s="38">
        <f t="shared" si="47"/>
        <v>0</v>
      </c>
      <c r="Z2995" s="38">
        <v>0</v>
      </c>
      <c r="AA2995" s="38">
        <v>0</v>
      </c>
      <c r="AB2995" s="38">
        <v>0</v>
      </c>
      <c r="AC2995" s="38" t="s">
        <v>6116</v>
      </c>
      <c r="AD2995" s="59">
        <v>0</v>
      </c>
      <c r="AE2995" s="59">
        <v>0</v>
      </c>
      <c r="AF2995" s="59" t="s">
        <v>6138</v>
      </c>
    </row>
    <row r="2996" spans="1:32" x14ac:dyDescent="0.2">
      <c r="A2996" s="60" t="s">
        <v>6110</v>
      </c>
      <c r="B2996" s="44" t="s">
        <v>6115</v>
      </c>
      <c r="C2996" s="44"/>
      <c r="D2996" s="39">
        <v>2981</v>
      </c>
      <c r="E2996" s="44" t="s">
        <v>5381</v>
      </c>
      <c r="F2996" s="44" t="s">
        <v>5382</v>
      </c>
      <c r="G2996" s="39" t="s">
        <v>6115</v>
      </c>
      <c r="H2996" s="64">
        <v>40543</v>
      </c>
      <c r="I2996" s="44" t="s">
        <v>6141</v>
      </c>
      <c r="J2996" s="58">
        <v>10</v>
      </c>
      <c r="K2996" s="44" t="s">
        <v>6110</v>
      </c>
      <c r="L2996" s="39" t="s">
        <v>6116</v>
      </c>
      <c r="M2996" s="67">
        <v>0</v>
      </c>
      <c r="N2996" s="67">
        <v>0</v>
      </c>
      <c r="O2996" s="46">
        <v>3266</v>
      </c>
      <c r="P2996" s="45">
        <v>3266</v>
      </c>
      <c r="Q2996" s="45">
        <v>54825</v>
      </c>
      <c r="R2996" s="45">
        <v>4568.75</v>
      </c>
      <c r="S2996" s="45">
        <v>100000</v>
      </c>
      <c r="T2996" s="45">
        <v>37330</v>
      </c>
      <c r="U2996" s="46">
        <v>0</v>
      </c>
      <c r="V2996" s="38">
        <v>0</v>
      </c>
      <c r="W2996" s="46">
        <v>0</v>
      </c>
      <c r="X2996" s="38"/>
      <c r="Y2996" s="38">
        <f t="shared" si="47"/>
        <v>0</v>
      </c>
      <c r="Z2996" s="38">
        <v>0</v>
      </c>
      <c r="AA2996" s="38">
        <v>0</v>
      </c>
      <c r="AB2996" s="38">
        <v>0</v>
      </c>
      <c r="AC2996" s="38" t="s">
        <v>6116</v>
      </c>
      <c r="AD2996" s="59">
        <v>0</v>
      </c>
      <c r="AE2996" s="59">
        <v>0</v>
      </c>
      <c r="AF2996" s="59" t="s">
        <v>6138</v>
      </c>
    </row>
    <row r="2997" spans="1:32" x14ac:dyDescent="0.2">
      <c r="A2997" s="60" t="s">
        <v>6110</v>
      </c>
      <c r="B2997" s="44" t="s">
        <v>6115</v>
      </c>
      <c r="C2997" s="44"/>
      <c r="D2997" s="39">
        <v>2982</v>
      </c>
      <c r="E2997" s="44" t="s">
        <v>1826</v>
      </c>
      <c r="F2997" s="44" t="s">
        <v>1827</v>
      </c>
      <c r="G2997" s="39" t="s">
        <v>6115</v>
      </c>
      <c r="H2997" s="64">
        <v>40359</v>
      </c>
      <c r="I2997" s="44" t="s">
        <v>6141</v>
      </c>
      <c r="J2997" s="58">
        <v>9</v>
      </c>
      <c r="K2997" s="44" t="s">
        <v>6110</v>
      </c>
      <c r="L2997" s="39" t="s">
        <v>6116</v>
      </c>
      <c r="M2997" s="67">
        <v>0</v>
      </c>
      <c r="N2997" s="67">
        <v>0</v>
      </c>
      <c r="O2997" s="46">
        <v>883</v>
      </c>
      <c r="P2997" s="45">
        <v>883</v>
      </c>
      <c r="Q2997" s="45">
        <v>30291</v>
      </c>
      <c r="R2997" s="45">
        <v>2524.25</v>
      </c>
      <c r="S2997" s="45">
        <v>100000</v>
      </c>
      <c r="T2997" s="45">
        <v>20932</v>
      </c>
      <c r="U2997" s="46">
        <v>0</v>
      </c>
      <c r="V2997" s="38">
        <v>0</v>
      </c>
      <c r="W2997" s="46">
        <v>0</v>
      </c>
      <c r="X2997" s="38"/>
      <c r="Y2997" s="38">
        <f t="shared" si="47"/>
        <v>0</v>
      </c>
      <c r="Z2997" s="38">
        <v>0</v>
      </c>
      <c r="AA2997" s="38">
        <v>0</v>
      </c>
      <c r="AB2997" s="38">
        <v>0</v>
      </c>
      <c r="AC2997" s="38" t="s">
        <v>6116</v>
      </c>
      <c r="AD2997" s="59">
        <v>0</v>
      </c>
      <c r="AE2997" s="59">
        <v>0</v>
      </c>
      <c r="AF2997" s="59" t="s">
        <v>6138</v>
      </c>
    </row>
    <row r="2998" spans="1:32" x14ac:dyDescent="0.2">
      <c r="A2998" s="60" t="s">
        <v>6110</v>
      </c>
      <c r="B2998" s="44" t="s">
        <v>6115</v>
      </c>
      <c r="C2998" s="44"/>
      <c r="D2998" s="39">
        <v>2983</v>
      </c>
      <c r="E2998" s="44" t="s">
        <v>5375</v>
      </c>
      <c r="F2998" s="44" t="s">
        <v>5376</v>
      </c>
      <c r="G2998" s="39" t="s">
        <v>6115</v>
      </c>
      <c r="H2998" s="64">
        <v>40451</v>
      </c>
      <c r="I2998" s="44" t="s">
        <v>6141</v>
      </c>
      <c r="J2998" s="58">
        <v>9</v>
      </c>
      <c r="K2998" s="44" t="s">
        <v>6110</v>
      </c>
      <c r="L2998" s="39" t="s">
        <v>6116</v>
      </c>
      <c r="M2998" s="67">
        <v>0</v>
      </c>
      <c r="N2998" s="67">
        <v>0</v>
      </c>
      <c r="O2998" s="46">
        <v>28362</v>
      </c>
      <c r="P2998" s="45">
        <v>28362</v>
      </c>
      <c r="Q2998" s="45">
        <v>36998</v>
      </c>
      <c r="R2998" s="45">
        <v>3083.1666666666665</v>
      </c>
      <c r="S2998" s="45">
        <v>100000</v>
      </c>
      <c r="T2998" s="45">
        <v>15143</v>
      </c>
      <c r="U2998" s="46">
        <v>0</v>
      </c>
      <c r="V2998" s="38">
        <v>0</v>
      </c>
      <c r="W2998" s="46">
        <v>0</v>
      </c>
      <c r="X2998" s="38"/>
      <c r="Y2998" s="38">
        <f t="shared" si="47"/>
        <v>0</v>
      </c>
      <c r="Z2998" s="38">
        <v>0</v>
      </c>
      <c r="AA2998" s="38">
        <v>0</v>
      </c>
      <c r="AB2998" s="38">
        <v>0</v>
      </c>
      <c r="AC2998" s="38" t="s">
        <v>6116</v>
      </c>
      <c r="AD2998" s="59">
        <v>0</v>
      </c>
      <c r="AE2998" s="59">
        <v>0</v>
      </c>
      <c r="AF2998" s="59" t="s">
        <v>6138</v>
      </c>
    </row>
    <row r="2999" spans="1:32" x14ac:dyDescent="0.2">
      <c r="A2999" s="60" t="s">
        <v>6110</v>
      </c>
      <c r="B2999" s="44" t="s">
        <v>6176</v>
      </c>
      <c r="C2999" s="44" t="s">
        <v>6175</v>
      </c>
      <c r="D2999" s="39">
        <v>2984</v>
      </c>
      <c r="E2999" s="44" t="s">
        <v>196</v>
      </c>
      <c r="F2999" s="44" t="s">
        <v>197</v>
      </c>
      <c r="G2999" s="39" t="s">
        <v>6115</v>
      </c>
      <c r="H2999" s="64">
        <v>40268</v>
      </c>
      <c r="I2999" s="44" t="s">
        <v>6141</v>
      </c>
      <c r="J2999" s="58">
        <v>8</v>
      </c>
      <c r="K2999" s="44" t="s">
        <v>6110</v>
      </c>
      <c r="L2999" s="39" t="s">
        <v>6116</v>
      </c>
      <c r="M2999" s="67">
        <v>0</v>
      </c>
      <c r="N2999" s="67">
        <v>0</v>
      </c>
      <c r="O2999" s="46">
        <v>162378</v>
      </c>
      <c r="P2999" s="45">
        <v>162378</v>
      </c>
      <c r="Q2999" s="45">
        <v>34701</v>
      </c>
      <c r="R2999" s="45">
        <v>2891.75</v>
      </c>
      <c r="S2999" s="45">
        <v>100000</v>
      </c>
      <c r="T2999" s="45">
        <v>27945</v>
      </c>
      <c r="U2999" s="46">
        <v>62378</v>
      </c>
      <c r="V2999" s="38">
        <v>26723.609900363896</v>
      </c>
      <c r="W2999" s="46">
        <v>26723.609900363896</v>
      </c>
      <c r="X2999" s="38"/>
      <c r="Y2999" s="38">
        <f t="shared" si="47"/>
        <v>30989.01742479594</v>
      </c>
      <c r="Z2999" s="38">
        <v>27945</v>
      </c>
      <c r="AA2999" s="38">
        <v>0</v>
      </c>
      <c r="AB2999" s="38">
        <v>27945</v>
      </c>
      <c r="AC2999" s="38" t="s">
        <v>6123</v>
      </c>
      <c r="AD2999" s="59">
        <v>1</v>
      </c>
      <c r="AE2999" s="59">
        <v>0.1720984369803791</v>
      </c>
      <c r="AF2999" s="59">
        <v>0.4479944852351791</v>
      </c>
    </row>
    <row r="3000" spans="1:32" x14ac:dyDescent="0.2">
      <c r="A3000" s="111" t="s">
        <v>6110</v>
      </c>
      <c r="B3000" s="44" t="s">
        <v>6115</v>
      </c>
      <c r="C3000" s="44"/>
      <c r="D3000" s="39">
        <v>2985</v>
      </c>
      <c r="E3000" s="44" t="s">
        <v>2401</v>
      </c>
      <c r="F3000" s="44" t="s">
        <v>2402</v>
      </c>
      <c r="G3000" s="39" t="s">
        <v>6115</v>
      </c>
      <c r="H3000" s="64">
        <v>40451</v>
      </c>
      <c r="I3000" s="44" t="s">
        <v>6141</v>
      </c>
      <c r="J3000" s="58">
        <v>8</v>
      </c>
      <c r="K3000" s="44" t="s">
        <v>6110</v>
      </c>
      <c r="L3000" s="39" t="s">
        <v>6116</v>
      </c>
      <c r="M3000" s="67">
        <v>0</v>
      </c>
      <c r="N3000" s="67">
        <v>0</v>
      </c>
      <c r="O3000" s="46">
        <v>4613</v>
      </c>
      <c r="P3000" s="45">
        <v>4613</v>
      </c>
      <c r="Q3000" s="45">
        <v>51416</v>
      </c>
      <c r="R3000" s="45">
        <v>4284.666666666667</v>
      </c>
      <c r="S3000" s="45">
        <v>100000</v>
      </c>
      <c r="T3000" s="45">
        <v>2632</v>
      </c>
      <c r="U3000" s="46">
        <v>0</v>
      </c>
      <c r="V3000" s="38">
        <v>0</v>
      </c>
      <c r="W3000" s="46">
        <v>0</v>
      </c>
      <c r="X3000" s="38"/>
      <c r="Y3000" s="38">
        <f t="shared" si="47"/>
        <v>0</v>
      </c>
      <c r="Z3000" s="38">
        <v>0</v>
      </c>
      <c r="AA3000" s="38">
        <v>0</v>
      </c>
      <c r="AB3000" s="38">
        <v>0</v>
      </c>
      <c r="AC3000" s="38" t="s">
        <v>6116</v>
      </c>
      <c r="AD3000" s="59">
        <v>0</v>
      </c>
      <c r="AE3000" s="59">
        <v>0</v>
      </c>
      <c r="AF3000" s="59" t="s">
        <v>6138</v>
      </c>
    </row>
    <row r="3001" spans="1:32" x14ac:dyDescent="0.2">
      <c r="A3001" s="111" t="s">
        <v>6110</v>
      </c>
      <c r="B3001" s="44" t="s">
        <v>6115</v>
      </c>
      <c r="C3001" s="44"/>
      <c r="D3001" s="39">
        <v>2986</v>
      </c>
      <c r="E3001" s="44" t="s">
        <v>3498</v>
      </c>
      <c r="F3001" s="44" t="s">
        <v>3499</v>
      </c>
      <c r="G3001" s="39" t="s">
        <v>6115</v>
      </c>
      <c r="H3001" s="64">
        <v>40543</v>
      </c>
      <c r="I3001" s="44" t="s">
        <v>6141</v>
      </c>
      <c r="J3001" s="58">
        <v>8</v>
      </c>
      <c r="K3001" s="44" t="s">
        <v>6110</v>
      </c>
      <c r="L3001" s="39" t="s">
        <v>6116</v>
      </c>
      <c r="M3001" s="67">
        <v>0</v>
      </c>
      <c r="N3001" s="67">
        <v>0</v>
      </c>
      <c r="O3001" s="46">
        <v>210362</v>
      </c>
      <c r="P3001" s="45">
        <v>210362</v>
      </c>
      <c r="Q3001" s="45">
        <v>31912</v>
      </c>
      <c r="R3001" s="45">
        <v>2659.3333333333335</v>
      </c>
      <c r="S3001" s="45">
        <v>100000</v>
      </c>
      <c r="T3001" s="45">
        <v>10203</v>
      </c>
      <c r="U3001" s="46">
        <v>110362</v>
      </c>
      <c r="V3001" s="38">
        <v>47280.628359741582</v>
      </c>
      <c r="W3001" s="46">
        <v>10203</v>
      </c>
      <c r="X3001" s="38"/>
      <c r="Y3001" s="38">
        <f t="shared" si="47"/>
        <v>54827.181715273487</v>
      </c>
      <c r="Z3001" s="38">
        <v>10203</v>
      </c>
      <c r="AA3001" s="38">
        <v>0</v>
      </c>
      <c r="AB3001" s="38">
        <v>10203</v>
      </c>
      <c r="AC3001" s="38" t="s">
        <v>6123</v>
      </c>
      <c r="AD3001" s="59">
        <v>1</v>
      </c>
      <c r="AE3001" s="59">
        <v>4.8502105893649991E-2</v>
      </c>
      <c r="AF3001" s="59">
        <v>9.2450299922074625E-2</v>
      </c>
    </row>
    <row r="3002" spans="1:32" x14ac:dyDescent="0.2">
      <c r="A3002" s="111" t="s">
        <v>6110</v>
      </c>
      <c r="B3002" s="44" t="s">
        <v>6115</v>
      </c>
      <c r="C3002" s="44"/>
      <c r="D3002" s="39">
        <v>2987</v>
      </c>
      <c r="E3002" s="44" t="s">
        <v>4261</v>
      </c>
      <c r="F3002" s="44" t="s">
        <v>4262</v>
      </c>
      <c r="G3002" s="39" t="s">
        <v>6115</v>
      </c>
      <c r="H3002" s="64">
        <v>40359</v>
      </c>
      <c r="I3002" s="44" t="s">
        <v>6141</v>
      </c>
      <c r="J3002" s="58">
        <v>8</v>
      </c>
      <c r="K3002" s="44" t="s">
        <v>6110</v>
      </c>
      <c r="L3002" s="39" t="s">
        <v>6116</v>
      </c>
      <c r="M3002" s="67">
        <v>0</v>
      </c>
      <c r="N3002" s="67">
        <v>0</v>
      </c>
      <c r="O3002" s="46">
        <v>48046</v>
      </c>
      <c r="P3002" s="45">
        <v>48046</v>
      </c>
      <c r="Q3002" s="45">
        <v>34567</v>
      </c>
      <c r="R3002" s="45">
        <v>2880.5833333333335</v>
      </c>
      <c r="S3002" s="45">
        <v>100000</v>
      </c>
      <c r="T3002" s="45">
        <v>19232</v>
      </c>
      <c r="U3002" s="46">
        <v>0</v>
      </c>
      <c r="V3002" s="38">
        <v>0</v>
      </c>
      <c r="W3002" s="46">
        <v>0</v>
      </c>
      <c r="X3002" s="38"/>
      <c r="Y3002" s="38">
        <f t="shared" si="47"/>
        <v>0</v>
      </c>
      <c r="Z3002" s="38">
        <v>0</v>
      </c>
      <c r="AA3002" s="38">
        <v>0</v>
      </c>
      <c r="AB3002" s="38">
        <v>0</v>
      </c>
      <c r="AC3002" s="38" t="s">
        <v>6116</v>
      </c>
      <c r="AD3002" s="59">
        <v>0</v>
      </c>
      <c r="AE3002" s="59">
        <v>0</v>
      </c>
      <c r="AF3002" s="59" t="s">
        <v>6138</v>
      </c>
    </row>
    <row r="3003" spans="1:32" x14ac:dyDescent="0.2">
      <c r="A3003" s="111" t="s">
        <v>6110</v>
      </c>
      <c r="B3003" s="44" t="s">
        <v>6115</v>
      </c>
      <c r="C3003" s="44"/>
      <c r="D3003" s="39">
        <v>2988</v>
      </c>
      <c r="E3003" s="44" t="s">
        <v>4273</v>
      </c>
      <c r="F3003" s="44" t="s">
        <v>4274</v>
      </c>
      <c r="G3003" s="39" t="s">
        <v>6115</v>
      </c>
      <c r="H3003" s="64">
        <v>40359</v>
      </c>
      <c r="I3003" s="44" t="s">
        <v>6141</v>
      </c>
      <c r="J3003" s="58">
        <v>8</v>
      </c>
      <c r="K3003" s="44" t="s">
        <v>6110</v>
      </c>
      <c r="L3003" s="39" t="s">
        <v>6116</v>
      </c>
      <c r="M3003" s="67">
        <v>0</v>
      </c>
      <c r="N3003" s="67">
        <v>0</v>
      </c>
      <c r="O3003" s="46">
        <v>89107</v>
      </c>
      <c r="P3003" s="45">
        <v>89107</v>
      </c>
      <c r="Q3003" s="45">
        <v>37554</v>
      </c>
      <c r="R3003" s="45">
        <v>3129.5</v>
      </c>
      <c r="S3003" s="45">
        <v>100000</v>
      </c>
      <c r="T3003" s="45">
        <v>24862</v>
      </c>
      <c r="U3003" s="46">
        <v>0</v>
      </c>
      <c r="V3003" s="38">
        <v>0</v>
      </c>
      <c r="W3003" s="46">
        <v>0</v>
      </c>
      <c r="X3003" s="38"/>
      <c r="Y3003" s="38">
        <f t="shared" si="47"/>
        <v>0</v>
      </c>
      <c r="Z3003" s="38">
        <v>0</v>
      </c>
      <c r="AA3003" s="38">
        <v>0</v>
      </c>
      <c r="AB3003" s="38">
        <v>0</v>
      </c>
      <c r="AC3003" s="38" t="s">
        <v>6116</v>
      </c>
      <c r="AD3003" s="59">
        <v>0</v>
      </c>
      <c r="AE3003" s="59">
        <v>0</v>
      </c>
      <c r="AF3003" s="59" t="s">
        <v>6138</v>
      </c>
    </row>
    <row r="3004" spans="1:32" x14ac:dyDescent="0.2">
      <c r="A3004" s="60" t="s">
        <v>6110</v>
      </c>
      <c r="B3004" s="44" t="s">
        <v>6115</v>
      </c>
      <c r="C3004" s="44"/>
      <c r="D3004" s="39">
        <v>2989</v>
      </c>
      <c r="E3004" s="44" t="s">
        <v>5430</v>
      </c>
      <c r="F3004" s="44" t="s">
        <v>3640</v>
      </c>
      <c r="G3004" s="39" t="s">
        <v>6115</v>
      </c>
      <c r="H3004" s="64">
        <v>40543</v>
      </c>
      <c r="I3004" s="44" t="s">
        <v>6141</v>
      </c>
      <c r="J3004" s="58">
        <v>8</v>
      </c>
      <c r="K3004" s="44" t="s">
        <v>6110</v>
      </c>
      <c r="L3004" s="39" t="s">
        <v>6116</v>
      </c>
      <c r="M3004" s="67">
        <v>0</v>
      </c>
      <c r="N3004" s="67">
        <v>0</v>
      </c>
      <c r="O3004" s="46">
        <v>23063</v>
      </c>
      <c r="P3004" s="45">
        <v>23063</v>
      </c>
      <c r="Q3004" s="45">
        <v>34488</v>
      </c>
      <c r="R3004" s="45">
        <v>2874</v>
      </c>
      <c r="S3004" s="45">
        <v>100000</v>
      </c>
      <c r="T3004" s="45">
        <v>15680</v>
      </c>
      <c r="U3004" s="46">
        <v>0</v>
      </c>
      <c r="V3004" s="38">
        <v>0</v>
      </c>
      <c r="W3004" s="46">
        <v>0</v>
      </c>
      <c r="X3004" s="38"/>
      <c r="Y3004" s="38">
        <f t="shared" si="47"/>
        <v>0</v>
      </c>
      <c r="Z3004" s="38">
        <v>0</v>
      </c>
      <c r="AA3004" s="38">
        <v>0</v>
      </c>
      <c r="AB3004" s="38">
        <v>0</v>
      </c>
      <c r="AC3004" s="38" t="s">
        <v>6116</v>
      </c>
      <c r="AD3004" s="59">
        <v>0</v>
      </c>
      <c r="AE3004" s="59">
        <v>0</v>
      </c>
      <c r="AF3004" s="59" t="s">
        <v>6138</v>
      </c>
    </row>
    <row r="3005" spans="1:32" x14ac:dyDescent="0.2">
      <c r="A3005" s="60" t="s">
        <v>6110</v>
      </c>
      <c r="B3005" s="44" t="s">
        <v>6115</v>
      </c>
      <c r="C3005" s="44"/>
      <c r="D3005" s="39">
        <v>2990</v>
      </c>
      <c r="E3005" s="44" t="s">
        <v>5855</v>
      </c>
      <c r="F3005" s="44" t="s">
        <v>5856</v>
      </c>
      <c r="G3005" s="39" t="s">
        <v>6115</v>
      </c>
      <c r="H3005" s="64">
        <v>40543</v>
      </c>
      <c r="I3005" s="44" t="s">
        <v>6130</v>
      </c>
      <c r="J3005" s="58">
        <v>8</v>
      </c>
      <c r="K3005" s="44" t="s">
        <v>6110</v>
      </c>
      <c r="L3005" s="39" t="s">
        <v>6116</v>
      </c>
      <c r="M3005" s="67">
        <v>0</v>
      </c>
      <c r="N3005" s="67">
        <v>0</v>
      </c>
      <c r="O3005" s="46">
        <v>221495</v>
      </c>
      <c r="P3005" s="45">
        <v>221495</v>
      </c>
      <c r="Q3005" s="45">
        <v>37184</v>
      </c>
      <c r="R3005" s="45">
        <v>3098.6666666666665</v>
      </c>
      <c r="S3005" s="45">
        <v>100000</v>
      </c>
      <c r="T3005" s="45">
        <v>16509</v>
      </c>
      <c r="U3005" s="46">
        <v>121495</v>
      </c>
      <c r="V3005" s="38">
        <v>52050.161673101284</v>
      </c>
      <c r="W3005" s="46">
        <v>16509</v>
      </c>
      <c r="X3005" s="38"/>
      <c r="Y3005" s="38">
        <f t="shared" si="47"/>
        <v>60357.989548007041</v>
      </c>
      <c r="Z3005" s="38">
        <v>16509</v>
      </c>
      <c r="AA3005" s="38">
        <v>0</v>
      </c>
      <c r="AB3005" s="38">
        <v>16509</v>
      </c>
      <c r="AC3005" s="38" t="s">
        <v>6123</v>
      </c>
      <c r="AD3005" s="59">
        <v>1</v>
      </c>
      <c r="AE3005" s="59">
        <v>7.453441386938757E-2</v>
      </c>
      <c r="AF3005" s="59">
        <v>0.13588213506728672</v>
      </c>
    </row>
    <row r="3006" spans="1:32" x14ac:dyDescent="0.2">
      <c r="A3006" s="60" t="s">
        <v>6110</v>
      </c>
      <c r="B3006" s="44" t="s">
        <v>6115</v>
      </c>
      <c r="C3006" s="44"/>
      <c r="D3006" s="39">
        <v>2991</v>
      </c>
      <c r="E3006" s="44" t="s">
        <v>2395</v>
      </c>
      <c r="F3006" s="44" t="s">
        <v>2396</v>
      </c>
      <c r="G3006" s="39" t="s">
        <v>6115</v>
      </c>
      <c r="H3006" s="64">
        <v>40451</v>
      </c>
      <c r="I3006" s="44" t="s">
        <v>6141</v>
      </c>
      <c r="J3006" s="58">
        <v>6</v>
      </c>
      <c r="K3006" s="44" t="s">
        <v>6110</v>
      </c>
      <c r="L3006" s="39" t="s">
        <v>6116</v>
      </c>
      <c r="M3006" s="67">
        <v>0</v>
      </c>
      <c r="N3006" s="67">
        <v>0</v>
      </c>
      <c r="O3006" s="46">
        <v>31219</v>
      </c>
      <c r="P3006" s="45">
        <v>31219</v>
      </c>
      <c r="Q3006" s="45">
        <v>41406</v>
      </c>
      <c r="R3006" s="45">
        <v>3450.5</v>
      </c>
      <c r="S3006" s="45">
        <v>100000</v>
      </c>
      <c r="T3006" s="45">
        <v>27332</v>
      </c>
      <c r="U3006" s="46">
        <v>0</v>
      </c>
      <c r="V3006" s="38">
        <v>0</v>
      </c>
      <c r="W3006" s="46">
        <v>0</v>
      </c>
      <c r="X3006" s="38"/>
      <c r="Y3006" s="38">
        <f t="shared" si="47"/>
        <v>0</v>
      </c>
      <c r="Z3006" s="38">
        <v>0</v>
      </c>
      <c r="AA3006" s="38">
        <v>0</v>
      </c>
      <c r="AB3006" s="38">
        <v>0</v>
      </c>
      <c r="AC3006" s="38" t="s">
        <v>6116</v>
      </c>
      <c r="AD3006" s="59">
        <v>0</v>
      </c>
      <c r="AE3006" s="59">
        <v>0</v>
      </c>
      <c r="AF3006" s="59" t="s">
        <v>6138</v>
      </c>
    </row>
    <row r="3007" spans="1:32" x14ac:dyDescent="0.2">
      <c r="A3007" s="60" t="s">
        <v>6110</v>
      </c>
      <c r="B3007" s="44" t="s">
        <v>6115</v>
      </c>
      <c r="C3007" s="44"/>
      <c r="D3007" s="39">
        <v>2992</v>
      </c>
      <c r="E3007" s="44" t="s">
        <v>3921</v>
      </c>
      <c r="F3007" s="44" t="s">
        <v>3922</v>
      </c>
      <c r="G3007" s="39" t="s">
        <v>6115</v>
      </c>
      <c r="H3007" s="64">
        <v>40359</v>
      </c>
      <c r="I3007" s="44" t="s">
        <v>6129</v>
      </c>
      <c r="J3007" s="58">
        <v>6</v>
      </c>
      <c r="K3007" s="44" t="s">
        <v>6110</v>
      </c>
      <c r="L3007" s="39" t="s">
        <v>6116</v>
      </c>
      <c r="M3007" s="67">
        <v>0</v>
      </c>
      <c r="N3007" s="67">
        <v>0</v>
      </c>
      <c r="O3007" s="46">
        <v>295741</v>
      </c>
      <c r="P3007" s="45">
        <v>295741</v>
      </c>
      <c r="Q3007" s="45">
        <v>31725</v>
      </c>
      <c r="R3007" s="45">
        <v>2643.75</v>
      </c>
      <c r="S3007" s="45">
        <v>100000</v>
      </c>
      <c r="T3007" s="45">
        <v>19544</v>
      </c>
      <c r="U3007" s="46">
        <v>195741</v>
      </c>
      <c r="V3007" s="38">
        <v>83858.189193419632</v>
      </c>
      <c r="W3007" s="46">
        <v>19544</v>
      </c>
      <c r="X3007" s="38"/>
      <c r="Y3007" s="38">
        <f t="shared" si="47"/>
        <v>97242.958410769541</v>
      </c>
      <c r="Z3007" s="38">
        <v>19544</v>
      </c>
      <c r="AA3007" s="38">
        <v>0</v>
      </c>
      <c r="AB3007" s="38">
        <v>19544</v>
      </c>
      <c r="AC3007" s="38" t="s">
        <v>6123</v>
      </c>
      <c r="AD3007" s="59">
        <v>1</v>
      </c>
      <c r="AE3007" s="59">
        <v>6.6084851271889927E-2</v>
      </c>
      <c r="AF3007" s="59">
        <v>9.9846225369237915E-2</v>
      </c>
    </row>
    <row r="3008" spans="1:32" x14ac:dyDescent="0.2">
      <c r="A3008" s="60" t="s">
        <v>6110</v>
      </c>
      <c r="B3008" s="44" t="s">
        <v>6115</v>
      </c>
      <c r="C3008" s="44"/>
      <c r="D3008" s="39">
        <v>2993</v>
      </c>
      <c r="E3008" s="44" t="s">
        <v>5213</v>
      </c>
      <c r="F3008" s="44" t="s">
        <v>5214</v>
      </c>
      <c r="G3008" s="39" t="s">
        <v>6115</v>
      </c>
      <c r="H3008" s="64">
        <v>40451</v>
      </c>
      <c r="I3008" s="44" t="s">
        <v>6141</v>
      </c>
      <c r="J3008" s="58">
        <v>6</v>
      </c>
      <c r="K3008" s="44" t="s">
        <v>6110</v>
      </c>
      <c r="L3008" s="39" t="s">
        <v>6116</v>
      </c>
      <c r="M3008" s="67">
        <v>0</v>
      </c>
      <c r="N3008" s="67">
        <v>0</v>
      </c>
      <c r="O3008" s="46">
        <v>6997</v>
      </c>
      <c r="P3008" s="45">
        <v>6997</v>
      </c>
      <c r="Q3008" s="45">
        <v>25693</v>
      </c>
      <c r="R3008" s="45">
        <v>2141.0833333333335</v>
      </c>
      <c r="S3008" s="45">
        <v>100000</v>
      </c>
      <c r="T3008" s="45">
        <v>16141</v>
      </c>
      <c r="U3008" s="46">
        <v>0</v>
      </c>
      <c r="V3008" s="38">
        <v>0</v>
      </c>
      <c r="W3008" s="46">
        <v>0</v>
      </c>
      <c r="X3008" s="38"/>
      <c r="Y3008" s="38">
        <f t="shared" si="47"/>
        <v>0</v>
      </c>
      <c r="Z3008" s="38">
        <v>0</v>
      </c>
      <c r="AA3008" s="38">
        <v>0</v>
      </c>
      <c r="AB3008" s="38">
        <v>0</v>
      </c>
      <c r="AC3008" s="38" t="s">
        <v>6116</v>
      </c>
      <c r="AD3008" s="59">
        <v>0</v>
      </c>
      <c r="AE3008" s="59">
        <v>0</v>
      </c>
      <c r="AF3008" s="59" t="s">
        <v>6138</v>
      </c>
    </row>
    <row r="3009" spans="1:32" x14ac:dyDescent="0.2">
      <c r="A3009" s="60" t="s">
        <v>6110</v>
      </c>
      <c r="B3009" s="44" t="s">
        <v>6115</v>
      </c>
      <c r="C3009" s="44"/>
      <c r="D3009" s="39">
        <v>2994</v>
      </c>
      <c r="E3009" s="44" t="s">
        <v>5249</v>
      </c>
      <c r="F3009" s="44" t="s">
        <v>5250</v>
      </c>
      <c r="G3009" s="39" t="s">
        <v>6115</v>
      </c>
      <c r="H3009" s="64">
        <v>40633</v>
      </c>
      <c r="I3009" s="44" t="s">
        <v>6130</v>
      </c>
      <c r="J3009" s="58">
        <v>6</v>
      </c>
      <c r="K3009" s="44" t="s">
        <v>6110</v>
      </c>
      <c r="L3009" s="39" t="s">
        <v>6116</v>
      </c>
      <c r="M3009" s="67">
        <v>0</v>
      </c>
      <c r="N3009" s="67">
        <v>0</v>
      </c>
      <c r="O3009" s="46">
        <v>9649</v>
      </c>
      <c r="P3009" s="45">
        <v>9649</v>
      </c>
      <c r="Q3009" s="45">
        <v>25534</v>
      </c>
      <c r="R3009" s="45">
        <v>2127.8333333333335</v>
      </c>
      <c r="S3009" s="45">
        <v>100000</v>
      </c>
      <c r="T3009" s="45">
        <v>15776</v>
      </c>
      <c r="U3009" s="46">
        <v>0</v>
      </c>
      <c r="V3009" s="38">
        <v>0</v>
      </c>
      <c r="W3009" s="46">
        <v>0</v>
      </c>
      <c r="X3009" s="38"/>
      <c r="Y3009" s="38">
        <f t="shared" si="47"/>
        <v>0</v>
      </c>
      <c r="Z3009" s="38">
        <v>0</v>
      </c>
      <c r="AA3009" s="38">
        <v>0</v>
      </c>
      <c r="AB3009" s="38">
        <v>0</v>
      </c>
      <c r="AC3009" s="38" t="s">
        <v>6116</v>
      </c>
      <c r="AD3009" s="59">
        <v>0</v>
      </c>
      <c r="AE3009" s="59">
        <v>0</v>
      </c>
      <c r="AF3009" s="59" t="s">
        <v>6138</v>
      </c>
    </row>
    <row r="3010" spans="1:32" x14ac:dyDescent="0.2">
      <c r="A3010" s="66" t="s">
        <v>6110</v>
      </c>
      <c r="B3010" s="44" t="s">
        <v>6115</v>
      </c>
      <c r="C3010" s="44"/>
      <c r="D3010" s="39">
        <v>2995</v>
      </c>
      <c r="E3010" s="44" t="s">
        <v>6003</v>
      </c>
      <c r="F3010" s="44" t="s">
        <v>6004</v>
      </c>
      <c r="G3010" s="39"/>
      <c r="H3010" s="64">
        <v>40359</v>
      </c>
      <c r="I3010" s="44" t="s">
        <v>6131</v>
      </c>
      <c r="J3010" s="58">
        <v>0</v>
      </c>
      <c r="K3010" s="44" t="s">
        <v>6110</v>
      </c>
      <c r="L3010" s="39" t="s">
        <v>6116</v>
      </c>
      <c r="M3010" s="67">
        <v>0</v>
      </c>
      <c r="N3010" s="67">
        <v>0</v>
      </c>
      <c r="O3010" s="46">
        <v>971784</v>
      </c>
      <c r="P3010" s="45">
        <v>971784</v>
      </c>
      <c r="Q3010" s="45">
        <v>91856</v>
      </c>
      <c r="R3010" s="45">
        <v>7654.666666666667</v>
      </c>
      <c r="S3010" s="45">
        <v>100000</v>
      </c>
      <c r="T3010" s="45">
        <v>74965</v>
      </c>
      <c r="U3010" s="46">
        <v>871784</v>
      </c>
      <c r="V3010" s="38">
        <v>373484.49025904707</v>
      </c>
      <c r="W3010" s="46">
        <v>74965</v>
      </c>
      <c r="X3010" s="38"/>
      <c r="Y3010" s="38">
        <f t="shared" si="47"/>
        <v>433097.0785638896</v>
      </c>
      <c r="Z3010" s="38">
        <v>74965</v>
      </c>
      <c r="AA3010" s="38">
        <v>0</v>
      </c>
      <c r="AB3010" s="38">
        <v>74965</v>
      </c>
      <c r="AC3010" s="38" t="s">
        <v>6123</v>
      </c>
      <c r="AD3010" s="59">
        <v>1</v>
      </c>
      <c r="AE3010" s="59">
        <v>7.714162818074799E-2</v>
      </c>
      <c r="AF3010" s="59">
        <v>8.5990337055967994E-2</v>
      </c>
    </row>
    <row r="3011" spans="1:32" x14ac:dyDescent="0.2">
      <c r="A3011" s="60" t="s">
        <v>6110</v>
      </c>
      <c r="B3011" s="44" t="s">
        <v>6115</v>
      </c>
      <c r="C3011" s="44"/>
      <c r="D3011" s="39">
        <v>2996</v>
      </c>
      <c r="E3011" s="44" t="s">
        <v>899</v>
      </c>
      <c r="F3011" s="44" t="s">
        <v>900</v>
      </c>
      <c r="G3011" s="39" t="s">
        <v>6115</v>
      </c>
      <c r="H3011" s="64">
        <v>40633</v>
      </c>
      <c r="I3011" s="44" t="s">
        <v>6132</v>
      </c>
      <c r="J3011" s="58">
        <v>0</v>
      </c>
      <c r="K3011" s="44" t="s">
        <v>6110</v>
      </c>
      <c r="L3011" s="39" t="s">
        <v>6116</v>
      </c>
      <c r="M3011" s="67">
        <v>0</v>
      </c>
      <c r="N3011" s="67">
        <v>0</v>
      </c>
      <c r="O3011" s="46">
        <v>347373</v>
      </c>
      <c r="P3011" s="45">
        <v>347373</v>
      </c>
      <c r="Q3011" s="45">
        <v>66800</v>
      </c>
      <c r="R3011" s="45">
        <v>5566.666666666667</v>
      </c>
      <c r="S3011" s="45">
        <v>100000</v>
      </c>
      <c r="T3011" s="45">
        <v>66800</v>
      </c>
      <c r="U3011" s="46">
        <v>247373</v>
      </c>
      <c r="V3011" s="38">
        <v>105978.06200716147</v>
      </c>
      <c r="W3011" s="46">
        <v>66800</v>
      </c>
      <c r="X3011" s="38"/>
      <c r="Y3011" s="38">
        <f t="shared" si="47"/>
        <v>122893.42728885259</v>
      </c>
      <c r="Z3011" s="38">
        <v>66800</v>
      </c>
      <c r="AA3011" s="38">
        <v>0</v>
      </c>
      <c r="AB3011" s="38">
        <v>66800</v>
      </c>
      <c r="AC3011" s="38" t="s">
        <v>6123</v>
      </c>
      <c r="AD3011" s="59">
        <v>1</v>
      </c>
      <c r="AE3011" s="59">
        <v>0.19230049543286323</v>
      </c>
      <c r="AF3011" s="59">
        <v>0.27003755462398887</v>
      </c>
    </row>
    <row r="3012" spans="1:32" x14ac:dyDescent="0.2">
      <c r="A3012" s="66" t="s">
        <v>6110</v>
      </c>
      <c r="B3012" s="44" t="s">
        <v>6115</v>
      </c>
      <c r="C3012" s="44"/>
      <c r="D3012" s="39">
        <v>2997</v>
      </c>
      <c r="E3012" s="44" t="s">
        <v>2782</v>
      </c>
      <c r="F3012" s="44" t="s">
        <v>2783</v>
      </c>
      <c r="G3012" s="39"/>
      <c r="H3012" s="64">
        <v>40543</v>
      </c>
      <c r="I3012" s="44" t="s">
        <v>6131</v>
      </c>
      <c r="J3012" s="58">
        <v>0</v>
      </c>
      <c r="K3012" s="44" t="s">
        <v>6110</v>
      </c>
      <c r="L3012" s="39" t="s">
        <v>6116</v>
      </c>
      <c r="M3012" s="67">
        <v>0</v>
      </c>
      <c r="N3012" s="67">
        <v>0</v>
      </c>
      <c r="O3012" s="46">
        <v>2375418</v>
      </c>
      <c r="P3012" s="45">
        <v>2375418</v>
      </c>
      <c r="Q3012" s="45">
        <v>59399</v>
      </c>
      <c r="R3012" s="45">
        <v>4949.916666666667</v>
      </c>
      <c r="S3012" s="45">
        <v>100000</v>
      </c>
      <c r="T3012" s="45">
        <v>54865</v>
      </c>
      <c r="U3012" s="46">
        <v>2275418</v>
      </c>
      <c r="V3012" s="38">
        <v>974820.97842614737</v>
      </c>
      <c r="W3012" s="46">
        <v>54865</v>
      </c>
      <c r="X3012" s="38"/>
      <c r="Y3012" s="38">
        <f t="shared" si="47"/>
        <v>1130414.0570504719</v>
      </c>
      <c r="Z3012" s="38">
        <v>54865</v>
      </c>
      <c r="AA3012" s="38">
        <v>0</v>
      </c>
      <c r="AB3012" s="38">
        <v>54865</v>
      </c>
      <c r="AC3012" s="38" t="s">
        <v>6123</v>
      </c>
      <c r="AD3012" s="59">
        <v>1</v>
      </c>
      <c r="AE3012" s="59">
        <v>2.3096987561768076E-2</v>
      </c>
      <c r="AF3012" s="59">
        <v>2.4112053257906899E-2</v>
      </c>
    </row>
    <row r="3013" spans="1:32" x14ac:dyDescent="0.2">
      <c r="A3013" s="35" t="s">
        <v>6106</v>
      </c>
      <c r="B3013" s="44" t="s">
        <v>6115</v>
      </c>
      <c r="C3013" s="44"/>
      <c r="D3013" s="25">
        <v>2998</v>
      </c>
      <c r="E3013" s="26" t="s">
        <v>6073</v>
      </c>
      <c r="F3013" s="26" t="s">
        <v>6074</v>
      </c>
      <c r="G3013" s="25" t="s">
        <v>6133</v>
      </c>
      <c r="H3013" s="63">
        <v>40178</v>
      </c>
      <c r="I3013" s="26" t="s">
        <v>6129</v>
      </c>
      <c r="J3013" s="57">
        <v>116</v>
      </c>
      <c r="K3013" s="26" t="s">
        <v>6111</v>
      </c>
      <c r="L3013" s="25" t="s">
        <v>6116</v>
      </c>
      <c r="M3013" s="25"/>
      <c r="N3013" s="25"/>
      <c r="O3013" s="40">
        <v>112772</v>
      </c>
      <c r="P3013" s="27">
        <v>112772</v>
      </c>
      <c r="Q3013" s="40" t="s">
        <v>6106</v>
      </c>
      <c r="R3013" s="40" t="s">
        <v>6106</v>
      </c>
      <c r="S3013" s="40" t="s">
        <v>6106</v>
      </c>
      <c r="T3013" s="40" t="s">
        <v>6106</v>
      </c>
      <c r="U3013" s="40" t="s">
        <v>6106</v>
      </c>
      <c r="V3013" s="40"/>
      <c r="W3013" s="40"/>
      <c r="X3013" s="40"/>
      <c r="Y3013" s="38">
        <f t="shared" si="47"/>
        <v>0</v>
      </c>
      <c r="Z3013" s="40"/>
      <c r="AA3013" s="40">
        <v>0</v>
      </c>
      <c r="AB3013" s="40">
        <v>0</v>
      </c>
      <c r="AC3013" s="28" t="s">
        <v>6116</v>
      </c>
      <c r="AD3013" s="37" t="s">
        <v>6138</v>
      </c>
      <c r="AE3013" s="37">
        <v>0</v>
      </c>
      <c r="AF3013" s="37" t="s">
        <v>6138</v>
      </c>
    </row>
    <row r="3014" spans="1:32" x14ac:dyDescent="0.2">
      <c r="A3014" s="35" t="s">
        <v>6106</v>
      </c>
      <c r="B3014" s="44" t="s">
        <v>6115</v>
      </c>
      <c r="C3014" s="44"/>
      <c r="D3014" s="25">
        <v>2999</v>
      </c>
      <c r="E3014" s="26" t="s">
        <v>605</v>
      </c>
      <c r="F3014" s="26" t="s">
        <v>606</v>
      </c>
      <c r="G3014" s="25" t="s">
        <v>6133</v>
      </c>
      <c r="H3014" s="63">
        <v>40359</v>
      </c>
      <c r="I3014" s="26" t="s">
        <v>6129</v>
      </c>
      <c r="J3014" s="57">
        <v>0</v>
      </c>
      <c r="K3014" s="26" t="s">
        <v>6110</v>
      </c>
      <c r="L3014" s="25" t="s">
        <v>6116</v>
      </c>
      <c r="M3014" s="25"/>
      <c r="N3014" s="25"/>
      <c r="O3014" s="40">
        <v>0</v>
      </c>
      <c r="P3014" s="27">
        <v>0</v>
      </c>
      <c r="Q3014" s="40" t="s">
        <v>6106</v>
      </c>
      <c r="R3014" s="40" t="s">
        <v>6106</v>
      </c>
      <c r="S3014" s="40" t="s">
        <v>6106</v>
      </c>
      <c r="T3014" s="40" t="s">
        <v>6106</v>
      </c>
      <c r="U3014" s="40" t="s">
        <v>6106</v>
      </c>
      <c r="V3014" s="40"/>
      <c r="W3014" s="40"/>
      <c r="X3014" s="40"/>
      <c r="Y3014" s="38">
        <f t="shared" si="47"/>
        <v>0</v>
      </c>
      <c r="Z3014" s="40"/>
      <c r="AA3014" s="40">
        <v>0</v>
      </c>
      <c r="AB3014" s="40">
        <v>0</v>
      </c>
      <c r="AC3014" s="28" t="s">
        <v>6116</v>
      </c>
      <c r="AD3014" s="37" t="s">
        <v>6138</v>
      </c>
      <c r="AE3014" s="37" t="s">
        <v>6138</v>
      </c>
      <c r="AF3014" s="37" t="s">
        <v>6138</v>
      </c>
    </row>
    <row r="3015" spans="1:32" x14ac:dyDescent="0.2">
      <c r="A3015" s="62" t="s">
        <v>6106</v>
      </c>
      <c r="B3015" s="44" t="s">
        <v>6115</v>
      </c>
      <c r="C3015" s="44"/>
      <c r="D3015" s="25">
        <v>3000</v>
      </c>
      <c r="E3015" s="26" t="s">
        <v>624</v>
      </c>
      <c r="F3015" s="26" t="s">
        <v>625</v>
      </c>
      <c r="G3015" s="25" t="s">
        <v>6133</v>
      </c>
      <c r="H3015" s="63">
        <v>40451</v>
      </c>
      <c r="I3015" s="26" t="s">
        <v>6129</v>
      </c>
      <c r="J3015" s="57">
        <v>0</v>
      </c>
      <c r="K3015" s="26" t="s">
        <v>6110</v>
      </c>
      <c r="L3015" s="25" t="s">
        <v>6116</v>
      </c>
      <c r="M3015" s="25"/>
      <c r="N3015" s="25"/>
      <c r="O3015" s="40">
        <v>0</v>
      </c>
      <c r="P3015" s="27">
        <v>0</v>
      </c>
      <c r="Q3015" s="40" t="s">
        <v>6106</v>
      </c>
      <c r="R3015" s="40" t="s">
        <v>6106</v>
      </c>
      <c r="S3015" s="40" t="s">
        <v>6106</v>
      </c>
      <c r="T3015" s="40" t="s">
        <v>6106</v>
      </c>
      <c r="U3015" s="40" t="s">
        <v>6106</v>
      </c>
      <c r="V3015" s="40"/>
      <c r="W3015" s="40"/>
      <c r="X3015" s="40"/>
      <c r="Y3015" s="38">
        <f t="shared" si="47"/>
        <v>0</v>
      </c>
      <c r="Z3015" s="40"/>
      <c r="AA3015" s="40">
        <v>0</v>
      </c>
      <c r="AB3015" s="40">
        <v>0</v>
      </c>
      <c r="AC3015" s="28" t="s">
        <v>6116</v>
      </c>
      <c r="AD3015" s="37" t="s">
        <v>6138</v>
      </c>
      <c r="AE3015" s="37" t="s">
        <v>6138</v>
      </c>
      <c r="AF3015" s="37" t="s">
        <v>6138</v>
      </c>
    </row>
    <row r="3016" spans="1:32" x14ac:dyDescent="0.2">
      <c r="A3016" s="62" t="s">
        <v>6106</v>
      </c>
      <c r="B3016" s="44" t="s">
        <v>6115</v>
      </c>
      <c r="C3016" s="44"/>
      <c r="D3016" s="25">
        <v>3001</v>
      </c>
      <c r="E3016" s="26" t="s">
        <v>6082</v>
      </c>
      <c r="F3016" s="26" t="s">
        <v>6083</v>
      </c>
      <c r="G3016" s="25" t="s">
        <v>6133</v>
      </c>
      <c r="H3016" s="63">
        <v>40359</v>
      </c>
      <c r="I3016" s="26" t="s">
        <v>6129</v>
      </c>
      <c r="J3016" s="57">
        <v>12</v>
      </c>
      <c r="K3016" s="26" t="s">
        <v>6110</v>
      </c>
      <c r="L3016" s="25" t="s">
        <v>6116</v>
      </c>
      <c r="M3016" s="25"/>
      <c r="N3016" s="25"/>
      <c r="O3016" s="40">
        <v>73664</v>
      </c>
      <c r="P3016" s="27">
        <v>73664</v>
      </c>
      <c r="Q3016" s="40" t="s">
        <v>6106</v>
      </c>
      <c r="R3016" s="40" t="s">
        <v>6106</v>
      </c>
      <c r="S3016" s="40" t="s">
        <v>6106</v>
      </c>
      <c r="T3016" s="40" t="s">
        <v>6106</v>
      </c>
      <c r="U3016" s="40" t="s">
        <v>6106</v>
      </c>
      <c r="V3016" s="40"/>
      <c r="W3016" s="40"/>
      <c r="X3016" s="40"/>
      <c r="Y3016" s="38">
        <f t="shared" si="47"/>
        <v>0</v>
      </c>
      <c r="Z3016" s="40"/>
      <c r="AA3016" s="40">
        <v>0</v>
      </c>
      <c r="AB3016" s="40">
        <v>0</v>
      </c>
      <c r="AC3016" s="28" t="s">
        <v>6116</v>
      </c>
      <c r="AD3016" s="37" t="s">
        <v>6138</v>
      </c>
      <c r="AE3016" s="37">
        <v>0</v>
      </c>
      <c r="AF3016" s="37" t="s">
        <v>6138</v>
      </c>
    </row>
    <row r="3017" spans="1:32" x14ac:dyDescent="0.2">
      <c r="A3017" s="35" t="s">
        <v>6106</v>
      </c>
      <c r="B3017" s="44" t="s">
        <v>6115</v>
      </c>
      <c r="C3017" s="44"/>
      <c r="D3017" s="25">
        <v>3002</v>
      </c>
      <c r="E3017" s="26" t="s">
        <v>632</v>
      </c>
      <c r="F3017" s="26" t="s">
        <v>633</v>
      </c>
      <c r="G3017" s="25" t="s">
        <v>6133</v>
      </c>
      <c r="H3017" s="63">
        <v>40359</v>
      </c>
      <c r="I3017" s="26" t="s">
        <v>6129</v>
      </c>
      <c r="J3017" s="57">
        <v>150</v>
      </c>
      <c r="K3017" s="26" t="s">
        <v>6111</v>
      </c>
      <c r="L3017" s="25" t="s">
        <v>6116</v>
      </c>
      <c r="M3017" s="25"/>
      <c r="N3017" s="25"/>
      <c r="O3017" s="40">
        <v>794674</v>
      </c>
      <c r="P3017" s="27">
        <v>794674</v>
      </c>
      <c r="Q3017" s="40" t="s">
        <v>6106</v>
      </c>
      <c r="R3017" s="40" t="s">
        <v>6106</v>
      </c>
      <c r="S3017" s="40" t="s">
        <v>6106</v>
      </c>
      <c r="T3017" s="40" t="s">
        <v>6106</v>
      </c>
      <c r="U3017" s="40" t="s">
        <v>6106</v>
      </c>
      <c r="V3017" s="40"/>
      <c r="W3017" s="40"/>
      <c r="X3017" s="40"/>
      <c r="Y3017" s="38">
        <f t="shared" si="47"/>
        <v>0</v>
      </c>
      <c r="Z3017" s="40"/>
      <c r="AA3017" s="40">
        <v>0</v>
      </c>
      <c r="AB3017" s="40">
        <v>0</v>
      </c>
      <c r="AC3017" s="28" t="s">
        <v>6116</v>
      </c>
      <c r="AD3017" s="37" t="s">
        <v>6138</v>
      </c>
      <c r="AE3017" s="37">
        <v>0</v>
      </c>
      <c r="AF3017" s="37" t="s">
        <v>6138</v>
      </c>
    </row>
    <row r="3018" spans="1:32" x14ac:dyDescent="0.2">
      <c r="A3018" s="35" t="s">
        <v>6106</v>
      </c>
      <c r="B3018" s="44" t="s">
        <v>6115</v>
      </c>
      <c r="C3018" s="44"/>
      <c r="D3018" s="25">
        <v>3003</v>
      </c>
      <c r="E3018" s="26" t="s">
        <v>692</v>
      </c>
      <c r="F3018" s="26" t="s">
        <v>693</v>
      </c>
      <c r="G3018" s="25" t="s">
        <v>6133</v>
      </c>
      <c r="H3018" s="63">
        <v>40359</v>
      </c>
      <c r="I3018" s="26" t="s">
        <v>6129</v>
      </c>
      <c r="J3018" s="57">
        <v>3</v>
      </c>
      <c r="K3018" s="26" t="s">
        <v>6110</v>
      </c>
      <c r="L3018" s="25" t="s">
        <v>6116</v>
      </c>
      <c r="M3018" s="25"/>
      <c r="N3018" s="25"/>
      <c r="O3018" s="40">
        <v>59351</v>
      </c>
      <c r="P3018" s="27">
        <v>59351</v>
      </c>
      <c r="Q3018" s="40" t="s">
        <v>6106</v>
      </c>
      <c r="R3018" s="40" t="s">
        <v>6106</v>
      </c>
      <c r="S3018" s="40" t="s">
        <v>6106</v>
      </c>
      <c r="T3018" s="40" t="s">
        <v>6106</v>
      </c>
      <c r="U3018" s="40" t="s">
        <v>6106</v>
      </c>
      <c r="V3018" s="40"/>
      <c r="W3018" s="40"/>
      <c r="X3018" s="40"/>
      <c r="Y3018" s="38">
        <f t="shared" si="47"/>
        <v>0</v>
      </c>
      <c r="Z3018" s="40"/>
      <c r="AA3018" s="40">
        <v>0</v>
      </c>
      <c r="AB3018" s="40">
        <v>0</v>
      </c>
      <c r="AC3018" s="28" t="s">
        <v>6116</v>
      </c>
      <c r="AD3018" s="37" t="s">
        <v>6138</v>
      </c>
      <c r="AE3018" s="37">
        <v>0</v>
      </c>
      <c r="AF3018" s="37" t="s">
        <v>6138</v>
      </c>
    </row>
    <row r="3019" spans="1:32" x14ac:dyDescent="0.2">
      <c r="A3019" s="62" t="s">
        <v>6106</v>
      </c>
      <c r="B3019" s="44" t="s">
        <v>6115</v>
      </c>
      <c r="C3019" s="44"/>
      <c r="D3019" s="25">
        <v>3004</v>
      </c>
      <c r="E3019" s="26" t="s">
        <v>5987</v>
      </c>
      <c r="F3019" s="26" t="s">
        <v>5988</v>
      </c>
      <c r="G3019" s="25" t="s">
        <v>6133</v>
      </c>
      <c r="H3019" s="63">
        <v>40451</v>
      </c>
      <c r="I3019" s="25" t="s">
        <v>6129</v>
      </c>
      <c r="J3019" s="57">
        <v>0</v>
      </c>
      <c r="K3019" s="26" t="s">
        <v>6110</v>
      </c>
      <c r="L3019" s="25" t="s">
        <v>6116</v>
      </c>
      <c r="M3019" s="25"/>
      <c r="N3019" s="25"/>
      <c r="O3019" s="40">
        <v>1365138</v>
      </c>
      <c r="P3019" s="27">
        <v>1365138</v>
      </c>
      <c r="Q3019" s="40" t="s">
        <v>6106</v>
      </c>
      <c r="R3019" s="40" t="s">
        <v>6106</v>
      </c>
      <c r="S3019" s="40" t="s">
        <v>6106</v>
      </c>
      <c r="T3019" s="40" t="s">
        <v>6106</v>
      </c>
      <c r="U3019" s="40" t="s">
        <v>6106</v>
      </c>
      <c r="V3019" s="40"/>
      <c r="W3019" s="40"/>
      <c r="X3019" s="40"/>
      <c r="Y3019" s="38">
        <f t="shared" si="47"/>
        <v>0</v>
      </c>
      <c r="Z3019" s="40"/>
      <c r="AA3019" s="40">
        <v>0</v>
      </c>
      <c r="AB3019" s="40">
        <v>0</v>
      </c>
      <c r="AC3019" s="28" t="s">
        <v>6116</v>
      </c>
      <c r="AD3019" s="37" t="s">
        <v>6138</v>
      </c>
      <c r="AE3019" s="37">
        <v>0</v>
      </c>
      <c r="AF3019" s="37" t="s">
        <v>6138</v>
      </c>
    </row>
    <row r="3020" spans="1:32" x14ac:dyDescent="0.2">
      <c r="A3020" s="62" t="s">
        <v>6106</v>
      </c>
      <c r="B3020" s="44" t="s">
        <v>6115</v>
      </c>
      <c r="C3020" s="44"/>
      <c r="D3020" s="25">
        <v>3005</v>
      </c>
      <c r="E3020" s="26" t="s">
        <v>6066</v>
      </c>
      <c r="F3020" s="26" t="s">
        <v>6067</v>
      </c>
      <c r="G3020" s="25" t="s">
        <v>6133</v>
      </c>
      <c r="H3020" s="63">
        <v>40543</v>
      </c>
      <c r="I3020" s="25" t="s">
        <v>6130</v>
      </c>
      <c r="J3020" s="57">
        <v>0</v>
      </c>
      <c r="K3020" s="26" t="s">
        <v>6110</v>
      </c>
      <c r="L3020" s="25" t="s">
        <v>6116</v>
      </c>
      <c r="M3020" s="25"/>
      <c r="N3020" s="25"/>
      <c r="O3020" s="40">
        <v>0</v>
      </c>
      <c r="P3020" s="27">
        <v>0</v>
      </c>
      <c r="Q3020" s="40" t="s">
        <v>6106</v>
      </c>
      <c r="R3020" s="40" t="s">
        <v>6106</v>
      </c>
      <c r="S3020" s="40" t="s">
        <v>6106</v>
      </c>
      <c r="T3020" s="40" t="s">
        <v>6106</v>
      </c>
      <c r="U3020" s="40" t="s">
        <v>6106</v>
      </c>
      <c r="V3020" s="40"/>
      <c r="W3020" s="40"/>
      <c r="X3020" s="40"/>
      <c r="Y3020" s="38">
        <f t="shared" si="47"/>
        <v>0</v>
      </c>
      <c r="Z3020" s="40"/>
      <c r="AA3020" s="40">
        <v>0</v>
      </c>
      <c r="AB3020" s="40">
        <v>0</v>
      </c>
      <c r="AC3020" s="28" t="s">
        <v>6116</v>
      </c>
      <c r="AD3020" s="37" t="s">
        <v>6138</v>
      </c>
      <c r="AE3020" s="37" t="s">
        <v>6138</v>
      </c>
      <c r="AF3020" s="37" t="s">
        <v>6138</v>
      </c>
    </row>
    <row r="3021" spans="1:32" x14ac:dyDescent="0.2">
      <c r="A3021" s="62" t="s">
        <v>6106</v>
      </c>
      <c r="B3021" s="44" t="s">
        <v>6115</v>
      </c>
      <c r="C3021" s="44"/>
      <c r="D3021" s="25">
        <v>3006</v>
      </c>
      <c r="E3021" s="26" t="s">
        <v>6017</v>
      </c>
      <c r="F3021" s="26" t="s">
        <v>6018</v>
      </c>
      <c r="G3021" s="25" t="s">
        <v>6133</v>
      </c>
      <c r="H3021" s="63">
        <v>40543</v>
      </c>
      <c r="I3021" s="26" t="s">
        <v>6130</v>
      </c>
      <c r="J3021" s="57">
        <v>0</v>
      </c>
      <c r="K3021" s="26" t="s">
        <v>6110</v>
      </c>
      <c r="L3021" s="25" t="s">
        <v>6116</v>
      </c>
      <c r="M3021" s="25"/>
      <c r="N3021" s="25"/>
      <c r="O3021" s="40">
        <v>529053</v>
      </c>
      <c r="P3021" s="27">
        <v>529053</v>
      </c>
      <c r="Q3021" s="40" t="s">
        <v>6106</v>
      </c>
      <c r="R3021" s="40" t="s">
        <v>6106</v>
      </c>
      <c r="S3021" s="40" t="s">
        <v>6106</v>
      </c>
      <c r="T3021" s="40" t="s">
        <v>6106</v>
      </c>
      <c r="U3021" s="40" t="s">
        <v>6106</v>
      </c>
      <c r="V3021" s="40"/>
      <c r="W3021" s="40"/>
      <c r="X3021" s="40"/>
      <c r="Y3021" s="38">
        <f t="shared" si="47"/>
        <v>0</v>
      </c>
      <c r="Z3021" s="40"/>
      <c r="AA3021" s="40">
        <v>0</v>
      </c>
      <c r="AB3021" s="40">
        <v>0</v>
      </c>
      <c r="AC3021" s="28" t="s">
        <v>6116</v>
      </c>
      <c r="AD3021" s="37" t="s">
        <v>6138</v>
      </c>
      <c r="AE3021" s="37">
        <v>0</v>
      </c>
      <c r="AF3021" s="37" t="s">
        <v>6138</v>
      </c>
    </row>
    <row r="3022" spans="1:32" x14ac:dyDescent="0.2">
      <c r="A3022" s="62" t="s">
        <v>6106</v>
      </c>
      <c r="B3022" s="44" t="s">
        <v>6115</v>
      </c>
      <c r="C3022" s="44"/>
      <c r="D3022" s="25">
        <v>3007</v>
      </c>
      <c r="E3022" s="26" t="s">
        <v>6120</v>
      </c>
      <c r="F3022" s="26" t="s">
        <v>107</v>
      </c>
      <c r="G3022" s="25" t="s">
        <v>6133</v>
      </c>
      <c r="H3022" s="63">
        <v>40543</v>
      </c>
      <c r="I3022" s="26" t="s">
        <v>6129</v>
      </c>
      <c r="J3022" s="57">
        <v>0</v>
      </c>
      <c r="K3022" s="26" t="s">
        <v>6110</v>
      </c>
      <c r="L3022" s="25" t="s">
        <v>6116</v>
      </c>
      <c r="M3022" s="25"/>
      <c r="N3022" s="25"/>
      <c r="O3022" s="40">
        <v>2640205</v>
      </c>
      <c r="P3022" s="27">
        <v>2640205</v>
      </c>
      <c r="Q3022" s="40" t="s">
        <v>6106</v>
      </c>
      <c r="R3022" s="40" t="s">
        <v>6106</v>
      </c>
      <c r="S3022" s="40" t="s">
        <v>6106</v>
      </c>
      <c r="T3022" s="40" t="s">
        <v>6106</v>
      </c>
      <c r="U3022" s="40" t="s">
        <v>6106</v>
      </c>
      <c r="V3022" s="40"/>
      <c r="W3022" s="40"/>
      <c r="X3022" s="40"/>
      <c r="Y3022" s="38">
        <f t="shared" si="47"/>
        <v>0</v>
      </c>
      <c r="Z3022" s="40"/>
      <c r="AA3022" s="40">
        <v>0</v>
      </c>
      <c r="AB3022" s="40">
        <v>0</v>
      </c>
      <c r="AC3022" s="28" t="s">
        <v>6116</v>
      </c>
      <c r="AD3022" s="37" t="s">
        <v>6138</v>
      </c>
      <c r="AE3022" s="37">
        <v>0</v>
      </c>
      <c r="AF3022" s="37" t="s">
        <v>6138</v>
      </c>
    </row>
    <row r="3023" spans="1:32" x14ac:dyDescent="0.2">
      <c r="A3023" s="62" t="s">
        <v>6106</v>
      </c>
      <c r="B3023" s="44" t="s">
        <v>6115</v>
      </c>
      <c r="C3023" s="44"/>
      <c r="D3023" s="25">
        <v>3008</v>
      </c>
      <c r="E3023" s="26" t="s">
        <v>777</v>
      </c>
      <c r="F3023" s="26" t="s">
        <v>778</v>
      </c>
      <c r="G3023" s="25" t="s">
        <v>6133</v>
      </c>
      <c r="H3023" s="63">
        <v>40359</v>
      </c>
      <c r="I3023" s="26" t="s">
        <v>6129</v>
      </c>
      <c r="J3023" s="57">
        <v>0</v>
      </c>
      <c r="K3023" s="26" t="s">
        <v>6110</v>
      </c>
      <c r="L3023" s="25" t="s">
        <v>6116</v>
      </c>
      <c r="M3023" s="25"/>
      <c r="N3023" s="25"/>
      <c r="O3023" s="40">
        <v>723315</v>
      </c>
      <c r="P3023" s="27">
        <v>723315</v>
      </c>
      <c r="Q3023" s="40" t="s">
        <v>6106</v>
      </c>
      <c r="R3023" s="40" t="s">
        <v>6106</v>
      </c>
      <c r="S3023" s="40" t="s">
        <v>6106</v>
      </c>
      <c r="T3023" s="40" t="s">
        <v>6106</v>
      </c>
      <c r="U3023" s="40" t="s">
        <v>6106</v>
      </c>
      <c r="V3023" s="40"/>
      <c r="W3023" s="40"/>
      <c r="X3023" s="40"/>
      <c r="Y3023" s="38">
        <f t="shared" si="47"/>
        <v>0</v>
      </c>
      <c r="Z3023" s="40"/>
      <c r="AA3023" s="40">
        <v>0</v>
      </c>
      <c r="AB3023" s="40">
        <v>0</v>
      </c>
      <c r="AC3023" s="28" t="s">
        <v>6116</v>
      </c>
      <c r="AD3023" s="37" t="s">
        <v>6138</v>
      </c>
      <c r="AE3023" s="37">
        <v>0</v>
      </c>
      <c r="AF3023" s="37" t="s">
        <v>6138</v>
      </c>
    </row>
    <row r="3024" spans="1:32" x14ac:dyDescent="0.2">
      <c r="A3024" s="62" t="s">
        <v>6106</v>
      </c>
      <c r="B3024" s="44" t="s">
        <v>6115</v>
      </c>
      <c r="C3024" s="44"/>
      <c r="D3024" s="25">
        <v>3009</v>
      </c>
      <c r="E3024" s="26" t="s">
        <v>842</v>
      </c>
      <c r="F3024" s="26" t="s">
        <v>843</v>
      </c>
      <c r="G3024" s="25" t="s">
        <v>6133</v>
      </c>
      <c r="H3024" s="63">
        <v>40543</v>
      </c>
      <c r="I3024" s="26" t="s">
        <v>6129</v>
      </c>
      <c r="J3024" s="57">
        <v>0</v>
      </c>
      <c r="K3024" s="26" t="s">
        <v>6110</v>
      </c>
      <c r="L3024" s="25" t="s">
        <v>6116</v>
      </c>
      <c r="M3024" s="25"/>
      <c r="N3024" s="25"/>
      <c r="O3024" s="40">
        <v>507178</v>
      </c>
      <c r="P3024" s="27">
        <v>507178</v>
      </c>
      <c r="Q3024" s="40" t="s">
        <v>6106</v>
      </c>
      <c r="R3024" s="40" t="s">
        <v>6106</v>
      </c>
      <c r="S3024" s="40" t="s">
        <v>6106</v>
      </c>
      <c r="T3024" s="40" t="s">
        <v>6106</v>
      </c>
      <c r="U3024" s="40" t="s">
        <v>6106</v>
      </c>
      <c r="V3024" s="40"/>
      <c r="W3024" s="40"/>
      <c r="X3024" s="40"/>
      <c r="Y3024" s="38">
        <f t="shared" si="47"/>
        <v>0</v>
      </c>
      <c r="Z3024" s="40"/>
      <c r="AA3024" s="40">
        <v>0</v>
      </c>
      <c r="AB3024" s="40">
        <v>0</v>
      </c>
      <c r="AC3024" s="28" t="s">
        <v>6116</v>
      </c>
      <c r="AD3024" s="37" t="s">
        <v>6138</v>
      </c>
      <c r="AE3024" s="37">
        <v>0</v>
      </c>
      <c r="AF3024" s="37" t="s">
        <v>6138</v>
      </c>
    </row>
    <row r="3025" spans="1:32" x14ac:dyDescent="0.2">
      <c r="A3025" s="62" t="s">
        <v>6106</v>
      </c>
      <c r="B3025" s="44" t="s">
        <v>6115</v>
      </c>
      <c r="C3025" s="44"/>
      <c r="D3025" s="25">
        <v>3010</v>
      </c>
      <c r="E3025" s="26" t="s">
        <v>5973</v>
      </c>
      <c r="F3025" s="26" t="s">
        <v>5974</v>
      </c>
      <c r="G3025" s="25" t="s">
        <v>6133</v>
      </c>
      <c r="H3025" s="63">
        <v>40359</v>
      </c>
      <c r="I3025" s="26" t="s">
        <v>6129</v>
      </c>
      <c r="J3025" s="57">
        <v>0</v>
      </c>
      <c r="K3025" s="26" t="s">
        <v>6110</v>
      </c>
      <c r="L3025" s="25" t="s">
        <v>6116</v>
      </c>
      <c r="M3025" s="25"/>
      <c r="N3025" s="25"/>
      <c r="O3025" s="40">
        <v>3102392</v>
      </c>
      <c r="P3025" s="27">
        <v>3102392</v>
      </c>
      <c r="Q3025" s="40" t="s">
        <v>6106</v>
      </c>
      <c r="R3025" s="40" t="s">
        <v>6106</v>
      </c>
      <c r="S3025" s="40" t="s">
        <v>6106</v>
      </c>
      <c r="T3025" s="40" t="s">
        <v>6106</v>
      </c>
      <c r="U3025" s="40" t="s">
        <v>6106</v>
      </c>
      <c r="V3025" s="40"/>
      <c r="W3025" s="40"/>
      <c r="X3025" s="40"/>
      <c r="Y3025" s="38">
        <f t="shared" si="47"/>
        <v>0</v>
      </c>
      <c r="Z3025" s="40"/>
      <c r="AA3025" s="40">
        <v>0</v>
      </c>
      <c r="AB3025" s="40">
        <v>0</v>
      </c>
      <c r="AC3025" s="28" t="s">
        <v>6116</v>
      </c>
      <c r="AD3025" s="37" t="s">
        <v>6138</v>
      </c>
      <c r="AE3025" s="37">
        <v>0</v>
      </c>
      <c r="AF3025" s="37" t="s">
        <v>6138</v>
      </c>
    </row>
    <row r="3026" spans="1:32" x14ac:dyDescent="0.2">
      <c r="A3026" s="62" t="s">
        <v>6106</v>
      </c>
      <c r="B3026" s="44" t="s">
        <v>6115</v>
      </c>
      <c r="C3026" s="44"/>
      <c r="D3026" s="25">
        <v>3011</v>
      </c>
      <c r="E3026" s="26" t="s">
        <v>916</v>
      </c>
      <c r="F3026" s="26" t="s">
        <v>917</v>
      </c>
      <c r="G3026" s="25" t="s">
        <v>6133</v>
      </c>
      <c r="H3026" s="63">
        <v>40086</v>
      </c>
      <c r="I3026" s="26" t="s">
        <v>6131</v>
      </c>
      <c r="J3026" s="57">
        <v>0</v>
      </c>
      <c r="K3026" s="26" t="s">
        <v>6110</v>
      </c>
      <c r="L3026" s="25" t="s">
        <v>6116</v>
      </c>
      <c r="M3026" s="25"/>
      <c r="N3026" s="25"/>
      <c r="O3026" s="40">
        <v>337024</v>
      </c>
      <c r="P3026" s="27">
        <v>337024</v>
      </c>
      <c r="Q3026" s="40" t="s">
        <v>6106</v>
      </c>
      <c r="R3026" s="40" t="s">
        <v>6106</v>
      </c>
      <c r="S3026" s="40" t="s">
        <v>6106</v>
      </c>
      <c r="T3026" s="40" t="s">
        <v>6106</v>
      </c>
      <c r="U3026" s="40" t="s">
        <v>6106</v>
      </c>
      <c r="V3026" s="40"/>
      <c r="W3026" s="40"/>
      <c r="X3026" s="40"/>
      <c r="Y3026" s="38">
        <f t="shared" si="47"/>
        <v>0</v>
      </c>
      <c r="Z3026" s="40"/>
      <c r="AA3026" s="40">
        <v>0</v>
      </c>
      <c r="AB3026" s="40">
        <v>0</v>
      </c>
      <c r="AC3026" s="28" t="s">
        <v>6116</v>
      </c>
      <c r="AD3026" s="37" t="s">
        <v>6138</v>
      </c>
      <c r="AE3026" s="37">
        <v>0</v>
      </c>
      <c r="AF3026" s="37" t="s">
        <v>6138</v>
      </c>
    </row>
    <row r="3027" spans="1:32" x14ac:dyDescent="0.2">
      <c r="A3027" s="62" t="s">
        <v>6106</v>
      </c>
      <c r="B3027" s="44" t="s">
        <v>6115</v>
      </c>
      <c r="C3027" s="44"/>
      <c r="D3027" s="25">
        <v>3012</v>
      </c>
      <c r="E3027" s="26" t="s">
        <v>6031</v>
      </c>
      <c r="F3027" s="26" t="s">
        <v>6032</v>
      </c>
      <c r="G3027" s="25" t="s">
        <v>6133</v>
      </c>
      <c r="H3027" s="63">
        <v>40633</v>
      </c>
      <c r="I3027" s="26" t="s">
        <v>6130</v>
      </c>
      <c r="J3027" s="57">
        <v>0</v>
      </c>
      <c r="K3027" s="26" t="s">
        <v>6110</v>
      </c>
      <c r="L3027" s="25" t="s">
        <v>6116</v>
      </c>
      <c r="M3027" s="25"/>
      <c r="N3027" s="25"/>
      <c r="O3027" s="40">
        <v>14529</v>
      </c>
      <c r="P3027" s="27">
        <v>14529</v>
      </c>
      <c r="Q3027" s="40" t="s">
        <v>6106</v>
      </c>
      <c r="R3027" s="40" t="s">
        <v>6106</v>
      </c>
      <c r="S3027" s="40" t="s">
        <v>6106</v>
      </c>
      <c r="T3027" s="40" t="s">
        <v>6106</v>
      </c>
      <c r="U3027" s="40" t="s">
        <v>6106</v>
      </c>
      <c r="V3027" s="40"/>
      <c r="W3027" s="40"/>
      <c r="X3027" s="40"/>
      <c r="Y3027" s="38">
        <f t="shared" si="47"/>
        <v>0</v>
      </c>
      <c r="Z3027" s="40"/>
      <c r="AA3027" s="40">
        <v>0</v>
      </c>
      <c r="AB3027" s="40">
        <v>0</v>
      </c>
      <c r="AC3027" s="28" t="s">
        <v>6116</v>
      </c>
      <c r="AD3027" s="37" t="s">
        <v>6138</v>
      </c>
      <c r="AE3027" s="37">
        <v>0</v>
      </c>
      <c r="AF3027" s="37" t="s">
        <v>6138</v>
      </c>
    </row>
    <row r="3028" spans="1:32" x14ac:dyDescent="0.2">
      <c r="A3028" s="62" t="s">
        <v>6106</v>
      </c>
      <c r="B3028" s="44" t="s">
        <v>6115</v>
      </c>
      <c r="C3028" s="44"/>
      <c r="D3028" s="25">
        <v>3013</v>
      </c>
      <c r="E3028" s="26" t="s">
        <v>1008</v>
      </c>
      <c r="F3028" s="26" t="s">
        <v>1009</v>
      </c>
      <c r="G3028" s="25" t="s">
        <v>6133</v>
      </c>
      <c r="H3028" s="63">
        <v>39903</v>
      </c>
      <c r="I3028" s="26" t="s">
        <v>6129</v>
      </c>
      <c r="J3028" s="57">
        <v>155</v>
      </c>
      <c r="K3028" s="26" t="s">
        <v>6111</v>
      </c>
      <c r="L3028" s="25" t="s">
        <v>6116</v>
      </c>
      <c r="M3028" s="25"/>
      <c r="N3028" s="25"/>
      <c r="O3028" s="40">
        <v>437591</v>
      </c>
      <c r="P3028" s="27">
        <v>437591</v>
      </c>
      <c r="Q3028" s="40" t="s">
        <v>6106</v>
      </c>
      <c r="R3028" s="40" t="s">
        <v>6106</v>
      </c>
      <c r="S3028" s="40" t="s">
        <v>6106</v>
      </c>
      <c r="T3028" s="40" t="s">
        <v>6106</v>
      </c>
      <c r="U3028" s="40" t="s">
        <v>6106</v>
      </c>
      <c r="V3028" s="40"/>
      <c r="W3028" s="40"/>
      <c r="X3028" s="40"/>
      <c r="Y3028" s="38">
        <f t="shared" si="47"/>
        <v>0</v>
      </c>
      <c r="Z3028" s="40"/>
      <c r="AA3028" s="40">
        <v>0</v>
      </c>
      <c r="AB3028" s="40">
        <v>0</v>
      </c>
      <c r="AC3028" s="28" t="s">
        <v>6116</v>
      </c>
      <c r="AD3028" s="37" t="s">
        <v>6138</v>
      </c>
      <c r="AE3028" s="37">
        <v>0</v>
      </c>
      <c r="AF3028" s="37" t="s">
        <v>6138</v>
      </c>
    </row>
    <row r="3029" spans="1:32" x14ac:dyDescent="0.2">
      <c r="A3029" s="62" t="s">
        <v>6106</v>
      </c>
      <c r="B3029" s="44" t="s">
        <v>6115</v>
      </c>
      <c r="C3029" s="44"/>
      <c r="D3029" s="25">
        <v>3014</v>
      </c>
      <c r="E3029" s="26" t="s">
        <v>6061</v>
      </c>
      <c r="F3029" s="26" t="s">
        <v>6062</v>
      </c>
      <c r="G3029" s="25" t="s">
        <v>6133</v>
      </c>
      <c r="H3029" s="63">
        <v>40359</v>
      </c>
      <c r="I3029" s="26" t="s">
        <v>6131</v>
      </c>
      <c r="J3029" s="57">
        <v>24</v>
      </c>
      <c r="K3029" s="26" t="s">
        <v>6110</v>
      </c>
      <c r="L3029" s="25" t="s">
        <v>6116</v>
      </c>
      <c r="M3029" s="25"/>
      <c r="N3029" s="25"/>
      <c r="O3029" s="40">
        <v>156163</v>
      </c>
      <c r="P3029" s="27">
        <v>156163</v>
      </c>
      <c r="Q3029" s="40" t="s">
        <v>6106</v>
      </c>
      <c r="R3029" s="40" t="s">
        <v>6106</v>
      </c>
      <c r="S3029" s="40" t="s">
        <v>6106</v>
      </c>
      <c r="T3029" s="40" t="s">
        <v>6106</v>
      </c>
      <c r="U3029" s="40" t="s">
        <v>6106</v>
      </c>
      <c r="V3029" s="40"/>
      <c r="W3029" s="40"/>
      <c r="X3029" s="40"/>
      <c r="Y3029" s="38">
        <f t="shared" si="47"/>
        <v>0</v>
      </c>
      <c r="Z3029" s="40"/>
      <c r="AA3029" s="40">
        <v>0</v>
      </c>
      <c r="AB3029" s="40">
        <v>0</v>
      </c>
      <c r="AC3029" s="28" t="s">
        <v>6116</v>
      </c>
      <c r="AD3029" s="37" t="s">
        <v>6138</v>
      </c>
      <c r="AE3029" s="37">
        <v>0</v>
      </c>
      <c r="AF3029" s="37" t="s">
        <v>6138</v>
      </c>
    </row>
    <row r="3030" spans="1:32" x14ac:dyDescent="0.2">
      <c r="A3030" s="62" t="s">
        <v>6106</v>
      </c>
      <c r="B3030" s="44" t="s">
        <v>6115</v>
      </c>
      <c r="C3030" s="44"/>
      <c r="D3030" s="25">
        <v>3015</v>
      </c>
      <c r="E3030" s="26" t="s">
        <v>6089</v>
      </c>
      <c r="F3030" s="26" t="s">
        <v>6090</v>
      </c>
      <c r="G3030" s="25" t="s">
        <v>6133</v>
      </c>
      <c r="H3030" s="63">
        <v>40543</v>
      </c>
      <c r="I3030" s="25" t="s">
        <v>6129</v>
      </c>
      <c r="J3030" s="57">
        <v>99</v>
      </c>
      <c r="K3030" s="26" t="s">
        <v>6111</v>
      </c>
      <c r="L3030" s="25" t="s">
        <v>6116</v>
      </c>
      <c r="M3030" s="25"/>
      <c r="N3030" s="25"/>
      <c r="O3030" s="40">
        <v>-58483</v>
      </c>
      <c r="P3030" s="27">
        <v>-58483</v>
      </c>
      <c r="Q3030" s="40" t="s">
        <v>6106</v>
      </c>
      <c r="R3030" s="40" t="s">
        <v>6106</v>
      </c>
      <c r="S3030" s="40" t="s">
        <v>6106</v>
      </c>
      <c r="T3030" s="40" t="s">
        <v>6106</v>
      </c>
      <c r="U3030" s="40" t="s">
        <v>6106</v>
      </c>
      <c r="V3030" s="40"/>
      <c r="W3030" s="40"/>
      <c r="X3030" s="40"/>
      <c r="Y3030" s="38">
        <f t="shared" si="47"/>
        <v>0</v>
      </c>
      <c r="Z3030" s="40"/>
      <c r="AA3030" s="40">
        <v>0</v>
      </c>
      <c r="AB3030" s="40">
        <v>0</v>
      </c>
      <c r="AC3030" s="28" t="s">
        <v>6116</v>
      </c>
      <c r="AD3030" s="37" t="s">
        <v>6138</v>
      </c>
      <c r="AE3030" s="37">
        <v>0</v>
      </c>
      <c r="AF3030" s="37" t="s">
        <v>6138</v>
      </c>
    </row>
    <row r="3031" spans="1:32" x14ac:dyDescent="0.2">
      <c r="A3031" s="62" t="s">
        <v>6106</v>
      </c>
      <c r="B3031" s="44" t="s">
        <v>6115</v>
      </c>
      <c r="C3031" s="44"/>
      <c r="D3031" s="25">
        <v>3016</v>
      </c>
      <c r="E3031" s="26" t="s">
        <v>6135</v>
      </c>
      <c r="F3031" s="26" t="s">
        <v>6136</v>
      </c>
      <c r="G3031" s="25" t="s">
        <v>6133</v>
      </c>
      <c r="H3031" s="63">
        <v>39994</v>
      </c>
      <c r="I3031" s="26" t="s">
        <v>6131</v>
      </c>
      <c r="J3031" s="57">
        <v>0</v>
      </c>
      <c r="K3031" s="26" t="s">
        <v>6110</v>
      </c>
      <c r="L3031" s="25" t="s">
        <v>6116</v>
      </c>
      <c r="M3031" s="25"/>
      <c r="N3031" s="25"/>
      <c r="O3031" s="40">
        <v>362486</v>
      </c>
      <c r="P3031" s="27">
        <v>362486</v>
      </c>
      <c r="Q3031" s="40" t="s">
        <v>6106</v>
      </c>
      <c r="R3031" s="40" t="s">
        <v>6106</v>
      </c>
      <c r="S3031" s="40" t="s">
        <v>6106</v>
      </c>
      <c r="T3031" s="40" t="s">
        <v>6106</v>
      </c>
      <c r="U3031" s="40" t="s">
        <v>6106</v>
      </c>
      <c r="V3031" s="40"/>
      <c r="W3031" s="40"/>
      <c r="X3031" s="40"/>
      <c r="Y3031" s="38">
        <f t="shared" si="47"/>
        <v>0</v>
      </c>
      <c r="Z3031" s="40"/>
      <c r="AA3031" s="40">
        <v>0</v>
      </c>
      <c r="AB3031" s="40">
        <v>0</v>
      </c>
      <c r="AC3031" s="28" t="s">
        <v>6116</v>
      </c>
      <c r="AD3031" s="37" t="s">
        <v>6138</v>
      </c>
      <c r="AE3031" s="37">
        <v>0</v>
      </c>
      <c r="AF3031" s="37" t="s">
        <v>6138</v>
      </c>
    </row>
    <row r="3032" spans="1:32" x14ac:dyDescent="0.2">
      <c r="A3032" s="36" t="s">
        <v>6106</v>
      </c>
      <c r="B3032" s="44" t="s">
        <v>6115</v>
      </c>
      <c r="C3032" s="44"/>
      <c r="D3032" s="25">
        <v>3017</v>
      </c>
      <c r="E3032" s="26" t="s">
        <v>6027</v>
      </c>
      <c r="F3032" s="26" t="s">
        <v>6028</v>
      </c>
      <c r="G3032" s="25" t="s">
        <v>6133</v>
      </c>
      <c r="H3032" s="63">
        <v>40543</v>
      </c>
      <c r="I3032" s="26" t="s">
        <v>6129</v>
      </c>
      <c r="J3032" s="57">
        <v>0</v>
      </c>
      <c r="K3032" s="26" t="s">
        <v>6110</v>
      </c>
      <c r="L3032" s="25" t="s">
        <v>6116</v>
      </c>
      <c r="M3032" s="25"/>
      <c r="N3032" s="25"/>
      <c r="O3032" s="40">
        <v>764986</v>
      </c>
      <c r="P3032" s="27">
        <v>764986</v>
      </c>
      <c r="Q3032" s="40" t="s">
        <v>6106</v>
      </c>
      <c r="R3032" s="40" t="s">
        <v>6106</v>
      </c>
      <c r="S3032" s="40" t="s">
        <v>6106</v>
      </c>
      <c r="T3032" s="40" t="s">
        <v>6106</v>
      </c>
      <c r="U3032" s="40" t="s">
        <v>6106</v>
      </c>
      <c r="V3032" s="40"/>
      <c r="W3032" s="40"/>
      <c r="X3032" s="40"/>
      <c r="Y3032" s="38">
        <f t="shared" si="47"/>
        <v>0</v>
      </c>
      <c r="Z3032" s="40"/>
      <c r="AA3032" s="40">
        <v>0</v>
      </c>
      <c r="AB3032" s="40">
        <v>0</v>
      </c>
      <c r="AC3032" s="28" t="s">
        <v>6116</v>
      </c>
      <c r="AD3032" s="37" t="s">
        <v>6138</v>
      </c>
      <c r="AE3032" s="37">
        <v>0</v>
      </c>
      <c r="AF3032" s="37" t="s">
        <v>6138</v>
      </c>
    </row>
    <row r="3033" spans="1:32" x14ac:dyDescent="0.2">
      <c r="A3033" s="35" t="s">
        <v>6106</v>
      </c>
      <c r="B3033" s="44" t="s">
        <v>6115</v>
      </c>
      <c r="C3033" s="44"/>
      <c r="D3033" s="25">
        <v>3018</v>
      </c>
      <c r="E3033" s="26" t="s">
        <v>3208</v>
      </c>
      <c r="F3033" s="26" t="s">
        <v>3209</v>
      </c>
      <c r="G3033" s="25" t="s">
        <v>6133</v>
      </c>
      <c r="H3033" s="63">
        <v>39813</v>
      </c>
      <c r="I3033" s="26" t="s">
        <v>6129</v>
      </c>
      <c r="J3033" s="57">
        <v>36</v>
      </c>
      <c r="K3033" s="26" t="s">
        <v>6110</v>
      </c>
      <c r="L3033" s="25" t="s">
        <v>6116</v>
      </c>
      <c r="M3033" s="25"/>
      <c r="N3033" s="25"/>
      <c r="O3033" s="40">
        <v>1995663</v>
      </c>
      <c r="P3033" s="27">
        <v>1995663</v>
      </c>
      <c r="Q3033" s="40" t="s">
        <v>6106</v>
      </c>
      <c r="R3033" s="40" t="s">
        <v>6106</v>
      </c>
      <c r="S3033" s="40" t="s">
        <v>6106</v>
      </c>
      <c r="T3033" s="40" t="s">
        <v>6106</v>
      </c>
      <c r="U3033" s="40" t="s">
        <v>6106</v>
      </c>
      <c r="V3033" s="40"/>
      <c r="W3033" s="40"/>
      <c r="X3033" s="40"/>
      <c r="Y3033" s="38">
        <f t="shared" si="47"/>
        <v>0</v>
      </c>
      <c r="Z3033" s="40"/>
      <c r="AA3033" s="40">
        <v>0</v>
      </c>
      <c r="AB3033" s="40">
        <v>0</v>
      </c>
      <c r="AC3033" s="28" t="s">
        <v>6116</v>
      </c>
      <c r="AD3033" s="37" t="s">
        <v>6138</v>
      </c>
      <c r="AE3033" s="37">
        <v>0</v>
      </c>
      <c r="AF3033" s="37" t="s">
        <v>6138</v>
      </c>
    </row>
    <row r="3034" spans="1:32" x14ac:dyDescent="0.2">
      <c r="A3034" s="36" t="s">
        <v>6106</v>
      </c>
      <c r="B3034" s="44" t="s">
        <v>6115</v>
      </c>
      <c r="C3034" s="44"/>
      <c r="D3034" s="25">
        <v>3019</v>
      </c>
      <c r="E3034" s="26" t="s">
        <v>3247</v>
      </c>
      <c r="F3034" s="26" t="s">
        <v>3248</v>
      </c>
      <c r="G3034" s="25" t="s">
        <v>6133</v>
      </c>
      <c r="H3034" s="63">
        <v>40359</v>
      </c>
      <c r="I3034" s="26" t="s">
        <v>6130</v>
      </c>
      <c r="J3034" s="57">
        <v>0</v>
      </c>
      <c r="K3034" s="26" t="s">
        <v>6110</v>
      </c>
      <c r="L3034" s="25" t="s">
        <v>6116</v>
      </c>
      <c r="M3034" s="25"/>
      <c r="N3034" s="25"/>
      <c r="O3034" s="40">
        <v>-3086</v>
      </c>
      <c r="P3034" s="27">
        <v>-3086</v>
      </c>
      <c r="Q3034" s="40" t="s">
        <v>6106</v>
      </c>
      <c r="R3034" s="40" t="s">
        <v>6106</v>
      </c>
      <c r="S3034" s="40" t="s">
        <v>6106</v>
      </c>
      <c r="T3034" s="40" t="s">
        <v>6106</v>
      </c>
      <c r="U3034" s="40" t="s">
        <v>6106</v>
      </c>
      <c r="V3034" s="40"/>
      <c r="W3034" s="40"/>
      <c r="X3034" s="40"/>
      <c r="Y3034" s="38">
        <f t="shared" si="47"/>
        <v>0</v>
      </c>
      <c r="Z3034" s="40"/>
      <c r="AA3034" s="40">
        <v>0</v>
      </c>
      <c r="AB3034" s="40">
        <v>0</v>
      </c>
      <c r="AC3034" s="28" t="s">
        <v>6116</v>
      </c>
      <c r="AD3034" s="37" t="s">
        <v>6138</v>
      </c>
      <c r="AE3034" s="37">
        <v>0</v>
      </c>
      <c r="AF3034" s="37" t="s">
        <v>6138</v>
      </c>
    </row>
    <row r="3035" spans="1:32" x14ac:dyDescent="0.2">
      <c r="A3035" s="35" t="s">
        <v>6106</v>
      </c>
      <c r="B3035" s="44" t="s">
        <v>6115</v>
      </c>
      <c r="C3035" s="44"/>
      <c r="D3035" s="25">
        <v>3020</v>
      </c>
      <c r="E3035" s="26" t="s">
        <v>3257</v>
      </c>
      <c r="F3035" s="26" t="s">
        <v>3258</v>
      </c>
      <c r="G3035" s="25" t="s">
        <v>6133</v>
      </c>
      <c r="H3035" s="63">
        <v>39629</v>
      </c>
      <c r="I3035" s="26" t="s">
        <v>6129</v>
      </c>
      <c r="J3035" s="57">
        <v>0</v>
      </c>
      <c r="K3035" s="26" t="s">
        <v>6110</v>
      </c>
      <c r="L3035" s="25" t="s">
        <v>6116</v>
      </c>
      <c r="M3035" s="25"/>
      <c r="N3035" s="25"/>
      <c r="O3035" s="40">
        <v>0</v>
      </c>
      <c r="P3035" s="27">
        <v>0</v>
      </c>
      <c r="Q3035" s="40" t="s">
        <v>6106</v>
      </c>
      <c r="R3035" s="40" t="s">
        <v>6106</v>
      </c>
      <c r="S3035" s="40" t="s">
        <v>6106</v>
      </c>
      <c r="T3035" s="40" t="s">
        <v>6106</v>
      </c>
      <c r="U3035" s="40" t="s">
        <v>6106</v>
      </c>
      <c r="V3035" s="40"/>
      <c r="W3035" s="40"/>
      <c r="X3035" s="40"/>
      <c r="Y3035" s="38">
        <f t="shared" si="47"/>
        <v>0</v>
      </c>
      <c r="Z3035" s="40"/>
      <c r="AA3035" s="40">
        <v>0</v>
      </c>
      <c r="AB3035" s="40">
        <v>0</v>
      </c>
      <c r="AC3035" s="28" t="s">
        <v>6116</v>
      </c>
      <c r="AD3035" s="37" t="s">
        <v>6138</v>
      </c>
      <c r="AE3035" s="37" t="s">
        <v>6138</v>
      </c>
      <c r="AF3035" s="37" t="s">
        <v>6138</v>
      </c>
    </row>
    <row r="3036" spans="1:32" x14ac:dyDescent="0.2">
      <c r="A3036" s="36" t="s">
        <v>6106</v>
      </c>
      <c r="B3036" s="44" t="s">
        <v>6115</v>
      </c>
      <c r="C3036" s="44"/>
      <c r="D3036" s="25">
        <v>3021</v>
      </c>
      <c r="E3036" s="26" t="s">
        <v>4408</v>
      </c>
      <c r="F3036" s="26" t="s">
        <v>4409</v>
      </c>
      <c r="G3036" s="25" t="s">
        <v>6133</v>
      </c>
      <c r="H3036" s="63">
        <v>40543</v>
      </c>
      <c r="I3036" s="26" t="s">
        <v>6129</v>
      </c>
      <c r="J3036" s="57">
        <v>0</v>
      </c>
      <c r="K3036" s="26" t="s">
        <v>6110</v>
      </c>
      <c r="L3036" s="25" t="s">
        <v>6116</v>
      </c>
      <c r="M3036" s="25"/>
      <c r="N3036" s="25"/>
      <c r="O3036" s="40">
        <v>354302</v>
      </c>
      <c r="P3036" s="27">
        <v>354302</v>
      </c>
      <c r="Q3036" s="40" t="s">
        <v>6106</v>
      </c>
      <c r="R3036" s="40" t="s">
        <v>6106</v>
      </c>
      <c r="S3036" s="40" t="s">
        <v>6106</v>
      </c>
      <c r="T3036" s="40" t="s">
        <v>6106</v>
      </c>
      <c r="U3036" s="40" t="s">
        <v>6106</v>
      </c>
      <c r="V3036" s="40"/>
      <c r="W3036" s="40"/>
      <c r="X3036" s="40"/>
      <c r="Y3036" s="38">
        <f t="shared" si="47"/>
        <v>0</v>
      </c>
      <c r="Z3036" s="40"/>
      <c r="AA3036" s="40">
        <v>0</v>
      </c>
      <c r="AB3036" s="40">
        <v>0</v>
      </c>
      <c r="AC3036" s="28" t="s">
        <v>6116</v>
      </c>
      <c r="AD3036" s="37" t="s">
        <v>6138</v>
      </c>
      <c r="AE3036" s="37">
        <v>0</v>
      </c>
      <c r="AF3036" s="37" t="s">
        <v>6138</v>
      </c>
    </row>
    <row r="3037" spans="1:32" x14ac:dyDescent="0.2">
      <c r="A3037" s="35" t="s">
        <v>6106</v>
      </c>
      <c r="B3037" s="44" t="s">
        <v>6115</v>
      </c>
      <c r="C3037" s="44"/>
      <c r="D3037" s="25">
        <v>3022</v>
      </c>
      <c r="E3037" s="26" t="s">
        <v>4410</v>
      </c>
      <c r="F3037" s="26" t="s">
        <v>4411</v>
      </c>
      <c r="G3037" s="25" t="s">
        <v>6133</v>
      </c>
      <c r="H3037" s="63">
        <v>40359</v>
      </c>
      <c r="I3037" s="26" t="s">
        <v>6129</v>
      </c>
      <c r="J3037" s="57">
        <v>12</v>
      </c>
      <c r="K3037" s="26" t="s">
        <v>6110</v>
      </c>
      <c r="L3037" s="25" t="s">
        <v>6116</v>
      </c>
      <c r="M3037" s="25"/>
      <c r="N3037" s="25"/>
      <c r="O3037" s="40">
        <v>355658</v>
      </c>
      <c r="P3037" s="27">
        <v>355658</v>
      </c>
      <c r="Q3037" s="40" t="s">
        <v>6106</v>
      </c>
      <c r="R3037" s="40" t="s">
        <v>6106</v>
      </c>
      <c r="S3037" s="40" t="s">
        <v>6106</v>
      </c>
      <c r="T3037" s="40" t="s">
        <v>6106</v>
      </c>
      <c r="U3037" s="40" t="s">
        <v>6106</v>
      </c>
      <c r="V3037" s="40"/>
      <c r="W3037" s="40"/>
      <c r="X3037" s="40"/>
      <c r="Y3037" s="38">
        <f t="shared" si="47"/>
        <v>0</v>
      </c>
      <c r="Z3037" s="40"/>
      <c r="AA3037" s="40">
        <v>0</v>
      </c>
      <c r="AB3037" s="40">
        <v>0</v>
      </c>
      <c r="AC3037" s="28" t="s">
        <v>6116</v>
      </c>
      <c r="AD3037" s="37" t="s">
        <v>6138</v>
      </c>
      <c r="AE3037" s="37">
        <v>0</v>
      </c>
      <c r="AF3037" s="37" t="s">
        <v>6138</v>
      </c>
    </row>
    <row r="3038" spans="1:32" x14ac:dyDescent="0.2">
      <c r="A3038" s="36" t="s">
        <v>6106</v>
      </c>
      <c r="B3038" s="44" t="s">
        <v>6115</v>
      </c>
      <c r="C3038" s="44"/>
      <c r="D3038" s="25">
        <v>3023</v>
      </c>
      <c r="E3038" s="26" t="s">
        <v>4421</v>
      </c>
      <c r="F3038" s="26" t="s">
        <v>4422</v>
      </c>
      <c r="G3038" s="25" t="s">
        <v>6133</v>
      </c>
      <c r="H3038" s="63">
        <v>40359</v>
      </c>
      <c r="I3038" s="26" t="s">
        <v>6129</v>
      </c>
      <c r="J3038" s="57">
        <v>0</v>
      </c>
      <c r="K3038" s="26" t="s">
        <v>6110</v>
      </c>
      <c r="L3038" s="25" t="s">
        <v>6116</v>
      </c>
      <c r="M3038" s="25"/>
      <c r="N3038" s="25"/>
      <c r="O3038" s="40">
        <v>155365</v>
      </c>
      <c r="P3038" s="27">
        <v>155365</v>
      </c>
      <c r="Q3038" s="40" t="s">
        <v>6106</v>
      </c>
      <c r="R3038" s="40" t="s">
        <v>6106</v>
      </c>
      <c r="S3038" s="40" t="s">
        <v>6106</v>
      </c>
      <c r="T3038" s="40" t="s">
        <v>6106</v>
      </c>
      <c r="U3038" s="40" t="s">
        <v>6106</v>
      </c>
      <c r="V3038" s="40"/>
      <c r="W3038" s="40"/>
      <c r="X3038" s="40"/>
      <c r="Y3038" s="38">
        <f t="shared" si="47"/>
        <v>0</v>
      </c>
      <c r="Z3038" s="40"/>
      <c r="AA3038" s="40">
        <v>0</v>
      </c>
      <c r="AB3038" s="40">
        <v>0</v>
      </c>
      <c r="AC3038" s="28" t="s">
        <v>6116</v>
      </c>
      <c r="AD3038" s="37" t="s">
        <v>6138</v>
      </c>
      <c r="AE3038" s="37">
        <v>0</v>
      </c>
      <c r="AF3038" s="37" t="s">
        <v>6138</v>
      </c>
    </row>
    <row r="3039" spans="1:32" x14ac:dyDescent="0.2">
      <c r="A3039" s="36" t="s">
        <v>6106</v>
      </c>
      <c r="B3039" s="44" t="s">
        <v>6115</v>
      </c>
      <c r="C3039" s="44"/>
      <c r="D3039" s="25">
        <v>3024</v>
      </c>
      <c r="E3039" s="26" t="s">
        <v>6117</v>
      </c>
      <c r="F3039" s="26" t="s">
        <v>6137</v>
      </c>
      <c r="G3039" s="25" t="s">
        <v>6133</v>
      </c>
      <c r="H3039" s="63">
        <v>39994</v>
      </c>
      <c r="I3039" s="26" t="s">
        <v>6129</v>
      </c>
      <c r="J3039" s="57">
        <v>0</v>
      </c>
      <c r="K3039" s="26" t="s">
        <v>6110</v>
      </c>
      <c r="L3039" s="25" t="s">
        <v>6116</v>
      </c>
      <c r="M3039" s="25"/>
      <c r="N3039" s="25"/>
      <c r="O3039" s="40">
        <v>0</v>
      </c>
      <c r="P3039" s="27">
        <v>0</v>
      </c>
      <c r="Q3039" s="40" t="s">
        <v>6106</v>
      </c>
      <c r="R3039" s="40" t="s">
        <v>6106</v>
      </c>
      <c r="S3039" s="40" t="s">
        <v>6106</v>
      </c>
      <c r="T3039" s="40" t="s">
        <v>6106</v>
      </c>
      <c r="U3039" s="40" t="s">
        <v>6106</v>
      </c>
      <c r="V3039" s="40"/>
      <c r="W3039" s="40"/>
      <c r="X3039" s="40"/>
      <c r="Y3039" s="38">
        <f t="shared" si="47"/>
        <v>0</v>
      </c>
      <c r="Z3039" s="40"/>
      <c r="AA3039" s="40">
        <v>0</v>
      </c>
      <c r="AB3039" s="40">
        <v>0</v>
      </c>
      <c r="AC3039" s="28" t="s">
        <v>6116</v>
      </c>
      <c r="AD3039" s="37" t="s">
        <v>6138</v>
      </c>
      <c r="AE3039" s="37" t="s">
        <v>6138</v>
      </c>
      <c r="AF3039" s="37" t="s">
        <v>6138</v>
      </c>
    </row>
    <row r="3040" spans="1:32" x14ac:dyDescent="0.2">
      <c r="A3040" s="36" t="s">
        <v>6106</v>
      </c>
      <c r="B3040" s="44" t="s">
        <v>6115</v>
      </c>
      <c r="C3040" s="44"/>
      <c r="D3040" s="25">
        <v>3025</v>
      </c>
      <c r="E3040" s="26" t="s">
        <v>4886</v>
      </c>
      <c r="F3040" s="26" t="s">
        <v>1557</v>
      </c>
      <c r="G3040" s="25" t="s">
        <v>6133</v>
      </c>
      <c r="H3040" s="63">
        <v>40268</v>
      </c>
      <c r="I3040" s="26" t="s">
        <v>6129</v>
      </c>
      <c r="J3040" s="57">
        <v>197</v>
      </c>
      <c r="K3040" s="26" t="s">
        <v>6111</v>
      </c>
      <c r="L3040" s="25" t="s">
        <v>6116</v>
      </c>
      <c r="M3040" s="25"/>
      <c r="N3040" s="25"/>
      <c r="O3040" s="40">
        <v>136036</v>
      </c>
      <c r="P3040" s="27">
        <v>136036</v>
      </c>
      <c r="Q3040" s="40" t="s">
        <v>6106</v>
      </c>
      <c r="R3040" s="40" t="s">
        <v>6106</v>
      </c>
      <c r="S3040" s="40" t="s">
        <v>6106</v>
      </c>
      <c r="T3040" s="40" t="s">
        <v>6106</v>
      </c>
      <c r="U3040" s="40" t="s">
        <v>6106</v>
      </c>
      <c r="V3040" s="40"/>
      <c r="W3040" s="40"/>
      <c r="X3040" s="40"/>
      <c r="Y3040" s="38">
        <f t="shared" si="47"/>
        <v>0</v>
      </c>
      <c r="Z3040" s="40"/>
      <c r="AA3040" s="40">
        <v>0</v>
      </c>
      <c r="AB3040" s="40">
        <v>0</v>
      </c>
      <c r="AC3040" s="28" t="s">
        <v>6116</v>
      </c>
      <c r="AD3040" s="37" t="s">
        <v>6138</v>
      </c>
      <c r="AE3040" s="37">
        <v>0</v>
      </c>
      <c r="AF3040" s="37" t="s">
        <v>6138</v>
      </c>
    </row>
    <row r="3041" spans="1:32" x14ac:dyDescent="0.2">
      <c r="A3041" s="36" t="s">
        <v>6106</v>
      </c>
      <c r="B3041" s="44" t="s">
        <v>6115</v>
      </c>
      <c r="C3041" s="44"/>
      <c r="D3041" s="25">
        <v>3026</v>
      </c>
      <c r="E3041" s="26" t="s">
        <v>5328</v>
      </c>
      <c r="F3041" s="26" t="s">
        <v>5329</v>
      </c>
      <c r="G3041" s="25" t="s">
        <v>6133</v>
      </c>
      <c r="H3041" s="63">
        <v>40451</v>
      </c>
      <c r="I3041" s="26" t="s">
        <v>6129</v>
      </c>
      <c r="J3041" s="57">
        <v>0</v>
      </c>
      <c r="K3041" s="26" t="s">
        <v>6110</v>
      </c>
      <c r="L3041" s="25" t="s">
        <v>6116</v>
      </c>
      <c r="M3041" s="25"/>
      <c r="N3041" s="25"/>
      <c r="O3041" s="40">
        <v>57100</v>
      </c>
      <c r="P3041" s="27">
        <v>57100</v>
      </c>
      <c r="Q3041" s="40" t="s">
        <v>6106</v>
      </c>
      <c r="R3041" s="40" t="s">
        <v>6106</v>
      </c>
      <c r="S3041" s="40" t="s">
        <v>6106</v>
      </c>
      <c r="T3041" s="40" t="s">
        <v>6106</v>
      </c>
      <c r="U3041" s="40" t="s">
        <v>6106</v>
      </c>
      <c r="V3041" s="40"/>
      <c r="W3041" s="40"/>
      <c r="X3041" s="40"/>
      <c r="Y3041" s="38">
        <f t="shared" si="47"/>
        <v>0</v>
      </c>
      <c r="Z3041" s="40"/>
      <c r="AA3041" s="40">
        <v>0</v>
      </c>
      <c r="AB3041" s="40">
        <v>0</v>
      </c>
      <c r="AC3041" s="28" t="s">
        <v>6116</v>
      </c>
      <c r="AD3041" s="37" t="s">
        <v>6138</v>
      </c>
      <c r="AE3041" s="37">
        <v>0</v>
      </c>
      <c r="AF3041" s="37" t="s">
        <v>6138</v>
      </c>
    </row>
    <row r="3042" spans="1:32" x14ac:dyDescent="0.2">
      <c r="A3042" s="35" t="s">
        <v>6106</v>
      </c>
      <c r="B3042" s="44" t="s">
        <v>6115</v>
      </c>
      <c r="C3042" s="44"/>
      <c r="D3042" s="25">
        <v>3027</v>
      </c>
      <c r="E3042" s="26" t="s">
        <v>5574</v>
      </c>
      <c r="F3042" s="26" t="s">
        <v>6080</v>
      </c>
      <c r="G3042" s="25" t="s">
        <v>6133</v>
      </c>
      <c r="H3042" s="63">
        <v>40451</v>
      </c>
      <c r="I3042" s="26" t="s">
        <v>6129</v>
      </c>
      <c r="J3042" s="57">
        <v>1</v>
      </c>
      <c r="K3042" s="26" t="s">
        <v>6110</v>
      </c>
      <c r="L3042" s="25" t="s">
        <v>6116</v>
      </c>
      <c r="M3042" s="25"/>
      <c r="N3042" s="25"/>
      <c r="O3042" s="40">
        <v>122341</v>
      </c>
      <c r="P3042" s="27">
        <v>122341</v>
      </c>
      <c r="Q3042" s="40" t="s">
        <v>6106</v>
      </c>
      <c r="R3042" s="40" t="s">
        <v>6106</v>
      </c>
      <c r="S3042" s="40" t="s">
        <v>6106</v>
      </c>
      <c r="T3042" s="40" t="s">
        <v>6106</v>
      </c>
      <c r="U3042" s="40" t="s">
        <v>6106</v>
      </c>
      <c r="V3042" s="40"/>
      <c r="W3042" s="40"/>
      <c r="X3042" s="40"/>
      <c r="Y3042" s="38">
        <f t="shared" si="47"/>
        <v>0</v>
      </c>
      <c r="Z3042" s="40"/>
      <c r="AA3042" s="40">
        <v>0</v>
      </c>
      <c r="AB3042" s="40">
        <v>0</v>
      </c>
      <c r="AC3042" s="28" t="s">
        <v>6116</v>
      </c>
      <c r="AD3042" s="37" t="s">
        <v>6138</v>
      </c>
      <c r="AE3042" s="37">
        <v>0</v>
      </c>
      <c r="AF3042" s="37" t="s">
        <v>6138</v>
      </c>
    </row>
    <row r="3043" spans="1:32" x14ac:dyDescent="0.2">
      <c r="A3043" s="36" t="s">
        <v>6106</v>
      </c>
      <c r="B3043" s="44" t="s">
        <v>6115</v>
      </c>
      <c r="C3043" s="44"/>
      <c r="D3043" s="25">
        <v>3028</v>
      </c>
      <c r="E3043" s="26" t="s">
        <v>6103</v>
      </c>
      <c r="F3043" s="26" t="s">
        <v>6104</v>
      </c>
      <c r="G3043" s="25" t="s">
        <v>6133</v>
      </c>
      <c r="H3043" s="63">
        <v>40543</v>
      </c>
      <c r="I3043" s="26" t="s">
        <v>6129</v>
      </c>
      <c r="J3043" s="57">
        <v>0</v>
      </c>
      <c r="K3043" s="26" t="s">
        <v>6110</v>
      </c>
      <c r="L3043" s="25" t="s">
        <v>6116</v>
      </c>
      <c r="M3043" s="25"/>
      <c r="N3043" s="25"/>
      <c r="O3043" s="40">
        <v>0</v>
      </c>
      <c r="P3043" s="27">
        <v>0</v>
      </c>
      <c r="Q3043" s="40" t="s">
        <v>6106</v>
      </c>
      <c r="R3043" s="40" t="s">
        <v>6106</v>
      </c>
      <c r="S3043" s="40" t="s">
        <v>6106</v>
      </c>
      <c r="T3043" s="40" t="s">
        <v>6106</v>
      </c>
      <c r="U3043" s="40" t="s">
        <v>6106</v>
      </c>
      <c r="V3043" s="40"/>
      <c r="W3043" s="40"/>
      <c r="X3043" s="40"/>
      <c r="Y3043" s="38">
        <f t="shared" si="47"/>
        <v>0</v>
      </c>
      <c r="Z3043" s="40"/>
      <c r="AA3043" s="40">
        <v>0</v>
      </c>
      <c r="AB3043" s="40">
        <v>0</v>
      </c>
      <c r="AC3043" s="28" t="s">
        <v>6116</v>
      </c>
      <c r="AD3043" s="37" t="s">
        <v>6138</v>
      </c>
      <c r="AE3043" s="37" t="s">
        <v>6138</v>
      </c>
      <c r="AF3043" s="37" t="s">
        <v>6138</v>
      </c>
    </row>
    <row r="3044" spans="1:32" x14ac:dyDescent="0.2">
      <c r="A3044" s="36" t="s">
        <v>6106</v>
      </c>
      <c r="B3044" s="44" t="s">
        <v>6115</v>
      </c>
      <c r="C3044" s="44"/>
      <c r="D3044" s="25">
        <v>3029</v>
      </c>
      <c r="E3044" s="26" t="s">
        <v>5990</v>
      </c>
      <c r="F3044" s="26" t="s">
        <v>5991</v>
      </c>
      <c r="G3044" s="25" t="s">
        <v>6133</v>
      </c>
      <c r="H3044" s="63">
        <v>40633</v>
      </c>
      <c r="I3044" s="26" t="s">
        <v>6130</v>
      </c>
      <c r="J3044" s="57">
        <v>240</v>
      </c>
      <c r="K3044" s="26" t="s">
        <v>6111</v>
      </c>
      <c r="L3044" s="25" t="s">
        <v>6116</v>
      </c>
      <c r="M3044" s="25"/>
      <c r="N3044" s="25"/>
      <c r="O3044" s="40">
        <v>1437911</v>
      </c>
      <c r="P3044" s="27">
        <v>1437911</v>
      </c>
      <c r="Q3044" s="40" t="s">
        <v>6106</v>
      </c>
      <c r="R3044" s="40" t="s">
        <v>6106</v>
      </c>
      <c r="S3044" s="40" t="s">
        <v>6106</v>
      </c>
      <c r="T3044" s="40" t="s">
        <v>6106</v>
      </c>
      <c r="U3044" s="40" t="s">
        <v>6106</v>
      </c>
      <c r="V3044" s="40"/>
      <c r="W3044" s="40"/>
      <c r="X3044" s="40"/>
      <c r="Y3044" s="38">
        <f t="shared" si="47"/>
        <v>0</v>
      </c>
      <c r="Z3044" s="40"/>
      <c r="AA3044" s="40">
        <v>0</v>
      </c>
      <c r="AB3044" s="40">
        <v>0</v>
      </c>
      <c r="AC3044" s="28" t="s">
        <v>6116</v>
      </c>
      <c r="AD3044" s="37" t="s">
        <v>6138</v>
      </c>
      <c r="AE3044" s="37">
        <v>0</v>
      </c>
      <c r="AF3044" s="37" t="s">
        <v>6138</v>
      </c>
    </row>
    <row r="3045" spans="1:32" x14ac:dyDescent="0.2">
      <c r="A3045" s="36" t="s">
        <v>6113</v>
      </c>
      <c r="B3045" s="44" t="s">
        <v>6115</v>
      </c>
      <c r="C3045" s="44"/>
      <c r="D3045" s="25">
        <v>3030</v>
      </c>
      <c r="E3045" s="26" t="s">
        <v>136</v>
      </c>
      <c r="F3045" s="26" t="s">
        <v>137</v>
      </c>
      <c r="G3045" s="25" t="s">
        <v>6134</v>
      </c>
      <c r="H3045" s="63">
        <v>40451</v>
      </c>
      <c r="I3045" s="26" t="s">
        <v>6131</v>
      </c>
      <c r="J3045" s="57">
        <v>34</v>
      </c>
      <c r="K3045" s="26" t="s">
        <v>6110</v>
      </c>
      <c r="L3045" s="25" t="s">
        <v>6116</v>
      </c>
      <c r="M3045" s="25"/>
      <c r="N3045" s="25"/>
      <c r="O3045" s="40">
        <v>-6219</v>
      </c>
      <c r="P3045" s="27">
        <v>-6219</v>
      </c>
      <c r="Q3045" s="40">
        <v>143358</v>
      </c>
      <c r="R3045" s="40">
        <v>11946.5</v>
      </c>
      <c r="S3045" s="40">
        <v>100000</v>
      </c>
      <c r="T3045" s="40">
        <v>91195</v>
      </c>
      <c r="U3045" s="40">
        <v>0</v>
      </c>
      <c r="V3045" s="28"/>
      <c r="W3045" s="28"/>
      <c r="X3045" s="28"/>
      <c r="Y3045" s="38">
        <f t="shared" ref="Y3045:Y3108" si="48">V3045*(1+$X$14)</f>
        <v>0</v>
      </c>
      <c r="Z3045" s="28"/>
      <c r="AA3045" s="28">
        <v>0</v>
      </c>
      <c r="AB3045" s="28">
        <v>0</v>
      </c>
      <c r="AC3045" s="28" t="s">
        <v>6116</v>
      </c>
      <c r="AD3045" s="37">
        <v>0</v>
      </c>
      <c r="AE3045" s="37">
        <v>0</v>
      </c>
      <c r="AF3045" s="37" t="s">
        <v>6138</v>
      </c>
    </row>
    <row r="3046" spans="1:32" x14ac:dyDescent="0.2">
      <c r="A3046" s="36" t="s">
        <v>6113</v>
      </c>
      <c r="B3046" s="44" t="s">
        <v>6115</v>
      </c>
      <c r="C3046" s="44"/>
      <c r="D3046" s="25">
        <v>3031</v>
      </c>
      <c r="E3046" s="26" t="s">
        <v>146</v>
      </c>
      <c r="F3046" s="26" t="s">
        <v>147</v>
      </c>
      <c r="G3046" s="25" t="s">
        <v>6134</v>
      </c>
      <c r="H3046" s="63">
        <v>40359</v>
      </c>
      <c r="I3046" s="26" t="s">
        <v>6131</v>
      </c>
      <c r="J3046" s="57">
        <v>60</v>
      </c>
      <c r="K3046" s="26" t="s">
        <v>6111</v>
      </c>
      <c r="L3046" s="25" t="s">
        <v>6116</v>
      </c>
      <c r="M3046" s="25"/>
      <c r="N3046" s="25"/>
      <c r="O3046" s="40">
        <v>-19757</v>
      </c>
      <c r="P3046" s="27">
        <v>-19757</v>
      </c>
      <c r="Q3046" s="27">
        <v>318762</v>
      </c>
      <c r="R3046" s="27">
        <v>26563.5</v>
      </c>
      <c r="S3046" s="27">
        <v>159381</v>
      </c>
      <c r="T3046" s="27">
        <v>258851</v>
      </c>
      <c r="U3046" s="27">
        <v>0</v>
      </c>
      <c r="V3046" s="28"/>
      <c r="W3046" s="28"/>
      <c r="X3046" s="28"/>
      <c r="Y3046" s="38">
        <f t="shared" si="48"/>
        <v>0</v>
      </c>
      <c r="Z3046" s="28"/>
      <c r="AA3046" s="28">
        <v>0</v>
      </c>
      <c r="AB3046" s="28">
        <v>0</v>
      </c>
      <c r="AC3046" s="28" t="s">
        <v>6116</v>
      </c>
      <c r="AD3046" s="37">
        <v>0</v>
      </c>
      <c r="AE3046" s="37">
        <v>0</v>
      </c>
      <c r="AF3046" s="37" t="s">
        <v>6138</v>
      </c>
    </row>
    <row r="3047" spans="1:32" x14ac:dyDescent="0.2">
      <c r="A3047" s="36" t="s">
        <v>6113</v>
      </c>
      <c r="B3047" s="44" t="s">
        <v>6115</v>
      </c>
      <c r="C3047" s="44"/>
      <c r="D3047" s="25">
        <v>3032</v>
      </c>
      <c r="E3047" s="26" t="s">
        <v>150</v>
      </c>
      <c r="F3047" s="26" t="s">
        <v>151</v>
      </c>
      <c r="G3047" s="25" t="s">
        <v>6134</v>
      </c>
      <c r="H3047" s="63">
        <v>40359</v>
      </c>
      <c r="I3047" s="26" t="s">
        <v>6129</v>
      </c>
      <c r="J3047" s="57">
        <v>209</v>
      </c>
      <c r="K3047" s="26" t="s">
        <v>6111</v>
      </c>
      <c r="L3047" s="25" t="s">
        <v>6116</v>
      </c>
      <c r="M3047" s="25"/>
      <c r="N3047" s="25"/>
      <c r="O3047" s="40">
        <v>-33474</v>
      </c>
      <c r="P3047" s="27">
        <v>-33474</v>
      </c>
      <c r="Q3047" s="27">
        <v>972307</v>
      </c>
      <c r="R3047" s="27">
        <v>81025.583333333328</v>
      </c>
      <c r="S3047" s="27">
        <v>486153.5</v>
      </c>
      <c r="T3047" s="27">
        <v>700334</v>
      </c>
      <c r="U3047" s="27">
        <v>0</v>
      </c>
      <c r="V3047" s="28"/>
      <c r="W3047" s="28"/>
      <c r="X3047" s="28"/>
      <c r="Y3047" s="38">
        <f t="shared" si="48"/>
        <v>0</v>
      </c>
      <c r="Z3047" s="28"/>
      <c r="AA3047" s="28">
        <v>0</v>
      </c>
      <c r="AB3047" s="28">
        <v>0</v>
      </c>
      <c r="AC3047" s="28" t="s">
        <v>6116</v>
      </c>
      <c r="AD3047" s="37">
        <v>0</v>
      </c>
      <c r="AE3047" s="37">
        <v>0</v>
      </c>
      <c r="AF3047" s="37" t="s">
        <v>6138</v>
      </c>
    </row>
    <row r="3048" spans="1:32" x14ac:dyDescent="0.2">
      <c r="A3048" s="36" t="s">
        <v>6113</v>
      </c>
      <c r="B3048" s="44" t="s">
        <v>6115</v>
      </c>
      <c r="C3048" s="44"/>
      <c r="D3048" s="25">
        <v>3033</v>
      </c>
      <c r="E3048" s="26" t="s">
        <v>274</v>
      </c>
      <c r="F3048" s="26" t="s">
        <v>275</v>
      </c>
      <c r="G3048" s="25" t="s">
        <v>6134</v>
      </c>
      <c r="H3048" s="63">
        <v>40359</v>
      </c>
      <c r="I3048" s="26" t="s">
        <v>6131</v>
      </c>
      <c r="J3048" s="57">
        <v>74</v>
      </c>
      <c r="K3048" s="26" t="s">
        <v>6111</v>
      </c>
      <c r="L3048" s="25" t="s">
        <v>6116</v>
      </c>
      <c r="M3048" s="25"/>
      <c r="N3048" s="25"/>
      <c r="O3048" s="40">
        <v>-2158</v>
      </c>
      <c r="P3048" s="27">
        <v>-2158</v>
      </c>
      <c r="Q3048" s="27">
        <v>437595</v>
      </c>
      <c r="R3048" s="27">
        <v>36466.25</v>
      </c>
      <c r="S3048" s="27">
        <v>218797.5</v>
      </c>
      <c r="T3048" s="27">
        <v>275269</v>
      </c>
      <c r="U3048" s="27">
        <v>0</v>
      </c>
      <c r="V3048" s="28"/>
      <c r="W3048" s="28"/>
      <c r="X3048" s="28"/>
      <c r="Y3048" s="38">
        <f t="shared" si="48"/>
        <v>0</v>
      </c>
      <c r="Z3048" s="28"/>
      <c r="AA3048" s="28">
        <v>0</v>
      </c>
      <c r="AB3048" s="28">
        <v>0</v>
      </c>
      <c r="AC3048" s="28" t="s">
        <v>6116</v>
      </c>
      <c r="AD3048" s="37">
        <v>0</v>
      </c>
      <c r="AE3048" s="37">
        <v>0</v>
      </c>
      <c r="AF3048" s="37" t="s">
        <v>6138</v>
      </c>
    </row>
    <row r="3049" spans="1:32" x14ac:dyDescent="0.2">
      <c r="A3049" s="36" t="s">
        <v>6113</v>
      </c>
      <c r="B3049" s="44" t="s">
        <v>6115</v>
      </c>
      <c r="C3049" s="44"/>
      <c r="D3049" s="25">
        <v>3034</v>
      </c>
      <c r="E3049" s="26" t="s">
        <v>439</v>
      </c>
      <c r="F3049" s="26" t="s">
        <v>440</v>
      </c>
      <c r="G3049" s="25" t="s">
        <v>6134</v>
      </c>
      <c r="H3049" s="63">
        <v>40543</v>
      </c>
      <c r="I3049" s="26" t="s">
        <v>6131</v>
      </c>
      <c r="J3049" s="57">
        <v>26</v>
      </c>
      <c r="K3049" s="26" t="s">
        <v>6110</v>
      </c>
      <c r="L3049" s="25" t="s">
        <v>6116</v>
      </c>
      <c r="M3049" s="25"/>
      <c r="N3049" s="25"/>
      <c r="O3049" s="40">
        <v>-9015</v>
      </c>
      <c r="P3049" s="27">
        <v>-9015</v>
      </c>
      <c r="Q3049" s="27">
        <v>85964</v>
      </c>
      <c r="R3049" s="27">
        <v>7163.666666666667</v>
      </c>
      <c r="S3049" s="27">
        <v>100000</v>
      </c>
      <c r="T3049" s="27">
        <v>51888</v>
      </c>
      <c r="U3049" s="27">
        <v>0</v>
      </c>
      <c r="V3049" s="28"/>
      <c r="W3049" s="28"/>
      <c r="X3049" s="28"/>
      <c r="Y3049" s="38">
        <f t="shared" si="48"/>
        <v>0</v>
      </c>
      <c r="Z3049" s="28"/>
      <c r="AA3049" s="28">
        <v>0</v>
      </c>
      <c r="AB3049" s="28">
        <v>0</v>
      </c>
      <c r="AC3049" s="28" t="s">
        <v>6116</v>
      </c>
      <c r="AD3049" s="37">
        <v>0</v>
      </c>
      <c r="AE3049" s="37">
        <v>0</v>
      </c>
      <c r="AF3049" s="37" t="s">
        <v>6138</v>
      </c>
    </row>
    <row r="3050" spans="1:32" x14ac:dyDescent="0.2">
      <c r="A3050" s="36" t="s">
        <v>6113</v>
      </c>
      <c r="B3050" s="44" t="s">
        <v>6115</v>
      </c>
      <c r="C3050" s="44"/>
      <c r="D3050" s="25">
        <v>3035</v>
      </c>
      <c r="E3050" s="26" t="s">
        <v>532</v>
      </c>
      <c r="F3050" s="26" t="s">
        <v>6095</v>
      </c>
      <c r="G3050" s="25" t="s">
        <v>6134</v>
      </c>
      <c r="H3050" s="63">
        <v>40451</v>
      </c>
      <c r="I3050" s="26" t="s">
        <v>6129</v>
      </c>
      <c r="J3050" s="57">
        <v>6249</v>
      </c>
      <c r="K3050" s="26" t="s">
        <v>6112</v>
      </c>
      <c r="L3050" s="25" t="s">
        <v>6116</v>
      </c>
      <c r="M3050" s="25"/>
      <c r="N3050" s="25"/>
      <c r="O3050" s="40">
        <v>-8098457</v>
      </c>
      <c r="P3050" s="27">
        <v>-8098457</v>
      </c>
      <c r="Q3050" s="27">
        <v>54358797</v>
      </c>
      <c r="R3050" s="27">
        <v>4529899.75</v>
      </c>
      <c r="S3050" s="27">
        <v>18119599</v>
      </c>
      <c r="T3050" s="27">
        <v>33735160</v>
      </c>
      <c r="U3050" s="27">
        <v>0</v>
      </c>
      <c r="V3050" s="28"/>
      <c r="W3050" s="28"/>
      <c r="X3050" s="28"/>
      <c r="Y3050" s="38">
        <f t="shared" si="48"/>
        <v>0</v>
      </c>
      <c r="Z3050" s="28"/>
      <c r="AA3050" s="28">
        <v>0</v>
      </c>
      <c r="AB3050" s="28">
        <v>0</v>
      </c>
      <c r="AC3050" s="28" t="s">
        <v>6116</v>
      </c>
      <c r="AD3050" s="37">
        <v>0</v>
      </c>
      <c r="AE3050" s="37">
        <v>0</v>
      </c>
      <c r="AF3050" s="37" t="s">
        <v>6138</v>
      </c>
    </row>
    <row r="3051" spans="1:32" x14ac:dyDescent="0.2">
      <c r="A3051" s="36" t="s">
        <v>6113</v>
      </c>
      <c r="B3051" s="44" t="s">
        <v>6115</v>
      </c>
      <c r="C3051" s="44"/>
      <c r="D3051" s="25">
        <v>3036</v>
      </c>
      <c r="E3051" s="26" t="s">
        <v>543</v>
      </c>
      <c r="F3051" s="26" t="s">
        <v>544</v>
      </c>
      <c r="G3051" s="25" t="s">
        <v>6134</v>
      </c>
      <c r="H3051" s="63">
        <v>40543</v>
      </c>
      <c r="I3051" s="26" t="s">
        <v>6130</v>
      </c>
      <c r="J3051" s="57">
        <v>1047</v>
      </c>
      <c r="K3051" s="26" t="s">
        <v>6125</v>
      </c>
      <c r="L3051" s="25" t="s">
        <v>6116</v>
      </c>
      <c r="M3051" s="25"/>
      <c r="N3051" s="25"/>
      <c r="O3051" s="40">
        <v>-348147</v>
      </c>
      <c r="P3051" s="27">
        <v>-348147</v>
      </c>
      <c r="Q3051" s="27">
        <v>5951537</v>
      </c>
      <c r="R3051" s="27">
        <v>495961.41666666669</v>
      </c>
      <c r="S3051" s="27">
        <v>1983845.6666666667</v>
      </c>
      <c r="T3051" s="27">
        <v>3501476</v>
      </c>
      <c r="U3051" s="27">
        <v>0</v>
      </c>
      <c r="V3051" s="28"/>
      <c r="W3051" s="28"/>
      <c r="X3051" s="28"/>
      <c r="Y3051" s="38">
        <f t="shared" si="48"/>
        <v>0</v>
      </c>
      <c r="Z3051" s="28"/>
      <c r="AA3051" s="28">
        <v>0</v>
      </c>
      <c r="AB3051" s="28">
        <v>0</v>
      </c>
      <c r="AC3051" s="28" t="s">
        <v>6116</v>
      </c>
      <c r="AD3051" s="37">
        <v>0</v>
      </c>
      <c r="AE3051" s="37">
        <v>0</v>
      </c>
      <c r="AF3051" s="37" t="s">
        <v>6138</v>
      </c>
    </row>
    <row r="3052" spans="1:32" x14ac:dyDescent="0.2">
      <c r="A3052" s="36" t="s">
        <v>6113</v>
      </c>
      <c r="B3052" s="44" t="s">
        <v>6115</v>
      </c>
      <c r="C3052" s="44"/>
      <c r="D3052" s="25">
        <v>3037</v>
      </c>
      <c r="E3052" s="26" t="s">
        <v>549</v>
      </c>
      <c r="F3052" s="26" t="s">
        <v>550</v>
      </c>
      <c r="G3052" s="25" t="s">
        <v>6134</v>
      </c>
      <c r="H3052" s="63">
        <v>40359</v>
      </c>
      <c r="I3052" s="26" t="s">
        <v>6130</v>
      </c>
      <c r="J3052" s="57">
        <v>679</v>
      </c>
      <c r="K3052" s="26" t="s">
        <v>6125</v>
      </c>
      <c r="L3052" s="25" t="s">
        <v>6116</v>
      </c>
      <c r="M3052" s="25"/>
      <c r="N3052" s="25"/>
      <c r="O3052" s="40">
        <v>-1673776</v>
      </c>
      <c r="P3052" s="27">
        <v>-1673776</v>
      </c>
      <c r="Q3052" s="27">
        <v>4627105</v>
      </c>
      <c r="R3052" s="27">
        <v>385592.08333333331</v>
      </c>
      <c r="S3052" s="27">
        <v>1542368.3333333333</v>
      </c>
      <c r="T3052" s="27">
        <v>2236732</v>
      </c>
      <c r="U3052" s="27">
        <v>0</v>
      </c>
      <c r="V3052" s="28"/>
      <c r="W3052" s="28"/>
      <c r="X3052" s="28"/>
      <c r="Y3052" s="38">
        <f t="shared" si="48"/>
        <v>0</v>
      </c>
      <c r="Z3052" s="28"/>
      <c r="AA3052" s="28">
        <v>0</v>
      </c>
      <c r="AB3052" s="28">
        <v>0</v>
      </c>
      <c r="AC3052" s="28" t="s">
        <v>6116</v>
      </c>
      <c r="AD3052" s="37">
        <v>0</v>
      </c>
      <c r="AE3052" s="37">
        <v>0</v>
      </c>
      <c r="AF3052" s="37" t="s">
        <v>6138</v>
      </c>
    </row>
    <row r="3053" spans="1:32" x14ac:dyDescent="0.2">
      <c r="A3053" s="36" t="s">
        <v>6113</v>
      </c>
      <c r="B3053" s="44" t="s">
        <v>6115</v>
      </c>
      <c r="C3053" s="44"/>
      <c r="D3053" s="25">
        <v>3038</v>
      </c>
      <c r="E3053" s="26" t="s">
        <v>597</v>
      </c>
      <c r="F3053" s="26" t="s">
        <v>598</v>
      </c>
      <c r="G3053" s="25" t="s">
        <v>6134</v>
      </c>
      <c r="H3053" s="63">
        <v>40543</v>
      </c>
      <c r="I3053" s="26" t="s">
        <v>6130</v>
      </c>
      <c r="J3053" s="57">
        <v>496</v>
      </c>
      <c r="K3053" s="26" t="s">
        <v>6126</v>
      </c>
      <c r="L3053" s="25" t="s">
        <v>6116</v>
      </c>
      <c r="M3053" s="25"/>
      <c r="N3053" s="25"/>
      <c r="O3053" s="40">
        <v>-372224</v>
      </c>
      <c r="P3053" s="27">
        <v>-372224</v>
      </c>
      <c r="Q3053" s="27">
        <v>4422971</v>
      </c>
      <c r="R3053" s="27">
        <v>368580.91666666669</v>
      </c>
      <c r="S3053" s="27">
        <v>1474323.6666666667</v>
      </c>
      <c r="T3053" s="27">
        <v>2662006</v>
      </c>
      <c r="U3053" s="27">
        <v>0</v>
      </c>
      <c r="V3053" s="28"/>
      <c r="W3053" s="28"/>
      <c r="X3053" s="28"/>
      <c r="Y3053" s="38">
        <f t="shared" si="48"/>
        <v>0</v>
      </c>
      <c r="Z3053" s="28"/>
      <c r="AA3053" s="28">
        <v>0</v>
      </c>
      <c r="AB3053" s="28">
        <v>0</v>
      </c>
      <c r="AC3053" s="28" t="s">
        <v>6116</v>
      </c>
      <c r="AD3053" s="37">
        <v>0</v>
      </c>
      <c r="AE3053" s="37">
        <v>0</v>
      </c>
      <c r="AF3053" s="37" t="s">
        <v>6138</v>
      </c>
    </row>
    <row r="3054" spans="1:32" x14ac:dyDescent="0.2">
      <c r="A3054" s="36" t="s">
        <v>6113</v>
      </c>
      <c r="B3054" s="44" t="s">
        <v>6115</v>
      </c>
      <c r="C3054" s="44"/>
      <c r="D3054" s="25">
        <v>3039</v>
      </c>
      <c r="E3054" s="26" t="s">
        <v>698</v>
      </c>
      <c r="F3054" s="26" t="s">
        <v>699</v>
      </c>
      <c r="G3054" s="25" t="s">
        <v>6134</v>
      </c>
      <c r="H3054" s="63">
        <v>40451</v>
      </c>
      <c r="I3054" s="26" t="s">
        <v>6129</v>
      </c>
      <c r="J3054" s="57">
        <v>57</v>
      </c>
      <c r="K3054" s="26" t="s">
        <v>6111</v>
      </c>
      <c r="L3054" s="25" t="s">
        <v>6116</v>
      </c>
      <c r="M3054" s="25"/>
      <c r="N3054" s="25"/>
      <c r="O3054" s="40">
        <v>-39608</v>
      </c>
      <c r="P3054" s="27">
        <v>-39608</v>
      </c>
      <c r="Q3054" s="27">
        <v>302902</v>
      </c>
      <c r="R3054" s="27">
        <v>25241.833333333332</v>
      </c>
      <c r="S3054" s="27">
        <v>151451</v>
      </c>
      <c r="T3054" s="27">
        <v>195408</v>
      </c>
      <c r="U3054" s="27">
        <v>0</v>
      </c>
      <c r="V3054" s="28"/>
      <c r="W3054" s="28"/>
      <c r="X3054" s="28"/>
      <c r="Y3054" s="38">
        <f t="shared" si="48"/>
        <v>0</v>
      </c>
      <c r="Z3054" s="28"/>
      <c r="AA3054" s="28">
        <v>0</v>
      </c>
      <c r="AB3054" s="28">
        <v>0</v>
      </c>
      <c r="AC3054" s="28" t="s">
        <v>6116</v>
      </c>
      <c r="AD3054" s="37">
        <v>0</v>
      </c>
      <c r="AE3054" s="37">
        <v>0</v>
      </c>
      <c r="AF3054" s="37" t="s">
        <v>6138</v>
      </c>
    </row>
    <row r="3055" spans="1:32" x14ac:dyDescent="0.2">
      <c r="A3055" s="36" t="s">
        <v>6113</v>
      </c>
      <c r="B3055" s="44" t="s">
        <v>6115</v>
      </c>
      <c r="C3055" s="44"/>
      <c r="D3055" s="25">
        <v>3040</v>
      </c>
      <c r="E3055" s="26" t="s">
        <v>742</v>
      </c>
      <c r="F3055" s="26" t="s">
        <v>743</v>
      </c>
      <c r="G3055" s="25" t="s">
        <v>6134</v>
      </c>
      <c r="H3055" s="63">
        <v>40451</v>
      </c>
      <c r="I3055" s="26" t="s">
        <v>6129</v>
      </c>
      <c r="J3055" s="57">
        <v>621</v>
      </c>
      <c r="K3055" s="26" t="s">
        <v>6125</v>
      </c>
      <c r="L3055" s="25" t="s">
        <v>6116</v>
      </c>
      <c r="M3055" s="25"/>
      <c r="N3055" s="25"/>
      <c r="O3055" s="40">
        <v>-939630</v>
      </c>
      <c r="P3055" s="27">
        <v>-939630</v>
      </c>
      <c r="Q3055" s="27">
        <v>3921774</v>
      </c>
      <c r="R3055" s="27">
        <v>326814.5</v>
      </c>
      <c r="S3055" s="27">
        <v>1307258</v>
      </c>
      <c r="T3055" s="27">
        <v>2190105</v>
      </c>
      <c r="U3055" s="27">
        <v>0</v>
      </c>
      <c r="V3055" s="28"/>
      <c r="W3055" s="28"/>
      <c r="X3055" s="28"/>
      <c r="Y3055" s="38">
        <f t="shared" si="48"/>
        <v>0</v>
      </c>
      <c r="Z3055" s="28"/>
      <c r="AA3055" s="28">
        <v>0</v>
      </c>
      <c r="AB3055" s="28">
        <v>0</v>
      </c>
      <c r="AC3055" s="28" t="s">
        <v>6116</v>
      </c>
      <c r="AD3055" s="37">
        <v>0</v>
      </c>
      <c r="AE3055" s="37">
        <v>0</v>
      </c>
      <c r="AF3055" s="37" t="s">
        <v>6138</v>
      </c>
    </row>
    <row r="3056" spans="1:32" x14ac:dyDescent="0.2">
      <c r="A3056" s="36" t="s">
        <v>6113</v>
      </c>
      <c r="B3056" s="44" t="s">
        <v>6115</v>
      </c>
      <c r="C3056" s="44"/>
      <c r="D3056" s="25">
        <v>3041</v>
      </c>
      <c r="E3056" s="26" t="s">
        <v>752</v>
      </c>
      <c r="F3056" s="26" t="s">
        <v>753</v>
      </c>
      <c r="G3056" s="25" t="s">
        <v>6134</v>
      </c>
      <c r="H3056" s="63">
        <v>40543</v>
      </c>
      <c r="I3056" s="26" t="s">
        <v>6129</v>
      </c>
      <c r="J3056" s="57">
        <v>223</v>
      </c>
      <c r="K3056" s="26" t="s">
        <v>6111</v>
      </c>
      <c r="L3056" s="25" t="s">
        <v>6116</v>
      </c>
      <c r="M3056" s="25"/>
      <c r="N3056" s="25"/>
      <c r="O3056" s="40">
        <v>-181429</v>
      </c>
      <c r="P3056" s="27">
        <v>-181429</v>
      </c>
      <c r="Q3056" s="27">
        <v>1733758</v>
      </c>
      <c r="R3056" s="27">
        <v>144479.83333333334</v>
      </c>
      <c r="S3056" s="27">
        <v>866879</v>
      </c>
      <c r="T3056" s="27">
        <v>1159488</v>
      </c>
      <c r="U3056" s="27">
        <v>0</v>
      </c>
      <c r="V3056" s="28"/>
      <c r="W3056" s="28"/>
      <c r="X3056" s="28"/>
      <c r="Y3056" s="38">
        <f t="shared" si="48"/>
        <v>0</v>
      </c>
      <c r="Z3056" s="28"/>
      <c r="AA3056" s="28">
        <v>0</v>
      </c>
      <c r="AB3056" s="28">
        <v>0</v>
      </c>
      <c r="AC3056" s="28" t="s">
        <v>6116</v>
      </c>
      <c r="AD3056" s="37">
        <v>0</v>
      </c>
      <c r="AE3056" s="37">
        <v>0</v>
      </c>
      <c r="AF3056" s="37" t="s">
        <v>6138</v>
      </c>
    </row>
    <row r="3057" spans="1:32" x14ac:dyDescent="0.2">
      <c r="A3057" s="36" t="s">
        <v>6113</v>
      </c>
      <c r="B3057" s="44" t="s">
        <v>6115</v>
      </c>
      <c r="C3057" s="44"/>
      <c r="D3057" s="25">
        <v>3042</v>
      </c>
      <c r="E3057" s="26" t="s">
        <v>766</v>
      </c>
      <c r="F3057" s="26" t="s">
        <v>767</v>
      </c>
      <c r="G3057" s="25" t="s">
        <v>6134</v>
      </c>
      <c r="H3057" s="63">
        <v>40633</v>
      </c>
      <c r="I3057" s="26" t="s">
        <v>6130</v>
      </c>
      <c r="J3057" s="57">
        <v>615</v>
      </c>
      <c r="K3057" s="26" t="s">
        <v>6125</v>
      </c>
      <c r="L3057" s="25" t="s">
        <v>6116</v>
      </c>
      <c r="M3057" s="25"/>
      <c r="N3057" s="25"/>
      <c r="O3057" s="40">
        <v>-31007</v>
      </c>
      <c r="P3057" s="27">
        <v>-31007</v>
      </c>
      <c r="Q3057" s="27">
        <v>4377128</v>
      </c>
      <c r="R3057" s="27">
        <v>364760.66666666669</v>
      </c>
      <c r="S3057" s="27">
        <v>1459042.6666666667</v>
      </c>
      <c r="T3057" s="27">
        <v>2007039</v>
      </c>
      <c r="U3057" s="27">
        <v>0</v>
      </c>
      <c r="V3057" s="28"/>
      <c r="W3057" s="28"/>
      <c r="X3057" s="28"/>
      <c r="Y3057" s="38">
        <f t="shared" si="48"/>
        <v>0</v>
      </c>
      <c r="Z3057" s="28"/>
      <c r="AA3057" s="28">
        <v>0</v>
      </c>
      <c r="AB3057" s="28">
        <v>0</v>
      </c>
      <c r="AC3057" s="28" t="s">
        <v>6116</v>
      </c>
      <c r="AD3057" s="37">
        <v>0</v>
      </c>
      <c r="AE3057" s="37">
        <v>0</v>
      </c>
      <c r="AF3057" s="37" t="s">
        <v>6138</v>
      </c>
    </row>
    <row r="3058" spans="1:32" x14ac:dyDescent="0.2">
      <c r="A3058" s="36" t="s">
        <v>6113</v>
      </c>
      <c r="B3058" s="44" t="s">
        <v>6115</v>
      </c>
      <c r="C3058" s="44"/>
      <c r="D3058" s="25">
        <v>3043</v>
      </c>
      <c r="E3058" s="26" t="s">
        <v>788</v>
      </c>
      <c r="F3058" s="26" t="s">
        <v>789</v>
      </c>
      <c r="G3058" s="25" t="s">
        <v>6134</v>
      </c>
      <c r="H3058" s="63">
        <v>40633</v>
      </c>
      <c r="I3058" s="26" t="s">
        <v>6130</v>
      </c>
      <c r="J3058" s="57">
        <v>1559</v>
      </c>
      <c r="K3058" s="26" t="s">
        <v>6112</v>
      </c>
      <c r="L3058" s="25" t="s">
        <v>6116</v>
      </c>
      <c r="M3058" s="25"/>
      <c r="N3058" s="25"/>
      <c r="O3058" s="40">
        <v>-224649</v>
      </c>
      <c r="P3058" s="27">
        <v>-224649</v>
      </c>
      <c r="Q3058" s="27">
        <v>10862931</v>
      </c>
      <c r="R3058" s="27">
        <v>905244.25</v>
      </c>
      <c r="S3058" s="27">
        <v>3620977</v>
      </c>
      <c r="T3058" s="27">
        <v>8463825</v>
      </c>
      <c r="U3058" s="27">
        <v>0</v>
      </c>
      <c r="V3058" s="28"/>
      <c r="W3058" s="28"/>
      <c r="X3058" s="28"/>
      <c r="Y3058" s="38">
        <f t="shared" si="48"/>
        <v>0</v>
      </c>
      <c r="Z3058" s="28"/>
      <c r="AA3058" s="28">
        <v>0</v>
      </c>
      <c r="AB3058" s="28">
        <v>0</v>
      </c>
      <c r="AC3058" s="28" t="s">
        <v>6116</v>
      </c>
      <c r="AD3058" s="37">
        <v>0</v>
      </c>
      <c r="AE3058" s="37">
        <v>0</v>
      </c>
      <c r="AF3058" s="37" t="s">
        <v>6138</v>
      </c>
    </row>
    <row r="3059" spans="1:32" x14ac:dyDescent="0.2">
      <c r="A3059" s="36" t="s">
        <v>6113</v>
      </c>
      <c r="B3059" s="44" t="s">
        <v>6115</v>
      </c>
      <c r="C3059" s="44"/>
      <c r="D3059" s="25">
        <v>3044</v>
      </c>
      <c r="E3059" s="26" t="s">
        <v>802</v>
      </c>
      <c r="F3059" s="26" t="s">
        <v>6096</v>
      </c>
      <c r="G3059" s="25" t="s">
        <v>6134</v>
      </c>
      <c r="H3059" s="63">
        <v>40451</v>
      </c>
      <c r="I3059" s="26" t="s">
        <v>6129</v>
      </c>
      <c r="J3059" s="57">
        <v>9221</v>
      </c>
      <c r="K3059" s="26" t="s">
        <v>6112</v>
      </c>
      <c r="L3059" s="25" t="s">
        <v>6116</v>
      </c>
      <c r="M3059" s="25"/>
      <c r="N3059" s="25"/>
      <c r="O3059" s="40">
        <v>-224752</v>
      </c>
      <c r="P3059" s="27">
        <v>-224752</v>
      </c>
      <c r="Q3059" s="27">
        <v>57181053</v>
      </c>
      <c r="R3059" s="27">
        <v>4765087.75</v>
      </c>
      <c r="S3059" s="27">
        <v>19060351</v>
      </c>
      <c r="T3059" s="27">
        <v>37471586</v>
      </c>
      <c r="U3059" s="27">
        <v>0</v>
      </c>
      <c r="V3059" s="28"/>
      <c r="W3059" s="28"/>
      <c r="X3059" s="28"/>
      <c r="Y3059" s="38">
        <f t="shared" si="48"/>
        <v>0</v>
      </c>
      <c r="Z3059" s="28"/>
      <c r="AA3059" s="28">
        <v>0</v>
      </c>
      <c r="AB3059" s="28">
        <v>0</v>
      </c>
      <c r="AC3059" s="28" t="s">
        <v>6116</v>
      </c>
      <c r="AD3059" s="37">
        <v>0</v>
      </c>
      <c r="AE3059" s="37">
        <v>0</v>
      </c>
      <c r="AF3059" s="37" t="s">
        <v>6138</v>
      </c>
    </row>
    <row r="3060" spans="1:32" x14ac:dyDescent="0.2">
      <c r="A3060" s="36" t="s">
        <v>6113</v>
      </c>
      <c r="B3060" s="44" t="s">
        <v>6115</v>
      </c>
      <c r="C3060" s="44"/>
      <c r="D3060" s="25">
        <v>3045</v>
      </c>
      <c r="E3060" s="26" t="s">
        <v>819</v>
      </c>
      <c r="F3060" s="26" t="s">
        <v>6064</v>
      </c>
      <c r="G3060" s="25" t="s">
        <v>6134</v>
      </c>
      <c r="H3060" s="63">
        <v>40359</v>
      </c>
      <c r="I3060" s="26" t="s">
        <v>6130</v>
      </c>
      <c r="J3060" s="57">
        <v>480</v>
      </c>
      <c r="K3060" s="26" t="s">
        <v>6126</v>
      </c>
      <c r="L3060" s="25" t="s">
        <v>6116</v>
      </c>
      <c r="M3060" s="25"/>
      <c r="N3060" s="25"/>
      <c r="O3060" s="40">
        <v>-417090</v>
      </c>
      <c r="P3060" s="27">
        <v>-417090</v>
      </c>
      <c r="Q3060" s="27">
        <v>1397019</v>
      </c>
      <c r="R3060" s="27">
        <v>116418.25</v>
      </c>
      <c r="S3060" s="27">
        <v>465673</v>
      </c>
      <c r="T3060" s="27">
        <v>1390696</v>
      </c>
      <c r="U3060" s="27">
        <v>0</v>
      </c>
      <c r="V3060" s="28"/>
      <c r="W3060" s="28"/>
      <c r="X3060" s="28"/>
      <c r="Y3060" s="38">
        <f t="shared" si="48"/>
        <v>0</v>
      </c>
      <c r="Z3060" s="28"/>
      <c r="AA3060" s="28">
        <v>0</v>
      </c>
      <c r="AB3060" s="28">
        <v>0</v>
      </c>
      <c r="AC3060" s="28" t="s">
        <v>6116</v>
      </c>
      <c r="AD3060" s="37">
        <v>0</v>
      </c>
      <c r="AE3060" s="37">
        <v>0</v>
      </c>
      <c r="AF3060" s="37" t="s">
        <v>6138</v>
      </c>
    </row>
    <row r="3061" spans="1:32" x14ac:dyDescent="0.2">
      <c r="A3061" s="36" t="s">
        <v>6113</v>
      </c>
      <c r="B3061" s="44" t="s">
        <v>6115</v>
      </c>
      <c r="C3061" s="44"/>
      <c r="D3061" s="25">
        <v>3046</v>
      </c>
      <c r="E3061" s="26" t="s">
        <v>824</v>
      </c>
      <c r="F3061" s="26" t="s">
        <v>825</v>
      </c>
      <c r="G3061" s="25" t="s">
        <v>6134</v>
      </c>
      <c r="H3061" s="63">
        <v>40359</v>
      </c>
      <c r="I3061" s="26" t="s">
        <v>6129</v>
      </c>
      <c r="J3061" s="57">
        <v>356</v>
      </c>
      <c r="K3061" s="26" t="s">
        <v>6126</v>
      </c>
      <c r="L3061" s="25" t="s">
        <v>6116</v>
      </c>
      <c r="M3061" s="25"/>
      <c r="N3061" s="25"/>
      <c r="O3061" s="40">
        <v>-335417</v>
      </c>
      <c r="P3061" s="27">
        <v>-335417</v>
      </c>
      <c r="Q3061" s="27">
        <v>1889508</v>
      </c>
      <c r="R3061" s="27">
        <v>157459</v>
      </c>
      <c r="S3061" s="27">
        <v>629836</v>
      </c>
      <c r="T3061" s="27">
        <v>1356348</v>
      </c>
      <c r="U3061" s="27">
        <v>0</v>
      </c>
      <c r="V3061" s="28"/>
      <c r="W3061" s="28"/>
      <c r="X3061" s="28"/>
      <c r="Y3061" s="38">
        <f t="shared" si="48"/>
        <v>0</v>
      </c>
      <c r="Z3061" s="28"/>
      <c r="AA3061" s="28">
        <v>0</v>
      </c>
      <c r="AB3061" s="28">
        <v>0</v>
      </c>
      <c r="AC3061" s="28" t="s">
        <v>6116</v>
      </c>
      <c r="AD3061" s="37">
        <v>0</v>
      </c>
      <c r="AE3061" s="37">
        <v>0</v>
      </c>
      <c r="AF3061" s="37" t="s">
        <v>6138</v>
      </c>
    </row>
    <row r="3062" spans="1:32" x14ac:dyDescent="0.2">
      <c r="A3062" s="36" t="s">
        <v>6113</v>
      </c>
      <c r="B3062" s="44" t="s">
        <v>6115</v>
      </c>
      <c r="C3062" s="44"/>
      <c r="D3062" s="25">
        <v>3047</v>
      </c>
      <c r="E3062" s="26" t="s">
        <v>940</v>
      </c>
      <c r="F3062" s="26" t="s">
        <v>941</v>
      </c>
      <c r="G3062" s="25" t="s">
        <v>6134</v>
      </c>
      <c r="H3062" s="63">
        <v>40543</v>
      </c>
      <c r="I3062" s="26" t="s">
        <v>6130</v>
      </c>
      <c r="J3062" s="57">
        <v>50</v>
      </c>
      <c r="K3062" s="26" t="s">
        <v>6111</v>
      </c>
      <c r="L3062" s="25" t="s">
        <v>6116</v>
      </c>
      <c r="M3062" s="25"/>
      <c r="N3062" s="25"/>
      <c r="O3062" s="40">
        <v>-123573</v>
      </c>
      <c r="P3062" s="27">
        <v>-123573</v>
      </c>
      <c r="Q3062" s="27">
        <v>255602</v>
      </c>
      <c r="R3062" s="27">
        <v>21300.166666666668</v>
      </c>
      <c r="S3062" s="27">
        <v>127801</v>
      </c>
      <c r="T3062" s="27">
        <v>70442</v>
      </c>
      <c r="U3062" s="27">
        <v>0</v>
      </c>
      <c r="V3062" s="28"/>
      <c r="W3062" s="28"/>
      <c r="X3062" s="28"/>
      <c r="Y3062" s="38">
        <f t="shared" si="48"/>
        <v>0</v>
      </c>
      <c r="Z3062" s="28"/>
      <c r="AA3062" s="28">
        <v>0</v>
      </c>
      <c r="AB3062" s="28">
        <v>0</v>
      </c>
      <c r="AC3062" s="28" t="s">
        <v>6116</v>
      </c>
      <c r="AD3062" s="37">
        <v>0</v>
      </c>
      <c r="AE3062" s="37">
        <v>0</v>
      </c>
      <c r="AF3062" s="37" t="s">
        <v>6138</v>
      </c>
    </row>
    <row r="3063" spans="1:32" x14ac:dyDescent="0.2">
      <c r="A3063" s="36" t="s">
        <v>6113</v>
      </c>
      <c r="B3063" s="44" t="s">
        <v>6115</v>
      </c>
      <c r="C3063" s="44"/>
      <c r="D3063" s="25">
        <v>3048</v>
      </c>
      <c r="E3063" s="26" t="s">
        <v>1012</v>
      </c>
      <c r="F3063" s="26" t="s">
        <v>457</v>
      </c>
      <c r="G3063" s="25" t="s">
        <v>6134</v>
      </c>
      <c r="H3063" s="63">
        <v>40359</v>
      </c>
      <c r="I3063" s="26" t="s">
        <v>6131</v>
      </c>
      <c r="J3063" s="57">
        <v>68</v>
      </c>
      <c r="K3063" s="26" t="s">
        <v>6111</v>
      </c>
      <c r="L3063" s="25" t="s">
        <v>6116</v>
      </c>
      <c r="M3063" s="25"/>
      <c r="N3063" s="25"/>
      <c r="O3063" s="40">
        <v>-34933</v>
      </c>
      <c r="P3063" s="27">
        <v>-34933</v>
      </c>
      <c r="Q3063" s="27">
        <v>330519</v>
      </c>
      <c r="R3063" s="27">
        <v>27543.25</v>
      </c>
      <c r="S3063" s="27">
        <v>165259.5</v>
      </c>
      <c r="T3063" s="27">
        <v>281011</v>
      </c>
      <c r="U3063" s="27">
        <v>0</v>
      </c>
      <c r="V3063" s="28"/>
      <c r="W3063" s="28"/>
      <c r="X3063" s="28"/>
      <c r="Y3063" s="38">
        <f t="shared" si="48"/>
        <v>0</v>
      </c>
      <c r="Z3063" s="28"/>
      <c r="AA3063" s="28">
        <v>0</v>
      </c>
      <c r="AB3063" s="28">
        <v>0</v>
      </c>
      <c r="AC3063" s="28" t="s">
        <v>6116</v>
      </c>
      <c r="AD3063" s="37">
        <v>0</v>
      </c>
      <c r="AE3063" s="37">
        <v>0</v>
      </c>
      <c r="AF3063" s="37" t="s">
        <v>6138</v>
      </c>
    </row>
    <row r="3064" spans="1:32" x14ac:dyDescent="0.2">
      <c r="A3064" s="36" t="s">
        <v>6113</v>
      </c>
      <c r="B3064" s="44" t="s">
        <v>6115</v>
      </c>
      <c r="C3064" s="44"/>
      <c r="D3064" s="25">
        <v>3049</v>
      </c>
      <c r="E3064" s="26" t="s">
        <v>1227</v>
      </c>
      <c r="F3064" s="26" t="s">
        <v>1228</v>
      </c>
      <c r="G3064" s="25" t="s">
        <v>6134</v>
      </c>
      <c r="H3064" s="63">
        <v>40451</v>
      </c>
      <c r="I3064" s="26" t="s">
        <v>6131</v>
      </c>
      <c r="J3064" s="57">
        <v>24</v>
      </c>
      <c r="K3064" s="26" t="s">
        <v>6110</v>
      </c>
      <c r="L3064" s="25" t="s">
        <v>6116</v>
      </c>
      <c r="M3064" s="25"/>
      <c r="N3064" s="25"/>
      <c r="O3064" s="40">
        <v>-2420</v>
      </c>
      <c r="P3064" s="27">
        <v>-2420</v>
      </c>
      <c r="Q3064" s="27">
        <v>117148</v>
      </c>
      <c r="R3064" s="27">
        <v>9762.3333333333339</v>
      </c>
      <c r="S3064" s="27">
        <v>100000</v>
      </c>
      <c r="T3064" s="27">
        <v>87315</v>
      </c>
      <c r="U3064" s="27">
        <v>0</v>
      </c>
      <c r="V3064" s="28"/>
      <c r="W3064" s="28"/>
      <c r="X3064" s="28"/>
      <c r="Y3064" s="38">
        <f t="shared" si="48"/>
        <v>0</v>
      </c>
      <c r="Z3064" s="28"/>
      <c r="AA3064" s="28">
        <v>0</v>
      </c>
      <c r="AB3064" s="28">
        <v>0</v>
      </c>
      <c r="AC3064" s="28" t="s">
        <v>6116</v>
      </c>
      <c r="AD3064" s="37">
        <v>0</v>
      </c>
      <c r="AE3064" s="37">
        <v>0</v>
      </c>
      <c r="AF3064" s="37" t="s">
        <v>6138</v>
      </c>
    </row>
    <row r="3065" spans="1:32" x14ac:dyDescent="0.2">
      <c r="A3065" s="36" t="s">
        <v>6113</v>
      </c>
      <c r="B3065" s="44" t="s">
        <v>6115</v>
      </c>
      <c r="C3065" s="44"/>
      <c r="D3065" s="25">
        <v>3050</v>
      </c>
      <c r="E3065" s="26" t="s">
        <v>1280</v>
      </c>
      <c r="F3065" s="26" t="s">
        <v>1281</v>
      </c>
      <c r="G3065" s="25" t="s">
        <v>6134</v>
      </c>
      <c r="H3065" s="63">
        <v>40543</v>
      </c>
      <c r="I3065" s="26" t="s">
        <v>6131</v>
      </c>
      <c r="J3065" s="57">
        <v>41</v>
      </c>
      <c r="K3065" s="26" t="s">
        <v>6110</v>
      </c>
      <c r="L3065" s="25" t="s">
        <v>6116</v>
      </c>
      <c r="M3065" s="25"/>
      <c r="N3065" s="25"/>
      <c r="O3065" s="40">
        <v>-3023</v>
      </c>
      <c r="P3065" s="27">
        <v>-3023</v>
      </c>
      <c r="Q3065" s="27">
        <v>156892</v>
      </c>
      <c r="R3065" s="27">
        <v>13074.333333333334</v>
      </c>
      <c r="S3065" s="27">
        <v>100000</v>
      </c>
      <c r="T3065" s="27">
        <v>103264</v>
      </c>
      <c r="U3065" s="27">
        <v>0</v>
      </c>
      <c r="V3065" s="28"/>
      <c r="W3065" s="28"/>
      <c r="X3065" s="28"/>
      <c r="Y3065" s="38">
        <f t="shared" si="48"/>
        <v>0</v>
      </c>
      <c r="Z3065" s="28"/>
      <c r="AA3065" s="28">
        <v>0</v>
      </c>
      <c r="AB3065" s="28">
        <v>0</v>
      </c>
      <c r="AC3065" s="28" t="s">
        <v>6116</v>
      </c>
      <c r="AD3065" s="37">
        <v>0</v>
      </c>
      <c r="AE3065" s="37">
        <v>0</v>
      </c>
      <c r="AF3065" s="37" t="s">
        <v>6138</v>
      </c>
    </row>
    <row r="3066" spans="1:32" x14ac:dyDescent="0.2">
      <c r="A3066" s="36" t="s">
        <v>6113</v>
      </c>
      <c r="B3066" s="44" t="s">
        <v>6115</v>
      </c>
      <c r="C3066" s="44"/>
      <c r="D3066" s="25">
        <v>3051</v>
      </c>
      <c r="E3066" s="26" t="s">
        <v>1627</v>
      </c>
      <c r="F3066" s="26" t="s">
        <v>1628</v>
      </c>
      <c r="G3066" s="25" t="s">
        <v>6134</v>
      </c>
      <c r="H3066" s="63">
        <v>40451</v>
      </c>
      <c r="I3066" s="26" t="s">
        <v>6130</v>
      </c>
      <c r="J3066" s="57">
        <v>812</v>
      </c>
      <c r="K3066" s="26" t="s">
        <v>6125</v>
      </c>
      <c r="L3066" s="25" t="s">
        <v>6116</v>
      </c>
      <c r="M3066" s="25"/>
      <c r="N3066" s="25"/>
      <c r="O3066" s="40">
        <v>-5049</v>
      </c>
      <c r="P3066" s="27">
        <v>-5049</v>
      </c>
      <c r="Q3066" s="27">
        <v>4214810</v>
      </c>
      <c r="R3066" s="27">
        <v>351234.16666666669</v>
      </c>
      <c r="S3066" s="27">
        <v>1404936.6666666667</v>
      </c>
      <c r="T3066" s="27">
        <v>3061862</v>
      </c>
      <c r="U3066" s="27">
        <v>0</v>
      </c>
      <c r="V3066" s="28"/>
      <c r="W3066" s="28"/>
      <c r="X3066" s="28"/>
      <c r="Y3066" s="38">
        <f t="shared" si="48"/>
        <v>0</v>
      </c>
      <c r="Z3066" s="28"/>
      <c r="AA3066" s="28">
        <v>0</v>
      </c>
      <c r="AB3066" s="28">
        <v>0</v>
      </c>
      <c r="AC3066" s="28" t="s">
        <v>6116</v>
      </c>
      <c r="AD3066" s="37">
        <v>0</v>
      </c>
      <c r="AE3066" s="37">
        <v>0</v>
      </c>
      <c r="AF3066" s="37" t="s">
        <v>6138</v>
      </c>
    </row>
    <row r="3067" spans="1:32" x14ac:dyDescent="0.2">
      <c r="A3067" s="36" t="s">
        <v>6113</v>
      </c>
      <c r="B3067" s="44" t="s">
        <v>6115</v>
      </c>
      <c r="C3067" s="44"/>
      <c r="D3067" s="25">
        <v>3052</v>
      </c>
      <c r="E3067" s="26" t="s">
        <v>1643</v>
      </c>
      <c r="F3067" s="26" t="s">
        <v>1644</v>
      </c>
      <c r="G3067" s="25" t="s">
        <v>6134</v>
      </c>
      <c r="H3067" s="63">
        <v>40451</v>
      </c>
      <c r="I3067" s="26" t="s">
        <v>6129</v>
      </c>
      <c r="J3067" s="57">
        <v>369</v>
      </c>
      <c r="K3067" s="26" t="s">
        <v>6126</v>
      </c>
      <c r="L3067" s="25" t="s">
        <v>6116</v>
      </c>
      <c r="M3067" s="25"/>
      <c r="N3067" s="25"/>
      <c r="O3067" s="40">
        <v>-68376</v>
      </c>
      <c r="P3067" s="27">
        <v>-68376</v>
      </c>
      <c r="Q3067" s="27">
        <v>2103478</v>
      </c>
      <c r="R3067" s="27">
        <v>175289.83333333334</v>
      </c>
      <c r="S3067" s="27">
        <v>701159.33333333337</v>
      </c>
      <c r="T3067" s="27">
        <v>1270601</v>
      </c>
      <c r="U3067" s="27">
        <v>0</v>
      </c>
      <c r="V3067" s="28"/>
      <c r="W3067" s="28"/>
      <c r="X3067" s="28"/>
      <c r="Y3067" s="38">
        <f t="shared" si="48"/>
        <v>0</v>
      </c>
      <c r="Z3067" s="28"/>
      <c r="AA3067" s="28">
        <v>0</v>
      </c>
      <c r="AB3067" s="28">
        <v>0</v>
      </c>
      <c r="AC3067" s="28" t="s">
        <v>6116</v>
      </c>
      <c r="AD3067" s="37">
        <v>0</v>
      </c>
      <c r="AE3067" s="37">
        <v>0</v>
      </c>
      <c r="AF3067" s="37" t="s">
        <v>6138</v>
      </c>
    </row>
    <row r="3068" spans="1:32" x14ac:dyDescent="0.2">
      <c r="A3068" s="36" t="s">
        <v>6113</v>
      </c>
      <c r="B3068" s="44" t="s">
        <v>6115</v>
      </c>
      <c r="C3068" s="44"/>
      <c r="D3068" s="25">
        <v>3053</v>
      </c>
      <c r="E3068" s="26" t="s">
        <v>1857</v>
      </c>
      <c r="F3068" s="26" t="s">
        <v>1858</v>
      </c>
      <c r="G3068" s="25" t="s">
        <v>6134</v>
      </c>
      <c r="H3068" s="63">
        <v>40451</v>
      </c>
      <c r="I3068" s="26" t="s">
        <v>6141</v>
      </c>
      <c r="J3068" s="57">
        <v>30</v>
      </c>
      <c r="K3068" s="26" t="s">
        <v>6110</v>
      </c>
      <c r="L3068" s="25" t="s">
        <v>6116</v>
      </c>
      <c r="M3068" s="25"/>
      <c r="N3068" s="25"/>
      <c r="O3068" s="40">
        <v>-15060</v>
      </c>
      <c r="P3068" s="27">
        <v>-15060</v>
      </c>
      <c r="Q3068" s="27">
        <v>117659</v>
      </c>
      <c r="R3068" s="27">
        <v>9804.9166666666661</v>
      </c>
      <c r="S3068" s="27">
        <v>100000</v>
      </c>
      <c r="T3068" s="27">
        <v>64735</v>
      </c>
      <c r="U3068" s="27">
        <v>0</v>
      </c>
      <c r="V3068" s="28"/>
      <c r="W3068" s="28"/>
      <c r="X3068" s="28"/>
      <c r="Y3068" s="38">
        <f t="shared" si="48"/>
        <v>0</v>
      </c>
      <c r="Z3068" s="28"/>
      <c r="AA3068" s="28">
        <v>0</v>
      </c>
      <c r="AB3068" s="28">
        <v>0</v>
      </c>
      <c r="AC3068" s="28" t="s">
        <v>6116</v>
      </c>
      <c r="AD3068" s="37">
        <v>0</v>
      </c>
      <c r="AE3068" s="37">
        <v>0</v>
      </c>
      <c r="AF3068" s="37" t="s">
        <v>6138</v>
      </c>
    </row>
    <row r="3069" spans="1:32" x14ac:dyDescent="0.2">
      <c r="A3069" s="36" t="s">
        <v>6113</v>
      </c>
      <c r="B3069" s="44" t="s">
        <v>6115</v>
      </c>
      <c r="C3069" s="44"/>
      <c r="D3069" s="25">
        <v>3054</v>
      </c>
      <c r="E3069" s="26" t="s">
        <v>2053</v>
      </c>
      <c r="F3069" s="26" t="s">
        <v>2054</v>
      </c>
      <c r="G3069" s="25" t="s">
        <v>6134</v>
      </c>
      <c r="H3069" s="63">
        <v>40633</v>
      </c>
      <c r="I3069" s="26" t="s">
        <v>6131</v>
      </c>
      <c r="J3069" s="57">
        <v>57</v>
      </c>
      <c r="K3069" s="26" t="s">
        <v>6111</v>
      </c>
      <c r="L3069" s="25" t="s">
        <v>6116</v>
      </c>
      <c r="M3069" s="25"/>
      <c r="N3069" s="25"/>
      <c r="O3069" s="40">
        <v>-29143</v>
      </c>
      <c r="P3069" s="27">
        <v>-29143</v>
      </c>
      <c r="Q3069" s="27">
        <v>266507</v>
      </c>
      <c r="R3069" s="27">
        <v>22208.916666666668</v>
      </c>
      <c r="S3069" s="27">
        <v>133253.5</v>
      </c>
      <c r="T3069" s="27">
        <v>134351</v>
      </c>
      <c r="U3069" s="27">
        <v>0</v>
      </c>
      <c r="V3069" s="28"/>
      <c r="W3069" s="28"/>
      <c r="X3069" s="28"/>
      <c r="Y3069" s="38">
        <f t="shared" si="48"/>
        <v>0</v>
      </c>
      <c r="Z3069" s="28"/>
      <c r="AA3069" s="28">
        <v>0</v>
      </c>
      <c r="AB3069" s="28">
        <v>0</v>
      </c>
      <c r="AC3069" s="28" t="s">
        <v>6116</v>
      </c>
      <c r="AD3069" s="37">
        <v>0</v>
      </c>
      <c r="AE3069" s="37">
        <v>0</v>
      </c>
      <c r="AF3069" s="37" t="s">
        <v>6138</v>
      </c>
    </row>
    <row r="3070" spans="1:32" x14ac:dyDescent="0.2">
      <c r="A3070" s="36" t="s">
        <v>6113</v>
      </c>
      <c r="B3070" s="44" t="s">
        <v>6115</v>
      </c>
      <c r="C3070" s="44"/>
      <c r="D3070" s="25">
        <v>3055</v>
      </c>
      <c r="E3070" s="26" t="s">
        <v>2075</v>
      </c>
      <c r="F3070" s="26" t="s">
        <v>6099</v>
      </c>
      <c r="G3070" s="25" t="s">
        <v>6134</v>
      </c>
      <c r="H3070" s="63">
        <v>40451</v>
      </c>
      <c r="I3070" s="26" t="s">
        <v>6129</v>
      </c>
      <c r="J3070" s="57">
        <v>4248</v>
      </c>
      <c r="K3070" s="26" t="s">
        <v>6112</v>
      </c>
      <c r="L3070" s="25" t="s">
        <v>6116</v>
      </c>
      <c r="M3070" s="25"/>
      <c r="N3070" s="25"/>
      <c r="O3070" s="40">
        <v>-40296762</v>
      </c>
      <c r="P3070" s="27">
        <v>-40296762</v>
      </c>
      <c r="Q3070" s="27">
        <v>22886428</v>
      </c>
      <c r="R3070" s="27">
        <v>1907202.3333333333</v>
      </c>
      <c r="S3070" s="27">
        <v>7628809.333333333</v>
      </c>
      <c r="T3070" s="27">
        <v>15627400</v>
      </c>
      <c r="U3070" s="27">
        <v>0</v>
      </c>
      <c r="V3070" s="28"/>
      <c r="W3070" s="28"/>
      <c r="X3070" s="28"/>
      <c r="Y3070" s="38">
        <f t="shared" si="48"/>
        <v>0</v>
      </c>
      <c r="Z3070" s="28"/>
      <c r="AA3070" s="28">
        <v>0</v>
      </c>
      <c r="AB3070" s="28">
        <v>0</v>
      </c>
      <c r="AC3070" s="28" t="s">
        <v>6116</v>
      </c>
      <c r="AD3070" s="37">
        <v>0</v>
      </c>
      <c r="AE3070" s="37">
        <v>0</v>
      </c>
      <c r="AF3070" s="37" t="s">
        <v>6138</v>
      </c>
    </row>
    <row r="3071" spans="1:32" x14ac:dyDescent="0.2">
      <c r="A3071" s="36" t="s">
        <v>6113</v>
      </c>
      <c r="B3071" s="44" t="s">
        <v>6115</v>
      </c>
      <c r="C3071" s="44"/>
      <c r="D3071" s="25">
        <v>3056</v>
      </c>
      <c r="E3071" s="26" t="s">
        <v>2090</v>
      </c>
      <c r="F3071" s="26" t="s">
        <v>2091</v>
      </c>
      <c r="G3071" s="25" t="s">
        <v>6134</v>
      </c>
      <c r="H3071" s="63">
        <v>40359</v>
      </c>
      <c r="I3071" s="26" t="s">
        <v>6129</v>
      </c>
      <c r="J3071" s="57">
        <v>526</v>
      </c>
      <c r="K3071" s="26" t="s">
        <v>6125</v>
      </c>
      <c r="L3071" s="25" t="s">
        <v>6116</v>
      </c>
      <c r="M3071" s="25"/>
      <c r="N3071" s="25"/>
      <c r="O3071" s="40">
        <v>-603739</v>
      </c>
      <c r="P3071" s="27">
        <v>-603739</v>
      </c>
      <c r="Q3071" s="27">
        <v>2018538</v>
      </c>
      <c r="R3071" s="27">
        <v>168211.5</v>
      </c>
      <c r="S3071" s="27">
        <v>672846</v>
      </c>
      <c r="T3071" s="27">
        <v>1467731</v>
      </c>
      <c r="U3071" s="27">
        <v>0</v>
      </c>
      <c r="V3071" s="28"/>
      <c r="W3071" s="28"/>
      <c r="X3071" s="28"/>
      <c r="Y3071" s="38">
        <f t="shared" si="48"/>
        <v>0</v>
      </c>
      <c r="Z3071" s="28"/>
      <c r="AA3071" s="28">
        <v>0</v>
      </c>
      <c r="AB3071" s="28">
        <v>0</v>
      </c>
      <c r="AC3071" s="28" t="s">
        <v>6116</v>
      </c>
      <c r="AD3071" s="37">
        <v>0</v>
      </c>
      <c r="AE3071" s="37">
        <v>0</v>
      </c>
      <c r="AF3071" s="37" t="s">
        <v>6138</v>
      </c>
    </row>
    <row r="3072" spans="1:32" x14ac:dyDescent="0.2">
      <c r="A3072" s="36" t="s">
        <v>6113</v>
      </c>
      <c r="B3072" s="44" t="s">
        <v>6115</v>
      </c>
      <c r="C3072" s="44"/>
      <c r="D3072" s="25">
        <v>3057</v>
      </c>
      <c r="E3072" s="26" t="s">
        <v>2192</v>
      </c>
      <c r="F3072" s="26" t="s">
        <v>2193</v>
      </c>
      <c r="G3072" s="25" t="s">
        <v>6134</v>
      </c>
      <c r="H3072" s="63">
        <v>40359</v>
      </c>
      <c r="I3072" s="26" t="s">
        <v>6129</v>
      </c>
      <c r="J3072" s="57">
        <v>100</v>
      </c>
      <c r="K3072" s="26" t="s">
        <v>6111</v>
      </c>
      <c r="L3072" s="25" t="s">
        <v>6116</v>
      </c>
      <c r="M3072" s="25"/>
      <c r="N3072" s="25"/>
      <c r="O3072" s="40">
        <v>-74296</v>
      </c>
      <c r="P3072" s="27">
        <v>-74296</v>
      </c>
      <c r="Q3072" s="27">
        <v>457524</v>
      </c>
      <c r="R3072" s="27">
        <v>38127</v>
      </c>
      <c r="S3072" s="27">
        <v>228762</v>
      </c>
      <c r="T3072" s="27">
        <v>339188</v>
      </c>
      <c r="U3072" s="27">
        <v>0</v>
      </c>
      <c r="V3072" s="28"/>
      <c r="W3072" s="28"/>
      <c r="X3072" s="28"/>
      <c r="Y3072" s="38">
        <f t="shared" si="48"/>
        <v>0</v>
      </c>
      <c r="Z3072" s="28"/>
      <c r="AA3072" s="28">
        <v>0</v>
      </c>
      <c r="AB3072" s="28">
        <v>0</v>
      </c>
      <c r="AC3072" s="28" t="s">
        <v>6116</v>
      </c>
      <c r="AD3072" s="37">
        <v>0</v>
      </c>
      <c r="AE3072" s="37">
        <v>0</v>
      </c>
      <c r="AF3072" s="37" t="s">
        <v>6138</v>
      </c>
    </row>
    <row r="3073" spans="1:32" x14ac:dyDescent="0.2">
      <c r="A3073" s="112" t="s">
        <v>6113</v>
      </c>
      <c r="B3073" s="44" t="s">
        <v>6171</v>
      </c>
      <c r="C3073" s="44" t="s">
        <v>6172</v>
      </c>
      <c r="D3073" s="39">
        <v>3058</v>
      </c>
      <c r="E3073" s="44" t="s">
        <v>2427</v>
      </c>
      <c r="F3073" s="44" t="s">
        <v>2428</v>
      </c>
      <c r="G3073" s="39" t="s">
        <v>6134</v>
      </c>
      <c r="H3073" s="64">
        <v>40543</v>
      </c>
      <c r="I3073" s="44" t="s">
        <v>6130</v>
      </c>
      <c r="J3073" s="58">
        <v>277</v>
      </c>
      <c r="K3073" s="44" t="s">
        <v>6126</v>
      </c>
      <c r="L3073" s="39" t="s">
        <v>6116</v>
      </c>
      <c r="M3073" s="39"/>
      <c r="N3073" s="39"/>
      <c r="O3073" s="46">
        <v>-755694</v>
      </c>
      <c r="P3073" s="45">
        <v>-755694</v>
      </c>
      <c r="Q3073" s="45">
        <v>1577636</v>
      </c>
      <c r="R3073" s="45">
        <v>131469.66666666666</v>
      </c>
      <c r="S3073" s="45">
        <v>525878.66666666663</v>
      </c>
      <c r="T3073" s="45">
        <v>1027057</v>
      </c>
      <c r="U3073" s="46">
        <v>0</v>
      </c>
      <c r="V3073" s="38">
        <v>0</v>
      </c>
      <c r="W3073" s="46">
        <v>0</v>
      </c>
      <c r="X3073" s="38"/>
      <c r="Y3073" s="38">
        <f t="shared" si="48"/>
        <v>0</v>
      </c>
      <c r="Z3073" s="38">
        <v>0</v>
      </c>
      <c r="AA3073" s="38">
        <v>0</v>
      </c>
      <c r="AB3073" s="38">
        <v>0</v>
      </c>
      <c r="AC3073" s="38" t="s">
        <v>6116</v>
      </c>
      <c r="AD3073" s="59">
        <v>0</v>
      </c>
      <c r="AE3073" s="59">
        <v>0</v>
      </c>
      <c r="AF3073" s="59" t="s">
        <v>6138</v>
      </c>
    </row>
    <row r="3074" spans="1:32" x14ac:dyDescent="0.2">
      <c r="A3074" s="36" t="s">
        <v>6113</v>
      </c>
      <c r="B3074" s="44" t="s">
        <v>6115</v>
      </c>
      <c r="C3074" s="44"/>
      <c r="D3074" s="25">
        <v>3059</v>
      </c>
      <c r="E3074" s="26" t="s">
        <v>2429</v>
      </c>
      <c r="F3074" s="26" t="s">
        <v>6092</v>
      </c>
      <c r="G3074" s="25" t="s">
        <v>6134</v>
      </c>
      <c r="H3074" s="63">
        <v>40359</v>
      </c>
      <c r="I3074" s="26" t="s">
        <v>6129</v>
      </c>
      <c r="J3074" s="57">
        <v>377</v>
      </c>
      <c r="K3074" s="26" t="s">
        <v>6126</v>
      </c>
      <c r="L3074" s="25" t="s">
        <v>6116</v>
      </c>
      <c r="M3074" s="25"/>
      <c r="N3074" s="25"/>
      <c r="O3074" s="40">
        <v>-2307798</v>
      </c>
      <c r="P3074" s="27">
        <v>-2307798</v>
      </c>
      <c r="Q3074" s="27">
        <v>2565297</v>
      </c>
      <c r="R3074" s="27">
        <v>213774.75</v>
      </c>
      <c r="S3074" s="27">
        <v>855099</v>
      </c>
      <c r="T3074" s="27">
        <v>1325871</v>
      </c>
      <c r="U3074" s="27">
        <v>0</v>
      </c>
      <c r="V3074" s="28"/>
      <c r="W3074" s="28"/>
      <c r="X3074" s="28"/>
      <c r="Y3074" s="38">
        <f t="shared" si="48"/>
        <v>0</v>
      </c>
      <c r="Z3074" s="28"/>
      <c r="AA3074" s="28">
        <v>0</v>
      </c>
      <c r="AB3074" s="28">
        <v>0</v>
      </c>
      <c r="AC3074" s="28" t="s">
        <v>6116</v>
      </c>
      <c r="AD3074" s="37">
        <v>0</v>
      </c>
      <c r="AE3074" s="37">
        <v>0</v>
      </c>
      <c r="AF3074" s="37" t="s">
        <v>6138</v>
      </c>
    </row>
    <row r="3075" spans="1:32" x14ac:dyDescent="0.2">
      <c r="A3075" s="36" t="s">
        <v>6113</v>
      </c>
      <c r="B3075" s="44" t="s">
        <v>6115</v>
      </c>
      <c r="C3075" s="44"/>
      <c r="D3075" s="25">
        <v>3060</v>
      </c>
      <c r="E3075" s="26" t="s">
        <v>2442</v>
      </c>
      <c r="F3075" s="26" t="s">
        <v>2443</v>
      </c>
      <c r="G3075" s="25" t="s">
        <v>6134</v>
      </c>
      <c r="H3075" s="63">
        <v>40359</v>
      </c>
      <c r="I3075" s="26" t="s">
        <v>6129</v>
      </c>
      <c r="J3075" s="57">
        <v>50</v>
      </c>
      <c r="K3075" s="26" t="s">
        <v>6111</v>
      </c>
      <c r="L3075" s="25" t="s">
        <v>6116</v>
      </c>
      <c r="M3075" s="25"/>
      <c r="N3075" s="25"/>
      <c r="O3075" s="40">
        <v>-681003</v>
      </c>
      <c r="P3075" s="27">
        <v>-681003</v>
      </c>
      <c r="Q3075" s="27">
        <v>336245</v>
      </c>
      <c r="R3075" s="27">
        <v>28020.416666666668</v>
      </c>
      <c r="S3075" s="27">
        <v>168122.5</v>
      </c>
      <c r="T3075" s="27">
        <v>70997</v>
      </c>
      <c r="U3075" s="27">
        <v>0</v>
      </c>
      <c r="V3075" s="28"/>
      <c r="W3075" s="28"/>
      <c r="X3075" s="28"/>
      <c r="Y3075" s="38">
        <f t="shared" si="48"/>
        <v>0</v>
      </c>
      <c r="Z3075" s="28"/>
      <c r="AA3075" s="28">
        <v>0</v>
      </c>
      <c r="AB3075" s="28">
        <v>0</v>
      </c>
      <c r="AC3075" s="28" t="s">
        <v>6116</v>
      </c>
      <c r="AD3075" s="37">
        <v>0</v>
      </c>
      <c r="AE3075" s="37">
        <v>0</v>
      </c>
      <c r="AF3075" s="37" t="s">
        <v>6138</v>
      </c>
    </row>
    <row r="3076" spans="1:32" x14ac:dyDescent="0.2">
      <c r="A3076" s="36" t="s">
        <v>6113</v>
      </c>
      <c r="B3076" s="44" t="s">
        <v>6115</v>
      </c>
      <c r="C3076" s="44"/>
      <c r="D3076" s="25">
        <v>3061</v>
      </c>
      <c r="E3076" s="26" t="s">
        <v>2452</v>
      </c>
      <c r="F3076" s="26" t="s">
        <v>2453</v>
      </c>
      <c r="G3076" s="25" t="s">
        <v>6134</v>
      </c>
      <c r="H3076" s="63">
        <v>40359</v>
      </c>
      <c r="I3076" s="26" t="s">
        <v>6129</v>
      </c>
      <c r="J3076" s="57">
        <v>81</v>
      </c>
      <c r="K3076" s="26" t="s">
        <v>6111</v>
      </c>
      <c r="L3076" s="25" t="s">
        <v>6116</v>
      </c>
      <c r="M3076" s="25"/>
      <c r="N3076" s="25"/>
      <c r="O3076" s="40">
        <v>-159912</v>
      </c>
      <c r="P3076" s="27">
        <v>-159912</v>
      </c>
      <c r="Q3076" s="27">
        <v>540704</v>
      </c>
      <c r="R3076" s="27">
        <v>45058.666666666664</v>
      </c>
      <c r="S3076" s="27">
        <v>270352</v>
      </c>
      <c r="T3076" s="27">
        <v>293816</v>
      </c>
      <c r="U3076" s="27">
        <v>0</v>
      </c>
      <c r="V3076" s="28"/>
      <c r="W3076" s="28"/>
      <c r="X3076" s="28"/>
      <c r="Y3076" s="38">
        <f t="shared" si="48"/>
        <v>0</v>
      </c>
      <c r="Z3076" s="28"/>
      <c r="AA3076" s="28">
        <v>0</v>
      </c>
      <c r="AB3076" s="28">
        <v>0</v>
      </c>
      <c r="AC3076" s="28" t="s">
        <v>6116</v>
      </c>
      <c r="AD3076" s="37">
        <v>0</v>
      </c>
      <c r="AE3076" s="37">
        <v>0</v>
      </c>
      <c r="AF3076" s="37" t="s">
        <v>6138</v>
      </c>
    </row>
    <row r="3077" spans="1:32" x14ac:dyDescent="0.2">
      <c r="A3077" s="36" t="s">
        <v>6113</v>
      </c>
      <c r="B3077" s="44" t="s">
        <v>6115</v>
      </c>
      <c r="C3077" s="44"/>
      <c r="D3077" s="25">
        <v>3062</v>
      </c>
      <c r="E3077" s="26" t="s">
        <v>2502</v>
      </c>
      <c r="F3077" s="26" t="s">
        <v>2503</v>
      </c>
      <c r="G3077" s="25" t="s">
        <v>6134</v>
      </c>
      <c r="H3077" s="63">
        <v>40451</v>
      </c>
      <c r="I3077" s="26" t="s">
        <v>6129</v>
      </c>
      <c r="J3077" s="57">
        <v>362</v>
      </c>
      <c r="K3077" s="26" t="s">
        <v>6126</v>
      </c>
      <c r="L3077" s="25" t="s">
        <v>6116</v>
      </c>
      <c r="M3077" s="25"/>
      <c r="N3077" s="25"/>
      <c r="O3077" s="40">
        <v>-78649</v>
      </c>
      <c r="P3077" s="27">
        <v>-78649</v>
      </c>
      <c r="Q3077" s="27">
        <v>1907762</v>
      </c>
      <c r="R3077" s="27">
        <v>158980.16666666666</v>
      </c>
      <c r="S3077" s="27">
        <v>635920.66666666663</v>
      </c>
      <c r="T3077" s="27">
        <v>1185759</v>
      </c>
      <c r="U3077" s="27">
        <v>0</v>
      </c>
      <c r="V3077" s="28"/>
      <c r="W3077" s="28"/>
      <c r="X3077" s="28"/>
      <c r="Y3077" s="38">
        <f t="shared" si="48"/>
        <v>0</v>
      </c>
      <c r="Z3077" s="28"/>
      <c r="AA3077" s="28">
        <v>0</v>
      </c>
      <c r="AB3077" s="28">
        <v>0</v>
      </c>
      <c r="AC3077" s="28" t="s">
        <v>6116</v>
      </c>
      <c r="AD3077" s="37">
        <v>0</v>
      </c>
      <c r="AE3077" s="37">
        <v>0</v>
      </c>
      <c r="AF3077" s="37" t="s">
        <v>6138</v>
      </c>
    </row>
    <row r="3078" spans="1:32" x14ac:dyDescent="0.2">
      <c r="A3078" s="36" t="s">
        <v>6113</v>
      </c>
      <c r="B3078" s="44" t="s">
        <v>6115</v>
      </c>
      <c r="C3078" s="44"/>
      <c r="D3078" s="25">
        <v>3063</v>
      </c>
      <c r="E3078" s="26" t="s">
        <v>2613</v>
      </c>
      <c r="F3078" s="26" t="s">
        <v>2614</v>
      </c>
      <c r="G3078" s="25" t="s">
        <v>6134</v>
      </c>
      <c r="H3078" s="63">
        <v>40359</v>
      </c>
      <c r="I3078" s="26" t="s">
        <v>6129</v>
      </c>
      <c r="J3078" s="57">
        <v>421</v>
      </c>
      <c r="K3078" s="26" t="s">
        <v>6126</v>
      </c>
      <c r="L3078" s="25" t="s">
        <v>6116</v>
      </c>
      <c r="M3078" s="25"/>
      <c r="N3078" s="25"/>
      <c r="O3078" s="40">
        <v>-980130</v>
      </c>
      <c r="P3078" s="27">
        <v>-980130</v>
      </c>
      <c r="Q3078" s="27">
        <v>2209381</v>
      </c>
      <c r="R3078" s="27">
        <v>184115.08333333334</v>
      </c>
      <c r="S3078" s="27">
        <v>736460.33333333337</v>
      </c>
      <c r="T3078" s="27">
        <v>1236765</v>
      </c>
      <c r="U3078" s="27">
        <v>0</v>
      </c>
      <c r="V3078" s="28"/>
      <c r="W3078" s="28"/>
      <c r="X3078" s="28"/>
      <c r="Y3078" s="38">
        <f t="shared" si="48"/>
        <v>0</v>
      </c>
      <c r="Z3078" s="28"/>
      <c r="AA3078" s="28">
        <v>0</v>
      </c>
      <c r="AB3078" s="28">
        <v>0</v>
      </c>
      <c r="AC3078" s="28" t="s">
        <v>6116</v>
      </c>
      <c r="AD3078" s="37">
        <v>0</v>
      </c>
      <c r="AE3078" s="37">
        <v>0</v>
      </c>
      <c r="AF3078" s="37" t="s">
        <v>6138</v>
      </c>
    </row>
    <row r="3079" spans="1:32" x14ac:dyDescent="0.2">
      <c r="A3079" s="36" t="s">
        <v>6113</v>
      </c>
      <c r="B3079" s="44" t="s">
        <v>6115</v>
      </c>
      <c r="C3079" s="44"/>
      <c r="D3079" s="25">
        <v>3064</v>
      </c>
      <c r="E3079" s="26" t="s">
        <v>2617</v>
      </c>
      <c r="F3079" s="26" t="s">
        <v>2618</v>
      </c>
      <c r="G3079" s="25" t="s">
        <v>6134</v>
      </c>
      <c r="H3079" s="63">
        <v>40543</v>
      </c>
      <c r="I3079" s="26" t="s">
        <v>6131</v>
      </c>
      <c r="J3079" s="57">
        <v>180</v>
      </c>
      <c r="K3079" s="26" t="s">
        <v>6111</v>
      </c>
      <c r="L3079" s="25" t="s">
        <v>6116</v>
      </c>
      <c r="M3079" s="25"/>
      <c r="N3079" s="25"/>
      <c r="O3079" s="40">
        <v>-17505</v>
      </c>
      <c r="P3079" s="27">
        <v>-17505</v>
      </c>
      <c r="Q3079" s="27">
        <v>749192</v>
      </c>
      <c r="R3079" s="27">
        <v>62432.666666666664</v>
      </c>
      <c r="S3079" s="27">
        <v>374596</v>
      </c>
      <c r="T3079" s="27">
        <v>275993</v>
      </c>
      <c r="U3079" s="27">
        <v>0</v>
      </c>
      <c r="V3079" s="28"/>
      <c r="W3079" s="28"/>
      <c r="X3079" s="28"/>
      <c r="Y3079" s="38">
        <f t="shared" si="48"/>
        <v>0</v>
      </c>
      <c r="Z3079" s="28"/>
      <c r="AA3079" s="28">
        <v>0</v>
      </c>
      <c r="AB3079" s="28">
        <v>0</v>
      </c>
      <c r="AC3079" s="28" t="s">
        <v>6116</v>
      </c>
      <c r="AD3079" s="37">
        <v>0</v>
      </c>
      <c r="AE3079" s="37">
        <v>0</v>
      </c>
      <c r="AF3079" s="37" t="s">
        <v>6138</v>
      </c>
    </row>
    <row r="3080" spans="1:32" x14ac:dyDescent="0.2">
      <c r="A3080" s="36" t="s">
        <v>6113</v>
      </c>
      <c r="B3080" s="44" t="s">
        <v>6115</v>
      </c>
      <c r="C3080" s="44"/>
      <c r="D3080" s="25">
        <v>3065</v>
      </c>
      <c r="E3080" s="26" t="s">
        <v>2639</v>
      </c>
      <c r="F3080" s="26" t="s">
        <v>2640</v>
      </c>
      <c r="G3080" s="25" t="s">
        <v>6134</v>
      </c>
      <c r="H3080" s="63">
        <v>40633</v>
      </c>
      <c r="I3080" s="26" t="s">
        <v>6130</v>
      </c>
      <c r="J3080" s="57">
        <v>111</v>
      </c>
      <c r="K3080" s="26" t="s">
        <v>6111</v>
      </c>
      <c r="L3080" s="25" t="s">
        <v>6116</v>
      </c>
      <c r="M3080" s="25"/>
      <c r="N3080" s="25"/>
      <c r="O3080" s="40">
        <v>-132941</v>
      </c>
      <c r="P3080" s="27">
        <v>-132941</v>
      </c>
      <c r="Q3080" s="27">
        <v>580080</v>
      </c>
      <c r="R3080" s="27">
        <v>48340</v>
      </c>
      <c r="S3080" s="27">
        <v>290040</v>
      </c>
      <c r="T3080" s="27">
        <v>280359</v>
      </c>
      <c r="U3080" s="27">
        <v>0</v>
      </c>
      <c r="V3080" s="28"/>
      <c r="W3080" s="28"/>
      <c r="X3080" s="28"/>
      <c r="Y3080" s="38">
        <f t="shared" si="48"/>
        <v>0</v>
      </c>
      <c r="Z3080" s="28"/>
      <c r="AA3080" s="28">
        <v>0</v>
      </c>
      <c r="AB3080" s="28">
        <v>0</v>
      </c>
      <c r="AC3080" s="28" t="s">
        <v>6116</v>
      </c>
      <c r="AD3080" s="37">
        <v>0</v>
      </c>
      <c r="AE3080" s="37">
        <v>0</v>
      </c>
      <c r="AF3080" s="37" t="s">
        <v>6138</v>
      </c>
    </row>
    <row r="3081" spans="1:32" x14ac:dyDescent="0.2">
      <c r="A3081" s="36" t="s">
        <v>6113</v>
      </c>
      <c r="B3081" s="44" t="s">
        <v>6115</v>
      </c>
      <c r="C3081" s="44"/>
      <c r="D3081" s="25">
        <v>3066</v>
      </c>
      <c r="E3081" s="26" t="s">
        <v>2653</v>
      </c>
      <c r="F3081" s="26" t="s">
        <v>2654</v>
      </c>
      <c r="G3081" s="25" t="s">
        <v>6134</v>
      </c>
      <c r="H3081" s="63">
        <v>40359</v>
      </c>
      <c r="I3081" s="26" t="s">
        <v>6129</v>
      </c>
      <c r="J3081" s="57">
        <v>103</v>
      </c>
      <c r="K3081" s="26" t="s">
        <v>6111</v>
      </c>
      <c r="L3081" s="25" t="s">
        <v>6116</v>
      </c>
      <c r="M3081" s="25"/>
      <c r="N3081" s="25"/>
      <c r="O3081" s="40">
        <v>-140773</v>
      </c>
      <c r="P3081" s="27">
        <v>-140773</v>
      </c>
      <c r="Q3081" s="27">
        <v>603566</v>
      </c>
      <c r="R3081" s="27">
        <v>50297.166666666664</v>
      </c>
      <c r="S3081" s="27">
        <v>301783</v>
      </c>
      <c r="T3081" s="27">
        <v>305317</v>
      </c>
      <c r="U3081" s="27">
        <v>0</v>
      </c>
      <c r="V3081" s="28"/>
      <c r="W3081" s="28"/>
      <c r="X3081" s="28"/>
      <c r="Y3081" s="38">
        <f t="shared" si="48"/>
        <v>0</v>
      </c>
      <c r="Z3081" s="28"/>
      <c r="AA3081" s="28">
        <v>0</v>
      </c>
      <c r="AB3081" s="28">
        <v>0</v>
      </c>
      <c r="AC3081" s="28" t="s">
        <v>6116</v>
      </c>
      <c r="AD3081" s="37">
        <v>0</v>
      </c>
      <c r="AE3081" s="37">
        <v>0</v>
      </c>
      <c r="AF3081" s="37" t="s">
        <v>6138</v>
      </c>
    </row>
    <row r="3082" spans="1:32" x14ac:dyDescent="0.2">
      <c r="A3082" s="36" t="s">
        <v>6113</v>
      </c>
      <c r="B3082" s="44" t="s">
        <v>6115</v>
      </c>
      <c r="C3082" s="44"/>
      <c r="D3082" s="25">
        <v>3067</v>
      </c>
      <c r="E3082" s="26" t="s">
        <v>2665</v>
      </c>
      <c r="F3082" s="26" t="s">
        <v>2666</v>
      </c>
      <c r="G3082" s="25" t="s">
        <v>6134</v>
      </c>
      <c r="H3082" s="63">
        <v>40451</v>
      </c>
      <c r="I3082" s="26" t="s">
        <v>6130</v>
      </c>
      <c r="J3082" s="57">
        <v>198</v>
      </c>
      <c r="K3082" s="26" t="s">
        <v>6111</v>
      </c>
      <c r="L3082" s="25" t="s">
        <v>6116</v>
      </c>
      <c r="M3082" s="25"/>
      <c r="N3082" s="25"/>
      <c r="O3082" s="40">
        <v>-272031</v>
      </c>
      <c r="P3082" s="27">
        <v>-272031</v>
      </c>
      <c r="Q3082" s="27">
        <v>1262394</v>
      </c>
      <c r="R3082" s="27">
        <v>105199.5</v>
      </c>
      <c r="S3082" s="27">
        <v>631197</v>
      </c>
      <c r="T3082" s="27">
        <v>801901</v>
      </c>
      <c r="U3082" s="27">
        <v>0</v>
      </c>
      <c r="V3082" s="28"/>
      <c r="W3082" s="28"/>
      <c r="X3082" s="28"/>
      <c r="Y3082" s="38">
        <f t="shared" si="48"/>
        <v>0</v>
      </c>
      <c r="Z3082" s="28"/>
      <c r="AA3082" s="28">
        <v>0</v>
      </c>
      <c r="AB3082" s="28">
        <v>0</v>
      </c>
      <c r="AC3082" s="28" t="s">
        <v>6116</v>
      </c>
      <c r="AD3082" s="37">
        <v>0</v>
      </c>
      <c r="AE3082" s="37">
        <v>0</v>
      </c>
      <c r="AF3082" s="37" t="s">
        <v>6138</v>
      </c>
    </row>
    <row r="3083" spans="1:32" x14ac:dyDescent="0.2">
      <c r="A3083" s="36" t="s">
        <v>6113</v>
      </c>
      <c r="B3083" s="44" t="s">
        <v>6115</v>
      </c>
      <c r="C3083" s="44"/>
      <c r="D3083" s="25">
        <v>3068</v>
      </c>
      <c r="E3083" s="26" t="s">
        <v>2858</v>
      </c>
      <c r="F3083" s="26" t="s">
        <v>2859</v>
      </c>
      <c r="G3083" s="25" t="s">
        <v>6134</v>
      </c>
      <c r="H3083" s="63">
        <v>40543</v>
      </c>
      <c r="I3083" s="26" t="s">
        <v>6132</v>
      </c>
      <c r="J3083" s="57">
        <v>50</v>
      </c>
      <c r="K3083" s="26" t="s">
        <v>6111</v>
      </c>
      <c r="L3083" s="25" t="s">
        <v>6116</v>
      </c>
      <c r="M3083" s="25"/>
      <c r="N3083" s="25"/>
      <c r="O3083" s="40">
        <v>-11131</v>
      </c>
      <c r="P3083" s="27">
        <v>-11131</v>
      </c>
      <c r="Q3083" s="27">
        <v>265542</v>
      </c>
      <c r="R3083" s="27">
        <v>22128.5</v>
      </c>
      <c r="S3083" s="27">
        <v>132771</v>
      </c>
      <c r="T3083" s="27">
        <v>124769</v>
      </c>
      <c r="U3083" s="27">
        <v>0</v>
      </c>
      <c r="V3083" s="28"/>
      <c r="W3083" s="28"/>
      <c r="X3083" s="28"/>
      <c r="Y3083" s="38">
        <f t="shared" si="48"/>
        <v>0</v>
      </c>
      <c r="Z3083" s="28"/>
      <c r="AA3083" s="28">
        <v>0</v>
      </c>
      <c r="AB3083" s="28">
        <v>0</v>
      </c>
      <c r="AC3083" s="28" t="s">
        <v>6116</v>
      </c>
      <c r="AD3083" s="37">
        <v>0</v>
      </c>
      <c r="AE3083" s="37">
        <v>0</v>
      </c>
      <c r="AF3083" s="37" t="s">
        <v>6138</v>
      </c>
    </row>
    <row r="3084" spans="1:32" x14ac:dyDescent="0.2">
      <c r="A3084" s="36" t="s">
        <v>6113</v>
      </c>
      <c r="B3084" s="44" t="s">
        <v>6115</v>
      </c>
      <c r="C3084" s="44"/>
      <c r="D3084" s="25">
        <v>3069</v>
      </c>
      <c r="E3084" s="26" t="s">
        <v>2934</v>
      </c>
      <c r="F3084" s="26" t="s">
        <v>2935</v>
      </c>
      <c r="G3084" s="25" t="s">
        <v>6134</v>
      </c>
      <c r="H3084" s="63">
        <v>40543</v>
      </c>
      <c r="I3084" s="26" t="s">
        <v>6129</v>
      </c>
      <c r="J3084" s="57">
        <v>24</v>
      </c>
      <c r="K3084" s="26" t="s">
        <v>6110</v>
      </c>
      <c r="L3084" s="25" t="s">
        <v>6116</v>
      </c>
      <c r="M3084" s="25"/>
      <c r="N3084" s="25"/>
      <c r="O3084" s="40">
        <v>-18597</v>
      </c>
      <c r="P3084" s="27">
        <v>-18597</v>
      </c>
      <c r="Q3084" s="27">
        <v>129744</v>
      </c>
      <c r="R3084" s="27">
        <v>10812</v>
      </c>
      <c r="S3084" s="27">
        <v>100000</v>
      </c>
      <c r="T3084" s="27">
        <v>56598</v>
      </c>
      <c r="U3084" s="27">
        <v>0</v>
      </c>
      <c r="V3084" s="28"/>
      <c r="W3084" s="28"/>
      <c r="X3084" s="28"/>
      <c r="Y3084" s="38">
        <f t="shared" si="48"/>
        <v>0</v>
      </c>
      <c r="Z3084" s="28"/>
      <c r="AA3084" s="28">
        <v>0</v>
      </c>
      <c r="AB3084" s="28">
        <v>0</v>
      </c>
      <c r="AC3084" s="28" t="s">
        <v>6116</v>
      </c>
      <c r="AD3084" s="37">
        <v>0</v>
      </c>
      <c r="AE3084" s="37">
        <v>0</v>
      </c>
      <c r="AF3084" s="37" t="s">
        <v>6138</v>
      </c>
    </row>
    <row r="3085" spans="1:32" x14ac:dyDescent="0.2">
      <c r="A3085" s="36" t="s">
        <v>6113</v>
      </c>
      <c r="B3085" s="44" t="s">
        <v>6115</v>
      </c>
      <c r="C3085" s="44"/>
      <c r="D3085" s="25">
        <v>3070</v>
      </c>
      <c r="E3085" s="26" t="s">
        <v>2940</v>
      </c>
      <c r="F3085" s="26" t="s">
        <v>2941</v>
      </c>
      <c r="G3085" s="25" t="s">
        <v>6134</v>
      </c>
      <c r="H3085" s="63">
        <v>40359</v>
      </c>
      <c r="I3085" s="26" t="s">
        <v>6129</v>
      </c>
      <c r="J3085" s="57">
        <v>20</v>
      </c>
      <c r="K3085" s="26" t="s">
        <v>6110</v>
      </c>
      <c r="L3085" s="25" t="s">
        <v>6116</v>
      </c>
      <c r="M3085" s="25"/>
      <c r="N3085" s="25"/>
      <c r="O3085" s="40">
        <v>-9392</v>
      </c>
      <c r="P3085" s="27">
        <v>-9392</v>
      </c>
      <c r="Q3085" s="27">
        <v>101769</v>
      </c>
      <c r="R3085" s="27">
        <v>8480.75</v>
      </c>
      <c r="S3085" s="27">
        <v>100000</v>
      </c>
      <c r="T3085" s="27">
        <v>33986</v>
      </c>
      <c r="U3085" s="27">
        <v>0</v>
      </c>
      <c r="V3085" s="28"/>
      <c r="W3085" s="28"/>
      <c r="X3085" s="28"/>
      <c r="Y3085" s="38">
        <f t="shared" si="48"/>
        <v>0</v>
      </c>
      <c r="Z3085" s="28"/>
      <c r="AA3085" s="28">
        <v>0</v>
      </c>
      <c r="AB3085" s="28">
        <v>0</v>
      </c>
      <c r="AC3085" s="28" t="s">
        <v>6116</v>
      </c>
      <c r="AD3085" s="37">
        <v>0</v>
      </c>
      <c r="AE3085" s="37">
        <v>0</v>
      </c>
      <c r="AF3085" s="37" t="s">
        <v>6138</v>
      </c>
    </row>
    <row r="3086" spans="1:32" x14ac:dyDescent="0.2">
      <c r="A3086" s="36" t="s">
        <v>6113</v>
      </c>
      <c r="B3086" s="44" t="s">
        <v>6115</v>
      </c>
      <c r="C3086" s="44"/>
      <c r="D3086" s="25">
        <v>3071</v>
      </c>
      <c r="E3086" s="26" t="s">
        <v>2952</v>
      </c>
      <c r="F3086" s="26" t="s">
        <v>6091</v>
      </c>
      <c r="G3086" s="25" t="s">
        <v>6134</v>
      </c>
      <c r="H3086" s="63">
        <v>40543</v>
      </c>
      <c r="I3086" s="26" t="s">
        <v>6129</v>
      </c>
      <c r="J3086" s="57">
        <v>94</v>
      </c>
      <c r="K3086" s="26" t="s">
        <v>6111</v>
      </c>
      <c r="L3086" s="25" t="s">
        <v>6116</v>
      </c>
      <c r="M3086" s="25"/>
      <c r="N3086" s="25"/>
      <c r="O3086" s="40">
        <v>-515529</v>
      </c>
      <c r="P3086" s="27">
        <v>-515529</v>
      </c>
      <c r="Q3086" s="27">
        <v>535068</v>
      </c>
      <c r="R3086" s="27">
        <v>44589</v>
      </c>
      <c r="S3086" s="27">
        <v>267534</v>
      </c>
      <c r="T3086" s="27">
        <v>242149</v>
      </c>
      <c r="U3086" s="27">
        <v>0</v>
      </c>
      <c r="V3086" s="28"/>
      <c r="W3086" s="28"/>
      <c r="X3086" s="28"/>
      <c r="Y3086" s="38">
        <f t="shared" si="48"/>
        <v>0</v>
      </c>
      <c r="Z3086" s="28"/>
      <c r="AA3086" s="28">
        <v>0</v>
      </c>
      <c r="AB3086" s="28">
        <v>0</v>
      </c>
      <c r="AC3086" s="28" t="s">
        <v>6116</v>
      </c>
      <c r="AD3086" s="37">
        <v>0</v>
      </c>
      <c r="AE3086" s="37">
        <v>0</v>
      </c>
      <c r="AF3086" s="37" t="s">
        <v>6138</v>
      </c>
    </row>
    <row r="3087" spans="1:32" x14ac:dyDescent="0.2">
      <c r="A3087" s="36" t="s">
        <v>6113</v>
      </c>
      <c r="B3087" s="44" t="s">
        <v>6115</v>
      </c>
      <c r="C3087" s="44"/>
      <c r="D3087" s="25">
        <v>3072</v>
      </c>
      <c r="E3087" s="26" t="s">
        <v>2953</v>
      </c>
      <c r="F3087" s="26" t="s">
        <v>2954</v>
      </c>
      <c r="G3087" s="25" t="s">
        <v>6134</v>
      </c>
      <c r="H3087" s="63">
        <v>40543</v>
      </c>
      <c r="I3087" s="26" t="s">
        <v>6131</v>
      </c>
      <c r="J3087" s="57">
        <v>12</v>
      </c>
      <c r="K3087" s="26" t="s">
        <v>6110</v>
      </c>
      <c r="L3087" s="25" t="s">
        <v>6116</v>
      </c>
      <c r="M3087" s="25"/>
      <c r="N3087" s="25"/>
      <c r="O3087" s="40">
        <v>-76513</v>
      </c>
      <c r="P3087" s="27">
        <v>-76513</v>
      </c>
      <c r="Q3087" s="27">
        <v>62081</v>
      </c>
      <c r="R3087" s="27">
        <v>5173.416666666667</v>
      </c>
      <c r="S3087" s="27">
        <v>100000</v>
      </c>
      <c r="T3087" s="27">
        <v>32774</v>
      </c>
      <c r="U3087" s="27">
        <v>0</v>
      </c>
      <c r="V3087" s="28"/>
      <c r="W3087" s="28"/>
      <c r="X3087" s="28"/>
      <c r="Y3087" s="38">
        <f t="shared" si="48"/>
        <v>0</v>
      </c>
      <c r="Z3087" s="28"/>
      <c r="AA3087" s="28">
        <v>0</v>
      </c>
      <c r="AB3087" s="28">
        <v>0</v>
      </c>
      <c r="AC3087" s="28" t="s">
        <v>6116</v>
      </c>
      <c r="AD3087" s="37">
        <v>0</v>
      </c>
      <c r="AE3087" s="37">
        <v>0</v>
      </c>
      <c r="AF3087" s="37" t="s">
        <v>6138</v>
      </c>
    </row>
    <row r="3088" spans="1:32" x14ac:dyDescent="0.2">
      <c r="A3088" s="36" t="s">
        <v>6113</v>
      </c>
      <c r="B3088" s="44" t="s">
        <v>6115</v>
      </c>
      <c r="C3088" s="44"/>
      <c r="D3088" s="25">
        <v>3073</v>
      </c>
      <c r="E3088" s="26" t="s">
        <v>2966</v>
      </c>
      <c r="F3088" s="26" t="s">
        <v>2967</v>
      </c>
      <c r="G3088" s="25" t="s">
        <v>6134</v>
      </c>
      <c r="H3088" s="63">
        <v>40543</v>
      </c>
      <c r="I3088" s="26" t="s">
        <v>6129</v>
      </c>
      <c r="J3088" s="57">
        <v>81</v>
      </c>
      <c r="K3088" s="26" t="s">
        <v>6111</v>
      </c>
      <c r="L3088" s="25" t="s">
        <v>6116</v>
      </c>
      <c r="M3088" s="25"/>
      <c r="N3088" s="25"/>
      <c r="O3088" s="40">
        <v>-1520685</v>
      </c>
      <c r="P3088" s="27">
        <v>-1520685</v>
      </c>
      <c r="Q3088" s="27">
        <v>467599</v>
      </c>
      <c r="R3088" s="27">
        <v>38966.583333333336</v>
      </c>
      <c r="S3088" s="27">
        <v>233799.5</v>
      </c>
      <c r="T3088" s="27">
        <v>215832</v>
      </c>
      <c r="U3088" s="27">
        <v>0</v>
      </c>
      <c r="V3088" s="28"/>
      <c r="W3088" s="28"/>
      <c r="X3088" s="28"/>
      <c r="Y3088" s="38">
        <f t="shared" si="48"/>
        <v>0</v>
      </c>
      <c r="Z3088" s="28"/>
      <c r="AA3088" s="28">
        <v>0</v>
      </c>
      <c r="AB3088" s="28">
        <v>0</v>
      </c>
      <c r="AC3088" s="28" t="s">
        <v>6116</v>
      </c>
      <c r="AD3088" s="37">
        <v>0</v>
      </c>
      <c r="AE3088" s="37">
        <v>0</v>
      </c>
      <c r="AF3088" s="37" t="s">
        <v>6138</v>
      </c>
    </row>
    <row r="3089" spans="1:32" x14ac:dyDescent="0.2">
      <c r="A3089" s="36" t="s">
        <v>6113</v>
      </c>
      <c r="B3089" s="44" t="s">
        <v>6115</v>
      </c>
      <c r="C3089" s="44"/>
      <c r="D3089" s="25">
        <v>3074</v>
      </c>
      <c r="E3089" s="26" t="s">
        <v>3287</v>
      </c>
      <c r="F3089" s="26" t="s">
        <v>3288</v>
      </c>
      <c r="G3089" s="25" t="s">
        <v>6134</v>
      </c>
      <c r="H3089" s="63">
        <v>40359</v>
      </c>
      <c r="I3089" s="26" t="s">
        <v>6129</v>
      </c>
      <c r="J3089" s="57">
        <v>50</v>
      </c>
      <c r="K3089" s="26" t="s">
        <v>6111</v>
      </c>
      <c r="L3089" s="25" t="s">
        <v>6116</v>
      </c>
      <c r="M3089" s="25"/>
      <c r="N3089" s="25"/>
      <c r="O3089" s="40">
        <v>-14396</v>
      </c>
      <c r="P3089" s="27">
        <v>-14396</v>
      </c>
      <c r="Q3089" s="27">
        <v>226857</v>
      </c>
      <c r="R3089" s="27">
        <v>18904.75</v>
      </c>
      <c r="S3089" s="27">
        <v>113428.5</v>
      </c>
      <c r="T3089" s="27">
        <v>36825</v>
      </c>
      <c r="U3089" s="27">
        <v>0</v>
      </c>
      <c r="V3089" s="28"/>
      <c r="W3089" s="28"/>
      <c r="X3089" s="28"/>
      <c r="Y3089" s="38">
        <f t="shared" si="48"/>
        <v>0</v>
      </c>
      <c r="Z3089" s="28"/>
      <c r="AA3089" s="28">
        <v>0</v>
      </c>
      <c r="AB3089" s="28">
        <v>0</v>
      </c>
      <c r="AC3089" s="28" t="s">
        <v>6116</v>
      </c>
      <c r="AD3089" s="37">
        <v>0</v>
      </c>
      <c r="AE3089" s="37">
        <v>0</v>
      </c>
      <c r="AF3089" s="37" t="s">
        <v>6138</v>
      </c>
    </row>
    <row r="3090" spans="1:32" x14ac:dyDescent="0.2">
      <c r="A3090" s="36" t="s">
        <v>6113</v>
      </c>
      <c r="B3090" s="44" t="s">
        <v>6115</v>
      </c>
      <c r="C3090" s="44"/>
      <c r="D3090" s="25">
        <v>3075</v>
      </c>
      <c r="E3090" s="26" t="s">
        <v>3713</v>
      </c>
      <c r="F3090" s="26" t="s">
        <v>792</v>
      </c>
      <c r="G3090" s="25" t="s">
        <v>6134</v>
      </c>
      <c r="H3090" s="63">
        <v>40633</v>
      </c>
      <c r="I3090" s="26" t="s">
        <v>6130</v>
      </c>
      <c r="J3090" s="57">
        <v>8458</v>
      </c>
      <c r="K3090" s="26" t="s">
        <v>6112</v>
      </c>
      <c r="L3090" s="25" t="s">
        <v>6116</v>
      </c>
      <c r="M3090" s="25"/>
      <c r="N3090" s="25"/>
      <c r="O3090" s="40">
        <v>-8300619</v>
      </c>
      <c r="P3090" s="27">
        <v>-8300619</v>
      </c>
      <c r="Q3090" s="27">
        <v>70567655</v>
      </c>
      <c r="R3090" s="27">
        <v>5880637.916666667</v>
      </c>
      <c r="S3090" s="27">
        <v>23522551.666666668</v>
      </c>
      <c r="T3090" s="27">
        <v>47243637</v>
      </c>
      <c r="U3090" s="27">
        <v>0</v>
      </c>
      <c r="V3090" s="28"/>
      <c r="W3090" s="28"/>
      <c r="X3090" s="28"/>
      <c r="Y3090" s="38">
        <f t="shared" si="48"/>
        <v>0</v>
      </c>
      <c r="Z3090" s="28"/>
      <c r="AA3090" s="28">
        <v>0</v>
      </c>
      <c r="AB3090" s="28">
        <v>0</v>
      </c>
      <c r="AC3090" s="28" t="s">
        <v>6116</v>
      </c>
      <c r="AD3090" s="37">
        <v>0</v>
      </c>
      <c r="AE3090" s="37">
        <v>0</v>
      </c>
      <c r="AF3090" s="37" t="s">
        <v>6138</v>
      </c>
    </row>
    <row r="3091" spans="1:32" x14ac:dyDescent="0.2">
      <c r="A3091" s="36" t="s">
        <v>6113</v>
      </c>
      <c r="B3091" s="44" t="s">
        <v>6115</v>
      </c>
      <c r="C3091" s="44"/>
      <c r="D3091" s="25">
        <v>3076</v>
      </c>
      <c r="E3091" s="26" t="s">
        <v>3773</v>
      </c>
      <c r="F3091" s="26" t="s">
        <v>3774</v>
      </c>
      <c r="G3091" s="25" t="s">
        <v>6134</v>
      </c>
      <c r="H3091" s="63">
        <v>40543</v>
      </c>
      <c r="I3091" s="26" t="s">
        <v>6130</v>
      </c>
      <c r="J3091" s="57">
        <v>473</v>
      </c>
      <c r="K3091" s="26" t="s">
        <v>6126</v>
      </c>
      <c r="L3091" s="25" t="s">
        <v>6116</v>
      </c>
      <c r="M3091" s="25"/>
      <c r="N3091" s="25"/>
      <c r="O3091" s="40">
        <v>-888663</v>
      </c>
      <c r="P3091" s="27">
        <v>-888663</v>
      </c>
      <c r="Q3091" s="27">
        <v>4428020</v>
      </c>
      <c r="R3091" s="27">
        <v>369001.66666666669</v>
      </c>
      <c r="S3091" s="27">
        <v>1476006.6666666667</v>
      </c>
      <c r="T3091" s="27">
        <v>2895693</v>
      </c>
      <c r="U3091" s="27">
        <v>0</v>
      </c>
      <c r="V3091" s="28"/>
      <c r="W3091" s="28"/>
      <c r="X3091" s="28"/>
      <c r="Y3091" s="38">
        <f t="shared" si="48"/>
        <v>0</v>
      </c>
      <c r="Z3091" s="28"/>
      <c r="AA3091" s="28">
        <v>0</v>
      </c>
      <c r="AB3091" s="28">
        <v>0</v>
      </c>
      <c r="AC3091" s="28" t="s">
        <v>6116</v>
      </c>
      <c r="AD3091" s="37">
        <v>0</v>
      </c>
      <c r="AE3091" s="37">
        <v>0</v>
      </c>
      <c r="AF3091" s="37" t="s">
        <v>6138</v>
      </c>
    </row>
    <row r="3092" spans="1:32" x14ac:dyDescent="0.2">
      <c r="A3092" s="36" t="s">
        <v>6113</v>
      </c>
      <c r="B3092" s="44" t="s">
        <v>6115</v>
      </c>
      <c r="C3092" s="44"/>
      <c r="D3092" s="25">
        <v>3077</v>
      </c>
      <c r="E3092" s="26" t="s">
        <v>3896</v>
      </c>
      <c r="F3092" s="26" t="s">
        <v>3897</v>
      </c>
      <c r="G3092" s="25" t="s">
        <v>6134</v>
      </c>
      <c r="H3092" s="63">
        <v>40359</v>
      </c>
      <c r="I3092" s="26" t="s">
        <v>6131</v>
      </c>
      <c r="J3092" s="57">
        <v>19</v>
      </c>
      <c r="K3092" s="26" t="s">
        <v>6110</v>
      </c>
      <c r="L3092" s="25" t="s">
        <v>6116</v>
      </c>
      <c r="M3092" s="25"/>
      <c r="N3092" s="25"/>
      <c r="O3092" s="40">
        <v>-7049</v>
      </c>
      <c r="P3092" s="27">
        <v>-7049</v>
      </c>
      <c r="Q3092" s="27">
        <v>102804</v>
      </c>
      <c r="R3092" s="27">
        <v>8567</v>
      </c>
      <c r="S3092" s="27">
        <v>100000</v>
      </c>
      <c r="T3092" s="27">
        <v>63978</v>
      </c>
      <c r="U3092" s="27">
        <v>0</v>
      </c>
      <c r="V3092" s="28"/>
      <c r="W3092" s="28"/>
      <c r="X3092" s="28"/>
      <c r="Y3092" s="38">
        <f t="shared" si="48"/>
        <v>0</v>
      </c>
      <c r="Z3092" s="28"/>
      <c r="AA3092" s="28">
        <v>0</v>
      </c>
      <c r="AB3092" s="28">
        <v>0</v>
      </c>
      <c r="AC3092" s="28" t="s">
        <v>6116</v>
      </c>
      <c r="AD3092" s="37">
        <v>0</v>
      </c>
      <c r="AE3092" s="37">
        <v>0</v>
      </c>
      <c r="AF3092" s="37" t="s">
        <v>6138</v>
      </c>
    </row>
    <row r="3093" spans="1:32" x14ac:dyDescent="0.2">
      <c r="A3093" s="36" t="s">
        <v>6113</v>
      </c>
      <c r="B3093" s="44" t="s">
        <v>6115</v>
      </c>
      <c r="C3093" s="44"/>
      <c r="D3093" s="25">
        <v>3078</v>
      </c>
      <c r="E3093" s="26" t="s">
        <v>3973</v>
      </c>
      <c r="F3093" s="26" t="s">
        <v>3974</v>
      </c>
      <c r="G3093" s="25" t="s">
        <v>6134</v>
      </c>
      <c r="H3093" s="63">
        <v>40633</v>
      </c>
      <c r="I3093" s="26" t="s">
        <v>6130</v>
      </c>
      <c r="J3093" s="57">
        <v>1018</v>
      </c>
      <c r="K3093" s="26" t="s">
        <v>6125</v>
      </c>
      <c r="L3093" s="25" t="s">
        <v>6116</v>
      </c>
      <c r="M3093" s="25"/>
      <c r="N3093" s="25"/>
      <c r="O3093" s="40">
        <v>-90722</v>
      </c>
      <c r="P3093" s="27">
        <v>-90722</v>
      </c>
      <c r="Q3093" s="27">
        <v>6752973</v>
      </c>
      <c r="R3093" s="27">
        <v>562747.75</v>
      </c>
      <c r="S3093" s="27">
        <v>2250991</v>
      </c>
      <c r="T3093" s="27">
        <v>3571591</v>
      </c>
      <c r="U3093" s="27">
        <v>0</v>
      </c>
      <c r="V3093" s="28"/>
      <c r="W3093" s="28"/>
      <c r="X3093" s="28"/>
      <c r="Y3093" s="38">
        <f t="shared" si="48"/>
        <v>0</v>
      </c>
      <c r="Z3093" s="28"/>
      <c r="AA3093" s="28">
        <v>0</v>
      </c>
      <c r="AB3093" s="28">
        <v>0</v>
      </c>
      <c r="AC3093" s="28" t="s">
        <v>6116</v>
      </c>
      <c r="AD3093" s="37">
        <v>0</v>
      </c>
      <c r="AE3093" s="37">
        <v>0</v>
      </c>
      <c r="AF3093" s="37" t="s">
        <v>6138</v>
      </c>
    </row>
    <row r="3094" spans="1:32" x14ac:dyDescent="0.2">
      <c r="A3094" s="36" t="s">
        <v>6113</v>
      </c>
      <c r="B3094" s="44" t="s">
        <v>6115</v>
      </c>
      <c r="C3094" s="44"/>
      <c r="D3094" s="25">
        <v>3079</v>
      </c>
      <c r="E3094" s="26" t="s">
        <v>3997</v>
      </c>
      <c r="F3094" s="26" t="s">
        <v>3998</v>
      </c>
      <c r="G3094" s="25" t="s">
        <v>6134</v>
      </c>
      <c r="H3094" s="63">
        <v>40451</v>
      </c>
      <c r="I3094" s="26" t="s">
        <v>6129</v>
      </c>
      <c r="J3094" s="57">
        <v>248</v>
      </c>
      <c r="K3094" s="26" t="s">
        <v>6111</v>
      </c>
      <c r="L3094" s="25" t="s">
        <v>6116</v>
      </c>
      <c r="M3094" s="25"/>
      <c r="N3094" s="25"/>
      <c r="O3094" s="40">
        <v>-466913</v>
      </c>
      <c r="P3094" s="27">
        <v>-466913</v>
      </c>
      <c r="Q3094" s="27">
        <v>1538614</v>
      </c>
      <c r="R3094" s="27">
        <v>128217.83333333333</v>
      </c>
      <c r="S3094" s="27">
        <v>769307</v>
      </c>
      <c r="T3094" s="27">
        <v>644636</v>
      </c>
      <c r="U3094" s="27">
        <v>0</v>
      </c>
      <c r="V3094" s="28"/>
      <c r="W3094" s="28"/>
      <c r="X3094" s="28"/>
      <c r="Y3094" s="38">
        <f t="shared" si="48"/>
        <v>0</v>
      </c>
      <c r="Z3094" s="28"/>
      <c r="AA3094" s="28">
        <v>0</v>
      </c>
      <c r="AB3094" s="28">
        <v>0</v>
      </c>
      <c r="AC3094" s="28" t="s">
        <v>6116</v>
      </c>
      <c r="AD3094" s="37">
        <v>0</v>
      </c>
      <c r="AE3094" s="37">
        <v>0</v>
      </c>
      <c r="AF3094" s="37" t="s">
        <v>6138</v>
      </c>
    </row>
    <row r="3095" spans="1:32" x14ac:dyDescent="0.2">
      <c r="A3095" s="112" t="s">
        <v>6113</v>
      </c>
      <c r="B3095" s="44" t="s">
        <v>6171</v>
      </c>
      <c r="C3095" s="44" t="s">
        <v>6172</v>
      </c>
      <c r="D3095" s="39">
        <v>3080</v>
      </c>
      <c r="E3095" s="44" t="s">
        <v>4060</v>
      </c>
      <c r="F3095" s="44" t="s">
        <v>4061</v>
      </c>
      <c r="G3095" s="39" t="s">
        <v>6134</v>
      </c>
      <c r="H3095" s="64">
        <v>40633</v>
      </c>
      <c r="I3095" s="44" t="s">
        <v>6129</v>
      </c>
      <c r="J3095" s="58">
        <v>189</v>
      </c>
      <c r="K3095" s="44" t="s">
        <v>6111</v>
      </c>
      <c r="L3095" s="39" t="s">
        <v>6116</v>
      </c>
      <c r="M3095" s="39"/>
      <c r="N3095" s="39"/>
      <c r="O3095" s="46">
        <v>-200308</v>
      </c>
      <c r="P3095" s="45">
        <v>-200308</v>
      </c>
      <c r="Q3095" s="45">
        <v>1139784</v>
      </c>
      <c r="R3095" s="45">
        <v>94982</v>
      </c>
      <c r="S3095" s="45">
        <v>569892</v>
      </c>
      <c r="T3095" s="45">
        <v>535628</v>
      </c>
      <c r="U3095" s="46">
        <v>0</v>
      </c>
      <c r="V3095" s="38">
        <v>0</v>
      </c>
      <c r="W3095" s="46">
        <v>0</v>
      </c>
      <c r="X3095" s="38"/>
      <c r="Y3095" s="38">
        <f t="shared" si="48"/>
        <v>0</v>
      </c>
      <c r="Z3095" s="38">
        <v>0</v>
      </c>
      <c r="AA3095" s="38">
        <v>0</v>
      </c>
      <c r="AB3095" s="38">
        <v>0</v>
      </c>
      <c r="AC3095" s="38" t="s">
        <v>6116</v>
      </c>
      <c r="AD3095" s="59">
        <v>0</v>
      </c>
      <c r="AE3095" s="59">
        <v>0</v>
      </c>
      <c r="AF3095" s="59" t="s">
        <v>6138</v>
      </c>
    </row>
    <row r="3096" spans="1:32" x14ac:dyDescent="0.2">
      <c r="A3096" s="36" t="s">
        <v>6113</v>
      </c>
      <c r="B3096" s="44" t="s">
        <v>6115</v>
      </c>
      <c r="C3096" s="44"/>
      <c r="D3096" s="25">
        <v>3081</v>
      </c>
      <c r="E3096" s="26" t="s">
        <v>4095</v>
      </c>
      <c r="F3096" s="26" t="s">
        <v>6093</v>
      </c>
      <c r="G3096" s="25" t="s">
        <v>6134</v>
      </c>
      <c r="H3096" s="63">
        <v>40543</v>
      </c>
      <c r="I3096" s="26" t="s">
        <v>6130</v>
      </c>
      <c r="J3096" s="57">
        <v>10234</v>
      </c>
      <c r="K3096" s="26" t="s">
        <v>6124</v>
      </c>
      <c r="L3096" s="25" t="s">
        <v>6116</v>
      </c>
      <c r="M3096" s="25"/>
      <c r="N3096" s="25"/>
      <c r="O3096" s="40">
        <v>-1022720</v>
      </c>
      <c r="P3096" s="27">
        <v>-1022720</v>
      </c>
      <c r="Q3096" s="27">
        <v>84896796</v>
      </c>
      <c r="R3096" s="27">
        <v>7074733</v>
      </c>
      <c r="S3096" s="27">
        <v>28298932</v>
      </c>
      <c r="T3096" s="27">
        <v>70339443</v>
      </c>
      <c r="U3096" s="27">
        <v>0</v>
      </c>
      <c r="V3096" s="28"/>
      <c r="W3096" s="28"/>
      <c r="X3096" s="28"/>
      <c r="Y3096" s="38">
        <f t="shared" si="48"/>
        <v>0</v>
      </c>
      <c r="Z3096" s="28"/>
      <c r="AA3096" s="28">
        <v>0</v>
      </c>
      <c r="AB3096" s="28">
        <v>0</v>
      </c>
      <c r="AC3096" s="28" t="s">
        <v>6116</v>
      </c>
      <c r="AD3096" s="37">
        <v>0</v>
      </c>
      <c r="AE3096" s="37">
        <v>0</v>
      </c>
      <c r="AF3096" s="37" t="s">
        <v>6138</v>
      </c>
    </row>
    <row r="3097" spans="1:32" x14ac:dyDescent="0.2">
      <c r="A3097" s="36" t="s">
        <v>6113</v>
      </c>
      <c r="B3097" s="44" t="s">
        <v>6115</v>
      </c>
      <c r="C3097" s="44"/>
      <c r="D3097" s="25">
        <v>3082</v>
      </c>
      <c r="E3097" s="26" t="s">
        <v>4121</v>
      </c>
      <c r="F3097" s="26" t="s">
        <v>4122</v>
      </c>
      <c r="G3097" s="25" t="s">
        <v>6134</v>
      </c>
      <c r="H3097" s="63">
        <v>40451</v>
      </c>
      <c r="I3097" s="26" t="s">
        <v>6129</v>
      </c>
      <c r="J3097" s="57">
        <v>810</v>
      </c>
      <c r="K3097" s="26" t="s">
        <v>6125</v>
      </c>
      <c r="L3097" s="25" t="s">
        <v>6116</v>
      </c>
      <c r="M3097" s="25"/>
      <c r="N3097" s="25"/>
      <c r="O3097" s="40">
        <v>-1134262</v>
      </c>
      <c r="P3097" s="27">
        <v>-1134262</v>
      </c>
      <c r="Q3097" s="27">
        <v>3731027</v>
      </c>
      <c r="R3097" s="27">
        <v>310918.91666666669</v>
      </c>
      <c r="S3097" s="27">
        <v>1243675.6666666667</v>
      </c>
      <c r="T3097" s="27">
        <v>2510076</v>
      </c>
      <c r="U3097" s="27">
        <v>0</v>
      </c>
      <c r="V3097" s="28"/>
      <c r="W3097" s="28"/>
      <c r="X3097" s="28"/>
      <c r="Y3097" s="38">
        <f t="shared" si="48"/>
        <v>0</v>
      </c>
      <c r="Z3097" s="28"/>
      <c r="AA3097" s="28">
        <v>0</v>
      </c>
      <c r="AB3097" s="28">
        <v>0</v>
      </c>
      <c r="AC3097" s="28" t="s">
        <v>6116</v>
      </c>
      <c r="AD3097" s="37">
        <v>0</v>
      </c>
      <c r="AE3097" s="37">
        <v>0</v>
      </c>
      <c r="AF3097" s="37" t="s">
        <v>6138</v>
      </c>
    </row>
    <row r="3098" spans="1:32" x14ac:dyDescent="0.2">
      <c r="A3098" s="36" t="s">
        <v>6113</v>
      </c>
      <c r="B3098" s="44" t="s">
        <v>6115</v>
      </c>
      <c r="C3098" s="44"/>
      <c r="D3098" s="25">
        <v>3083</v>
      </c>
      <c r="E3098" s="26" t="s">
        <v>4283</v>
      </c>
      <c r="F3098" s="26" t="s">
        <v>4284</v>
      </c>
      <c r="G3098" s="25" t="s">
        <v>6134</v>
      </c>
      <c r="H3098" s="63">
        <v>40359</v>
      </c>
      <c r="I3098" s="26" t="s">
        <v>6141</v>
      </c>
      <c r="J3098" s="57">
        <v>16</v>
      </c>
      <c r="K3098" s="26" t="s">
        <v>6110</v>
      </c>
      <c r="L3098" s="25" t="s">
        <v>6116</v>
      </c>
      <c r="M3098" s="25"/>
      <c r="N3098" s="25"/>
      <c r="O3098" s="40">
        <v>-5533</v>
      </c>
      <c r="P3098" s="27">
        <v>-5533</v>
      </c>
      <c r="Q3098" s="27">
        <v>63524</v>
      </c>
      <c r="R3098" s="27">
        <v>5293.666666666667</v>
      </c>
      <c r="S3098" s="27">
        <v>100000</v>
      </c>
      <c r="T3098" s="27">
        <v>36698</v>
      </c>
      <c r="U3098" s="27">
        <v>0</v>
      </c>
      <c r="V3098" s="28"/>
      <c r="W3098" s="28"/>
      <c r="X3098" s="28"/>
      <c r="Y3098" s="38">
        <f t="shared" si="48"/>
        <v>0</v>
      </c>
      <c r="Z3098" s="28"/>
      <c r="AA3098" s="28">
        <v>0</v>
      </c>
      <c r="AB3098" s="28">
        <v>0</v>
      </c>
      <c r="AC3098" s="28" t="s">
        <v>6116</v>
      </c>
      <c r="AD3098" s="37">
        <v>0</v>
      </c>
      <c r="AE3098" s="37">
        <v>0</v>
      </c>
      <c r="AF3098" s="37" t="s">
        <v>6138</v>
      </c>
    </row>
    <row r="3099" spans="1:32" x14ac:dyDescent="0.2">
      <c r="A3099" s="36" t="s">
        <v>6113</v>
      </c>
      <c r="B3099" s="44" t="s">
        <v>6115</v>
      </c>
      <c r="C3099" s="44"/>
      <c r="D3099" s="25">
        <v>3084</v>
      </c>
      <c r="E3099" s="26" t="s">
        <v>4508</v>
      </c>
      <c r="F3099" s="26" t="s">
        <v>4509</v>
      </c>
      <c r="G3099" s="25" t="s">
        <v>6134</v>
      </c>
      <c r="H3099" s="63">
        <v>40359</v>
      </c>
      <c r="I3099" s="26" t="s">
        <v>6129</v>
      </c>
      <c r="J3099" s="57">
        <v>458</v>
      </c>
      <c r="K3099" s="26" t="s">
        <v>6126</v>
      </c>
      <c r="L3099" s="25" t="s">
        <v>6116</v>
      </c>
      <c r="M3099" s="25"/>
      <c r="N3099" s="25"/>
      <c r="O3099" s="40">
        <v>-163213</v>
      </c>
      <c r="P3099" s="27">
        <v>-163213</v>
      </c>
      <c r="Q3099" s="27">
        <v>2240091</v>
      </c>
      <c r="R3099" s="27">
        <v>186674.25</v>
      </c>
      <c r="S3099" s="27">
        <v>746697</v>
      </c>
      <c r="T3099" s="27">
        <v>780451</v>
      </c>
      <c r="U3099" s="27">
        <v>0</v>
      </c>
      <c r="V3099" s="28"/>
      <c r="W3099" s="28"/>
      <c r="X3099" s="28"/>
      <c r="Y3099" s="38">
        <f t="shared" si="48"/>
        <v>0</v>
      </c>
      <c r="Z3099" s="28"/>
      <c r="AA3099" s="28">
        <v>0</v>
      </c>
      <c r="AB3099" s="28">
        <v>0</v>
      </c>
      <c r="AC3099" s="28" t="s">
        <v>6116</v>
      </c>
      <c r="AD3099" s="37">
        <v>0</v>
      </c>
      <c r="AE3099" s="37">
        <v>0</v>
      </c>
      <c r="AF3099" s="37" t="s">
        <v>6138</v>
      </c>
    </row>
    <row r="3100" spans="1:32" x14ac:dyDescent="0.2">
      <c r="A3100" s="36" t="s">
        <v>6113</v>
      </c>
      <c r="B3100" s="44" t="s">
        <v>6115</v>
      </c>
      <c r="C3100" s="44"/>
      <c r="D3100" s="25">
        <v>3085</v>
      </c>
      <c r="E3100" s="26" t="s">
        <v>4529</v>
      </c>
      <c r="F3100" s="26" t="s">
        <v>4530</v>
      </c>
      <c r="G3100" s="25" t="s">
        <v>6134</v>
      </c>
      <c r="H3100" s="63">
        <v>40359</v>
      </c>
      <c r="I3100" s="26" t="s">
        <v>6129</v>
      </c>
      <c r="J3100" s="57">
        <v>400</v>
      </c>
      <c r="K3100" s="26" t="s">
        <v>6126</v>
      </c>
      <c r="L3100" s="25" t="s">
        <v>6116</v>
      </c>
      <c r="M3100" s="25"/>
      <c r="N3100" s="25"/>
      <c r="O3100" s="40">
        <v>-204121</v>
      </c>
      <c r="P3100" s="27">
        <v>-204121</v>
      </c>
      <c r="Q3100" s="27">
        <v>1900111</v>
      </c>
      <c r="R3100" s="27">
        <v>158342.58333333334</v>
      </c>
      <c r="S3100" s="27">
        <v>633370.33333333337</v>
      </c>
      <c r="T3100" s="27">
        <v>588537</v>
      </c>
      <c r="U3100" s="27">
        <v>0</v>
      </c>
      <c r="V3100" s="28"/>
      <c r="W3100" s="28"/>
      <c r="X3100" s="28"/>
      <c r="Y3100" s="38">
        <f t="shared" si="48"/>
        <v>0</v>
      </c>
      <c r="Z3100" s="28"/>
      <c r="AA3100" s="28">
        <v>0</v>
      </c>
      <c r="AB3100" s="28">
        <v>0</v>
      </c>
      <c r="AC3100" s="28" t="s">
        <v>6116</v>
      </c>
      <c r="AD3100" s="37">
        <v>0</v>
      </c>
      <c r="AE3100" s="37">
        <v>0</v>
      </c>
      <c r="AF3100" s="37" t="s">
        <v>6138</v>
      </c>
    </row>
    <row r="3101" spans="1:32" x14ac:dyDescent="0.2">
      <c r="A3101" s="36" t="s">
        <v>6113</v>
      </c>
      <c r="B3101" s="44" t="s">
        <v>6115</v>
      </c>
      <c r="C3101" s="44"/>
      <c r="D3101" s="25">
        <v>3086</v>
      </c>
      <c r="E3101" s="26" t="s">
        <v>4545</v>
      </c>
      <c r="F3101" s="26" t="s">
        <v>4546</v>
      </c>
      <c r="G3101" s="25" t="s">
        <v>6134</v>
      </c>
      <c r="H3101" s="63">
        <v>40543</v>
      </c>
      <c r="I3101" s="26" t="s">
        <v>6129</v>
      </c>
      <c r="J3101" s="57">
        <v>106</v>
      </c>
      <c r="K3101" s="26" t="s">
        <v>6111</v>
      </c>
      <c r="L3101" s="25" t="s">
        <v>6116</v>
      </c>
      <c r="M3101" s="25"/>
      <c r="N3101" s="25"/>
      <c r="O3101" s="40">
        <v>-5344</v>
      </c>
      <c r="P3101" s="27">
        <v>-5344</v>
      </c>
      <c r="Q3101" s="27">
        <v>481783</v>
      </c>
      <c r="R3101" s="27">
        <v>40148.583333333336</v>
      </c>
      <c r="S3101" s="27">
        <v>240891.5</v>
      </c>
      <c r="T3101" s="27">
        <v>123410</v>
      </c>
      <c r="U3101" s="27">
        <v>0</v>
      </c>
      <c r="V3101" s="28"/>
      <c r="W3101" s="28"/>
      <c r="X3101" s="28"/>
      <c r="Y3101" s="38">
        <f t="shared" si="48"/>
        <v>0</v>
      </c>
      <c r="Z3101" s="28"/>
      <c r="AA3101" s="28">
        <v>0</v>
      </c>
      <c r="AB3101" s="28">
        <v>0</v>
      </c>
      <c r="AC3101" s="28" t="s">
        <v>6116</v>
      </c>
      <c r="AD3101" s="37">
        <v>0</v>
      </c>
      <c r="AE3101" s="37">
        <v>0</v>
      </c>
      <c r="AF3101" s="37" t="s">
        <v>6138</v>
      </c>
    </row>
    <row r="3102" spans="1:32" x14ac:dyDescent="0.2">
      <c r="A3102" s="36" t="s">
        <v>6113</v>
      </c>
      <c r="B3102" s="44" t="s">
        <v>6115</v>
      </c>
      <c r="C3102" s="44"/>
      <c r="D3102" s="25">
        <v>3087</v>
      </c>
      <c r="E3102" s="26" t="s">
        <v>4601</v>
      </c>
      <c r="F3102" s="26" t="s">
        <v>4602</v>
      </c>
      <c r="G3102" s="25" t="s">
        <v>6134</v>
      </c>
      <c r="H3102" s="63">
        <v>40359</v>
      </c>
      <c r="I3102" s="26" t="s">
        <v>6129</v>
      </c>
      <c r="J3102" s="57">
        <v>12</v>
      </c>
      <c r="K3102" s="26" t="s">
        <v>6110</v>
      </c>
      <c r="L3102" s="25" t="s">
        <v>6116</v>
      </c>
      <c r="M3102" s="25"/>
      <c r="N3102" s="25"/>
      <c r="O3102" s="40">
        <v>-43496</v>
      </c>
      <c r="P3102" s="27">
        <v>-43496</v>
      </c>
      <c r="Q3102" s="27">
        <v>75832</v>
      </c>
      <c r="R3102" s="27">
        <v>6319.333333333333</v>
      </c>
      <c r="S3102" s="27">
        <v>100000</v>
      </c>
      <c r="T3102" s="27">
        <v>56379</v>
      </c>
      <c r="U3102" s="27">
        <v>0</v>
      </c>
      <c r="V3102" s="28"/>
      <c r="W3102" s="28"/>
      <c r="X3102" s="28"/>
      <c r="Y3102" s="38">
        <f t="shared" si="48"/>
        <v>0</v>
      </c>
      <c r="Z3102" s="28"/>
      <c r="AA3102" s="28">
        <v>0</v>
      </c>
      <c r="AB3102" s="28">
        <v>0</v>
      </c>
      <c r="AC3102" s="28" t="s">
        <v>6116</v>
      </c>
      <c r="AD3102" s="37">
        <v>0</v>
      </c>
      <c r="AE3102" s="37">
        <v>0</v>
      </c>
      <c r="AF3102" s="37" t="s">
        <v>6138</v>
      </c>
    </row>
    <row r="3103" spans="1:32" x14ac:dyDescent="0.2">
      <c r="A3103" s="36" t="s">
        <v>6113</v>
      </c>
      <c r="B3103" s="44" t="s">
        <v>6115</v>
      </c>
      <c r="C3103" s="44"/>
      <c r="D3103" s="25">
        <v>3088</v>
      </c>
      <c r="E3103" s="26" t="s">
        <v>4609</v>
      </c>
      <c r="F3103" s="26" t="s">
        <v>4610</v>
      </c>
      <c r="G3103" s="25" t="s">
        <v>6134</v>
      </c>
      <c r="H3103" s="63">
        <v>40451</v>
      </c>
      <c r="I3103" s="26" t="s">
        <v>6129</v>
      </c>
      <c r="J3103" s="57">
        <v>1134</v>
      </c>
      <c r="K3103" s="26" t="s">
        <v>6125</v>
      </c>
      <c r="L3103" s="25" t="s">
        <v>6116</v>
      </c>
      <c r="M3103" s="25"/>
      <c r="N3103" s="25"/>
      <c r="O3103" s="40">
        <v>-70372</v>
      </c>
      <c r="P3103" s="27">
        <v>-70372</v>
      </c>
      <c r="Q3103" s="27">
        <v>6394812</v>
      </c>
      <c r="R3103" s="27">
        <v>532901</v>
      </c>
      <c r="S3103" s="27">
        <v>2131604</v>
      </c>
      <c r="T3103" s="27">
        <v>4401734</v>
      </c>
      <c r="U3103" s="27">
        <v>0</v>
      </c>
      <c r="V3103" s="28"/>
      <c r="W3103" s="28"/>
      <c r="X3103" s="28"/>
      <c r="Y3103" s="38">
        <f t="shared" si="48"/>
        <v>0</v>
      </c>
      <c r="Z3103" s="28"/>
      <c r="AA3103" s="28">
        <v>0</v>
      </c>
      <c r="AB3103" s="28">
        <v>0</v>
      </c>
      <c r="AC3103" s="28" t="s">
        <v>6116</v>
      </c>
      <c r="AD3103" s="37">
        <v>0</v>
      </c>
      <c r="AE3103" s="37">
        <v>0</v>
      </c>
      <c r="AF3103" s="37" t="s">
        <v>6138</v>
      </c>
    </row>
    <row r="3104" spans="1:32" x14ac:dyDescent="0.2">
      <c r="A3104" s="36" t="s">
        <v>6113</v>
      </c>
      <c r="B3104" s="44" t="s">
        <v>6115</v>
      </c>
      <c r="C3104" s="44"/>
      <c r="D3104" s="25">
        <v>3089</v>
      </c>
      <c r="E3104" s="26" t="s">
        <v>4796</v>
      </c>
      <c r="F3104" s="26" t="s">
        <v>4797</v>
      </c>
      <c r="G3104" s="25" t="s">
        <v>6134</v>
      </c>
      <c r="H3104" s="63">
        <v>40359</v>
      </c>
      <c r="I3104" s="26" t="s">
        <v>6129</v>
      </c>
      <c r="J3104" s="57">
        <v>202</v>
      </c>
      <c r="K3104" s="26" t="s">
        <v>6111</v>
      </c>
      <c r="L3104" s="25" t="s">
        <v>6116</v>
      </c>
      <c r="M3104" s="25"/>
      <c r="N3104" s="25"/>
      <c r="O3104" s="40">
        <v>-10697</v>
      </c>
      <c r="P3104" s="27">
        <v>-10697</v>
      </c>
      <c r="Q3104" s="27">
        <v>1099165</v>
      </c>
      <c r="R3104" s="27">
        <v>91597.083333333328</v>
      </c>
      <c r="S3104" s="27">
        <v>549582.5</v>
      </c>
      <c r="T3104" s="27">
        <v>780172</v>
      </c>
      <c r="U3104" s="27">
        <v>0</v>
      </c>
      <c r="V3104" s="28"/>
      <c r="W3104" s="28"/>
      <c r="X3104" s="28"/>
      <c r="Y3104" s="38">
        <f t="shared" si="48"/>
        <v>0</v>
      </c>
      <c r="Z3104" s="28"/>
      <c r="AA3104" s="28">
        <v>0</v>
      </c>
      <c r="AB3104" s="28">
        <v>0</v>
      </c>
      <c r="AC3104" s="28" t="s">
        <v>6116</v>
      </c>
      <c r="AD3104" s="37">
        <v>0</v>
      </c>
      <c r="AE3104" s="37">
        <v>0</v>
      </c>
      <c r="AF3104" s="37" t="s">
        <v>6138</v>
      </c>
    </row>
    <row r="3105" spans="1:32" x14ac:dyDescent="0.2">
      <c r="A3105" s="36" t="s">
        <v>6113</v>
      </c>
      <c r="B3105" s="44" t="s">
        <v>6115</v>
      </c>
      <c r="C3105" s="44"/>
      <c r="D3105" s="25">
        <v>3090</v>
      </c>
      <c r="E3105" s="26" t="s">
        <v>4906</v>
      </c>
      <c r="F3105" s="26" t="s">
        <v>4907</v>
      </c>
      <c r="G3105" s="25" t="s">
        <v>6134</v>
      </c>
      <c r="H3105" s="63">
        <v>40359</v>
      </c>
      <c r="I3105" s="26" t="s">
        <v>6129</v>
      </c>
      <c r="J3105" s="57">
        <v>150</v>
      </c>
      <c r="K3105" s="26" t="s">
        <v>6111</v>
      </c>
      <c r="L3105" s="25" t="s">
        <v>6116</v>
      </c>
      <c r="M3105" s="25"/>
      <c r="N3105" s="25"/>
      <c r="O3105" s="40">
        <v>-24459</v>
      </c>
      <c r="P3105" s="27">
        <v>-24459</v>
      </c>
      <c r="Q3105" s="27">
        <v>851800</v>
      </c>
      <c r="R3105" s="27">
        <v>70983.333333333328</v>
      </c>
      <c r="S3105" s="27">
        <v>425900</v>
      </c>
      <c r="T3105" s="27">
        <v>670388</v>
      </c>
      <c r="U3105" s="27">
        <v>0</v>
      </c>
      <c r="V3105" s="28"/>
      <c r="W3105" s="28"/>
      <c r="X3105" s="28"/>
      <c r="Y3105" s="38">
        <f t="shared" si="48"/>
        <v>0</v>
      </c>
      <c r="Z3105" s="28"/>
      <c r="AA3105" s="28">
        <v>0</v>
      </c>
      <c r="AB3105" s="28">
        <v>0</v>
      </c>
      <c r="AC3105" s="28" t="s">
        <v>6116</v>
      </c>
      <c r="AD3105" s="37">
        <v>0</v>
      </c>
      <c r="AE3105" s="37">
        <v>0</v>
      </c>
      <c r="AF3105" s="37" t="s">
        <v>6138</v>
      </c>
    </row>
    <row r="3106" spans="1:32" x14ac:dyDescent="0.2">
      <c r="A3106" s="36" t="s">
        <v>6113</v>
      </c>
      <c r="B3106" s="44" t="s">
        <v>6115</v>
      </c>
      <c r="C3106" s="44"/>
      <c r="D3106" s="25">
        <v>3091</v>
      </c>
      <c r="E3106" s="26" t="s">
        <v>5182</v>
      </c>
      <c r="F3106" s="26" t="s">
        <v>5183</v>
      </c>
      <c r="G3106" s="25" t="s">
        <v>6134</v>
      </c>
      <c r="H3106" s="63">
        <v>40543</v>
      </c>
      <c r="I3106" s="26" t="s">
        <v>6129</v>
      </c>
      <c r="J3106" s="57">
        <v>86</v>
      </c>
      <c r="K3106" s="26" t="s">
        <v>6111</v>
      </c>
      <c r="L3106" s="25" t="s">
        <v>6116</v>
      </c>
      <c r="M3106" s="25"/>
      <c r="N3106" s="25"/>
      <c r="O3106" s="40">
        <v>-15504</v>
      </c>
      <c r="P3106" s="27">
        <v>-15504</v>
      </c>
      <c r="Q3106" s="27">
        <v>413572</v>
      </c>
      <c r="R3106" s="27">
        <v>34464.333333333336</v>
      </c>
      <c r="S3106" s="27">
        <v>206786</v>
      </c>
      <c r="T3106" s="27">
        <v>302229</v>
      </c>
      <c r="U3106" s="27">
        <v>0</v>
      </c>
      <c r="V3106" s="28"/>
      <c r="W3106" s="28"/>
      <c r="X3106" s="28"/>
      <c r="Y3106" s="38">
        <f t="shared" si="48"/>
        <v>0</v>
      </c>
      <c r="Z3106" s="28"/>
      <c r="AA3106" s="28">
        <v>0</v>
      </c>
      <c r="AB3106" s="28">
        <v>0</v>
      </c>
      <c r="AC3106" s="28" t="s">
        <v>6116</v>
      </c>
      <c r="AD3106" s="37">
        <v>0</v>
      </c>
      <c r="AE3106" s="37">
        <v>0</v>
      </c>
      <c r="AF3106" s="37" t="s">
        <v>6138</v>
      </c>
    </row>
    <row r="3107" spans="1:32" x14ac:dyDescent="0.2">
      <c r="A3107" s="36" t="s">
        <v>6113</v>
      </c>
      <c r="B3107" s="44" t="s">
        <v>6115</v>
      </c>
      <c r="C3107" s="44"/>
      <c r="D3107" s="25">
        <v>3092</v>
      </c>
      <c r="E3107" s="26" t="s">
        <v>5184</v>
      </c>
      <c r="F3107" s="26" t="s">
        <v>5185</v>
      </c>
      <c r="G3107" s="25" t="s">
        <v>6134</v>
      </c>
      <c r="H3107" s="63">
        <v>40543</v>
      </c>
      <c r="I3107" s="26" t="s">
        <v>6132</v>
      </c>
      <c r="J3107" s="57">
        <v>49</v>
      </c>
      <c r="K3107" s="26" t="s">
        <v>6110</v>
      </c>
      <c r="L3107" s="25" t="s">
        <v>6116</v>
      </c>
      <c r="M3107" s="25"/>
      <c r="N3107" s="25"/>
      <c r="O3107" s="40">
        <v>-15673</v>
      </c>
      <c r="P3107" s="27">
        <v>-15673</v>
      </c>
      <c r="Q3107" s="27">
        <v>196674</v>
      </c>
      <c r="R3107" s="27">
        <v>16389.5</v>
      </c>
      <c r="S3107" s="27">
        <v>100000</v>
      </c>
      <c r="T3107" s="27">
        <v>134424</v>
      </c>
      <c r="U3107" s="27">
        <v>0</v>
      </c>
      <c r="V3107" s="28"/>
      <c r="W3107" s="28"/>
      <c r="X3107" s="28"/>
      <c r="Y3107" s="38">
        <f t="shared" si="48"/>
        <v>0</v>
      </c>
      <c r="Z3107" s="28"/>
      <c r="AA3107" s="28">
        <v>0</v>
      </c>
      <c r="AB3107" s="28">
        <v>0</v>
      </c>
      <c r="AC3107" s="28" t="s">
        <v>6116</v>
      </c>
      <c r="AD3107" s="37">
        <v>0</v>
      </c>
      <c r="AE3107" s="37">
        <v>0</v>
      </c>
      <c r="AF3107" s="37" t="s">
        <v>6138</v>
      </c>
    </row>
    <row r="3108" spans="1:32" x14ac:dyDescent="0.2">
      <c r="A3108" s="36" t="s">
        <v>6113</v>
      </c>
      <c r="B3108" s="44" t="s">
        <v>6115</v>
      </c>
      <c r="C3108" s="44"/>
      <c r="D3108" s="25">
        <v>3093</v>
      </c>
      <c r="E3108" s="26" t="s">
        <v>5194</v>
      </c>
      <c r="F3108" s="26" t="s">
        <v>5195</v>
      </c>
      <c r="G3108" s="25" t="s">
        <v>6134</v>
      </c>
      <c r="H3108" s="63">
        <v>40543</v>
      </c>
      <c r="I3108" s="26" t="s">
        <v>6129</v>
      </c>
      <c r="J3108" s="57">
        <v>58</v>
      </c>
      <c r="K3108" s="26" t="s">
        <v>6111</v>
      </c>
      <c r="L3108" s="25" t="s">
        <v>6116</v>
      </c>
      <c r="M3108" s="25"/>
      <c r="N3108" s="25"/>
      <c r="O3108" s="40">
        <v>-30793</v>
      </c>
      <c r="P3108" s="27">
        <v>-30793</v>
      </c>
      <c r="Q3108" s="27">
        <v>257492</v>
      </c>
      <c r="R3108" s="27">
        <v>21457.666666666668</v>
      </c>
      <c r="S3108" s="27">
        <v>128746</v>
      </c>
      <c r="T3108" s="27">
        <v>183187</v>
      </c>
      <c r="U3108" s="27">
        <v>0</v>
      </c>
      <c r="V3108" s="28"/>
      <c r="W3108" s="28"/>
      <c r="X3108" s="28"/>
      <c r="Y3108" s="38">
        <f t="shared" si="48"/>
        <v>0</v>
      </c>
      <c r="Z3108" s="28"/>
      <c r="AA3108" s="28">
        <v>0</v>
      </c>
      <c r="AB3108" s="28">
        <v>0</v>
      </c>
      <c r="AC3108" s="28" t="s">
        <v>6116</v>
      </c>
      <c r="AD3108" s="37">
        <v>0</v>
      </c>
      <c r="AE3108" s="37">
        <v>0</v>
      </c>
      <c r="AF3108" s="37" t="s">
        <v>6138</v>
      </c>
    </row>
    <row r="3109" spans="1:32" x14ac:dyDescent="0.2">
      <c r="A3109" s="36" t="s">
        <v>6113</v>
      </c>
      <c r="B3109" s="44" t="s">
        <v>6115</v>
      </c>
      <c r="C3109" s="44"/>
      <c r="D3109" s="25">
        <v>3094</v>
      </c>
      <c r="E3109" s="26" t="s">
        <v>5275</v>
      </c>
      <c r="F3109" s="26" t="s">
        <v>5276</v>
      </c>
      <c r="G3109" s="25" t="s">
        <v>6134</v>
      </c>
      <c r="H3109" s="63">
        <v>40633</v>
      </c>
      <c r="I3109" s="26" t="s">
        <v>6141</v>
      </c>
      <c r="J3109" s="57">
        <v>24</v>
      </c>
      <c r="K3109" s="26" t="s">
        <v>6110</v>
      </c>
      <c r="L3109" s="25" t="s">
        <v>6116</v>
      </c>
      <c r="M3109" s="25"/>
      <c r="N3109" s="25"/>
      <c r="O3109" s="40">
        <v>-24816</v>
      </c>
      <c r="P3109" s="27">
        <v>-24816</v>
      </c>
      <c r="Q3109" s="27">
        <v>93869</v>
      </c>
      <c r="R3109" s="27">
        <v>7822.416666666667</v>
      </c>
      <c r="S3109" s="27">
        <v>100000</v>
      </c>
      <c r="T3109" s="27">
        <v>23957</v>
      </c>
      <c r="U3109" s="27">
        <v>0</v>
      </c>
      <c r="V3109" s="28"/>
      <c r="W3109" s="28"/>
      <c r="X3109" s="28"/>
      <c r="Y3109" s="38">
        <f t="shared" ref="Y3109:Y3120" si="49">V3109*(1+$X$14)</f>
        <v>0</v>
      </c>
      <c r="Z3109" s="28"/>
      <c r="AA3109" s="28">
        <v>0</v>
      </c>
      <c r="AB3109" s="28">
        <v>0</v>
      </c>
      <c r="AC3109" s="28" t="s">
        <v>6116</v>
      </c>
      <c r="AD3109" s="37">
        <v>0</v>
      </c>
      <c r="AE3109" s="37">
        <v>0</v>
      </c>
      <c r="AF3109" s="37" t="s">
        <v>6138</v>
      </c>
    </row>
    <row r="3110" spans="1:32" x14ac:dyDescent="0.2">
      <c r="A3110" s="36" t="s">
        <v>6113</v>
      </c>
      <c r="B3110" s="44" t="s">
        <v>6115</v>
      </c>
      <c r="C3110" s="44"/>
      <c r="D3110" s="25">
        <v>3095</v>
      </c>
      <c r="E3110" s="26" t="s">
        <v>5482</v>
      </c>
      <c r="F3110" s="26" t="s">
        <v>5483</v>
      </c>
      <c r="G3110" s="25" t="s">
        <v>6134</v>
      </c>
      <c r="H3110" s="63">
        <v>40359</v>
      </c>
      <c r="I3110" s="26" t="s">
        <v>6141</v>
      </c>
      <c r="J3110" s="57">
        <v>22</v>
      </c>
      <c r="K3110" s="26" t="s">
        <v>6110</v>
      </c>
      <c r="L3110" s="25" t="s">
        <v>6116</v>
      </c>
      <c r="M3110" s="25"/>
      <c r="N3110" s="25"/>
      <c r="O3110" s="40">
        <v>-44</v>
      </c>
      <c r="P3110" s="27">
        <v>-44</v>
      </c>
      <c r="Q3110" s="27">
        <v>104023</v>
      </c>
      <c r="R3110" s="27">
        <v>8668.5833333333339</v>
      </c>
      <c r="S3110" s="27">
        <v>100000</v>
      </c>
      <c r="T3110" s="27">
        <v>49935</v>
      </c>
      <c r="U3110" s="27">
        <v>0</v>
      </c>
      <c r="V3110" s="28"/>
      <c r="W3110" s="28"/>
      <c r="X3110" s="28"/>
      <c r="Y3110" s="38">
        <f t="shared" si="49"/>
        <v>0</v>
      </c>
      <c r="Z3110" s="28"/>
      <c r="AA3110" s="28">
        <v>0</v>
      </c>
      <c r="AB3110" s="28">
        <v>0</v>
      </c>
      <c r="AC3110" s="28" t="s">
        <v>6116</v>
      </c>
      <c r="AD3110" s="37">
        <v>0</v>
      </c>
      <c r="AE3110" s="37">
        <v>0</v>
      </c>
      <c r="AF3110" s="37" t="s">
        <v>6138</v>
      </c>
    </row>
    <row r="3111" spans="1:32" x14ac:dyDescent="0.2">
      <c r="A3111" s="36" t="s">
        <v>6113</v>
      </c>
      <c r="B3111" s="44" t="s">
        <v>6115</v>
      </c>
      <c r="C3111" s="44"/>
      <c r="D3111" s="25">
        <v>3096</v>
      </c>
      <c r="E3111" s="26" t="s">
        <v>5488</v>
      </c>
      <c r="F3111" s="26" t="s">
        <v>5489</v>
      </c>
      <c r="G3111" s="25" t="s">
        <v>6134</v>
      </c>
      <c r="H3111" s="63">
        <v>40633</v>
      </c>
      <c r="I3111" s="26" t="s">
        <v>6141</v>
      </c>
      <c r="J3111" s="57">
        <v>16</v>
      </c>
      <c r="K3111" s="26" t="s">
        <v>6110</v>
      </c>
      <c r="L3111" s="25" t="s">
        <v>6116</v>
      </c>
      <c r="M3111" s="25"/>
      <c r="N3111" s="25"/>
      <c r="O3111" s="40">
        <v>-971</v>
      </c>
      <c r="P3111" s="27">
        <v>-971</v>
      </c>
      <c r="Q3111" s="27">
        <v>73161</v>
      </c>
      <c r="R3111" s="27">
        <v>6096.75</v>
      </c>
      <c r="S3111" s="27">
        <v>100000</v>
      </c>
      <c r="T3111" s="27">
        <v>35809</v>
      </c>
      <c r="U3111" s="27">
        <v>0</v>
      </c>
      <c r="V3111" s="28"/>
      <c r="W3111" s="28"/>
      <c r="X3111" s="28"/>
      <c r="Y3111" s="38">
        <f t="shared" si="49"/>
        <v>0</v>
      </c>
      <c r="Z3111" s="28"/>
      <c r="AA3111" s="28">
        <v>0</v>
      </c>
      <c r="AB3111" s="28">
        <v>0</v>
      </c>
      <c r="AC3111" s="28" t="s">
        <v>6116</v>
      </c>
      <c r="AD3111" s="37">
        <v>0</v>
      </c>
      <c r="AE3111" s="37">
        <v>0</v>
      </c>
      <c r="AF3111" s="37" t="s">
        <v>6138</v>
      </c>
    </row>
    <row r="3112" spans="1:32" x14ac:dyDescent="0.2">
      <c r="A3112" s="36" t="s">
        <v>6113</v>
      </c>
      <c r="B3112" s="44" t="s">
        <v>6115</v>
      </c>
      <c r="C3112" s="44"/>
      <c r="D3112" s="25">
        <v>3097</v>
      </c>
      <c r="E3112" s="26" t="s">
        <v>5498</v>
      </c>
      <c r="F3112" s="26" t="s">
        <v>5499</v>
      </c>
      <c r="G3112" s="25" t="s">
        <v>6134</v>
      </c>
      <c r="H3112" s="63">
        <v>40451</v>
      </c>
      <c r="I3112" s="26" t="s">
        <v>6130</v>
      </c>
      <c r="J3112" s="57">
        <v>60</v>
      </c>
      <c r="K3112" s="26" t="s">
        <v>6111</v>
      </c>
      <c r="L3112" s="25" t="s">
        <v>6116</v>
      </c>
      <c r="M3112" s="25"/>
      <c r="N3112" s="25"/>
      <c r="O3112" s="40">
        <v>-5219</v>
      </c>
      <c r="P3112" s="27">
        <v>-5219</v>
      </c>
      <c r="Q3112" s="27">
        <v>292754</v>
      </c>
      <c r="R3112" s="27">
        <v>24396.166666666668</v>
      </c>
      <c r="S3112" s="27">
        <v>146377</v>
      </c>
      <c r="T3112" s="27">
        <v>180315</v>
      </c>
      <c r="U3112" s="27">
        <v>0</v>
      </c>
      <c r="V3112" s="28"/>
      <c r="W3112" s="28"/>
      <c r="X3112" s="28"/>
      <c r="Y3112" s="38">
        <f t="shared" si="49"/>
        <v>0</v>
      </c>
      <c r="Z3112" s="28"/>
      <c r="AA3112" s="28">
        <v>0</v>
      </c>
      <c r="AB3112" s="28">
        <v>0</v>
      </c>
      <c r="AC3112" s="28" t="s">
        <v>6116</v>
      </c>
      <c r="AD3112" s="37">
        <v>0</v>
      </c>
      <c r="AE3112" s="37">
        <v>0</v>
      </c>
      <c r="AF3112" s="37" t="s">
        <v>6138</v>
      </c>
    </row>
    <row r="3113" spans="1:32" x14ac:dyDescent="0.2">
      <c r="A3113" s="36" t="s">
        <v>6113</v>
      </c>
      <c r="B3113" s="44" t="s">
        <v>6115</v>
      </c>
      <c r="C3113" s="44"/>
      <c r="D3113" s="25">
        <v>3098</v>
      </c>
      <c r="E3113" s="26" t="s">
        <v>5520</v>
      </c>
      <c r="F3113" s="26" t="s">
        <v>5521</v>
      </c>
      <c r="G3113" s="25" t="s">
        <v>6134</v>
      </c>
      <c r="H3113" s="63">
        <v>40543</v>
      </c>
      <c r="I3113" s="26" t="s">
        <v>6129</v>
      </c>
      <c r="J3113" s="57">
        <v>50</v>
      </c>
      <c r="K3113" s="26" t="s">
        <v>6111</v>
      </c>
      <c r="L3113" s="25" t="s">
        <v>6116</v>
      </c>
      <c r="M3113" s="25"/>
      <c r="N3113" s="25"/>
      <c r="O3113" s="40">
        <v>-70550</v>
      </c>
      <c r="P3113" s="27">
        <v>-70550</v>
      </c>
      <c r="Q3113" s="27">
        <v>281463</v>
      </c>
      <c r="R3113" s="27">
        <v>23455.25</v>
      </c>
      <c r="S3113" s="27">
        <v>140731.5</v>
      </c>
      <c r="T3113" s="27">
        <v>202863</v>
      </c>
      <c r="U3113" s="27">
        <v>0</v>
      </c>
      <c r="V3113" s="28"/>
      <c r="W3113" s="28"/>
      <c r="X3113" s="28"/>
      <c r="Y3113" s="38">
        <f t="shared" si="49"/>
        <v>0</v>
      </c>
      <c r="Z3113" s="28"/>
      <c r="AA3113" s="28">
        <v>0</v>
      </c>
      <c r="AB3113" s="28">
        <v>0</v>
      </c>
      <c r="AC3113" s="28" t="s">
        <v>6116</v>
      </c>
      <c r="AD3113" s="37">
        <v>0</v>
      </c>
      <c r="AE3113" s="37">
        <v>0</v>
      </c>
      <c r="AF3113" s="37" t="s">
        <v>6138</v>
      </c>
    </row>
    <row r="3114" spans="1:32" x14ac:dyDescent="0.2">
      <c r="A3114" s="36" t="s">
        <v>6113</v>
      </c>
      <c r="B3114" s="44" t="s">
        <v>6115</v>
      </c>
      <c r="C3114" s="44"/>
      <c r="D3114" s="25">
        <v>3099</v>
      </c>
      <c r="E3114" s="26" t="s">
        <v>5534</v>
      </c>
      <c r="F3114" s="26" t="s">
        <v>5535</v>
      </c>
      <c r="G3114" s="25" t="s">
        <v>6134</v>
      </c>
      <c r="H3114" s="63">
        <v>40359</v>
      </c>
      <c r="I3114" s="26" t="s">
        <v>6129</v>
      </c>
      <c r="J3114" s="57">
        <v>105</v>
      </c>
      <c r="K3114" s="26" t="s">
        <v>6111</v>
      </c>
      <c r="L3114" s="25" t="s">
        <v>6116</v>
      </c>
      <c r="M3114" s="25"/>
      <c r="N3114" s="25"/>
      <c r="O3114" s="40">
        <v>-159631</v>
      </c>
      <c r="P3114" s="27">
        <v>-159631</v>
      </c>
      <c r="Q3114" s="27">
        <v>413599</v>
      </c>
      <c r="R3114" s="27">
        <v>34466.583333333336</v>
      </c>
      <c r="S3114" s="27">
        <v>206799.5</v>
      </c>
      <c r="T3114" s="27">
        <v>257152</v>
      </c>
      <c r="U3114" s="27">
        <v>0</v>
      </c>
      <c r="V3114" s="28"/>
      <c r="W3114" s="28"/>
      <c r="X3114" s="28"/>
      <c r="Y3114" s="38">
        <f t="shared" si="49"/>
        <v>0</v>
      </c>
      <c r="Z3114" s="28"/>
      <c r="AA3114" s="28">
        <v>0</v>
      </c>
      <c r="AB3114" s="28">
        <v>0</v>
      </c>
      <c r="AC3114" s="28" t="s">
        <v>6116</v>
      </c>
      <c r="AD3114" s="37">
        <v>0</v>
      </c>
      <c r="AE3114" s="37">
        <v>0</v>
      </c>
      <c r="AF3114" s="37" t="s">
        <v>6138</v>
      </c>
    </row>
    <row r="3115" spans="1:32" x14ac:dyDescent="0.2">
      <c r="A3115" s="36" t="s">
        <v>6113</v>
      </c>
      <c r="B3115" s="44" t="s">
        <v>6115</v>
      </c>
      <c r="C3115" s="44"/>
      <c r="D3115" s="25">
        <v>3100</v>
      </c>
      <c r="E3115" s="26" t="s">
        <v>5550</v>
      </c>
      <c r="F3115" s="26" t="s">
        <v>5551</v>
      </c>
      <c r="G3115" s="25" t="s">
        <v>6134</v>
      </c>
      <c r="H3115" s="63">
        <v>40359</v>
      </c>
      <c r="I3115" s="26" t="s">
        <v>6129</v>
      </c>
      <c r="J3115" s="57">
        <v>80</v>
      </c>
      <c r="K3115" s="26" t="s">
        <v>6111</v>
      </c>
      <c r="L3115" s="25" t="s">
        <v>6116</v>
      </c>
      <c r="M3115" s="25"/>
      <c r="N3115" s="25"/>
      <c r="O3115" s="40">
        <v>-32095</v>
      </c>
      <c r="P3115" s="27">
        <v>-32095</v>
      </c>
      <c r="Q3115" s="27">
        <v>495923</v>
      </c>
      <c r="R3115" s="27">
        <v>41326.916666666664</v>
      </c>
      <c r="S3115" s="27">
        <v>247961.5</v>
      </c>
      <c r="T3115" s="27">
        <v>369433</v>
      </c>
      <c r="U3115" s="27">
        <v>0</v>
      </c>
      <c r="V3115" s="28"/>
      <c r="W3115" s="28"/>
      <c r="X3115" s="28"/>
      <c r="Y3115" s="38">
        <f t="shared" si="49"/>
        <v>0</v>
      </c>
      <c r="Z3115" s="28"/>
      <c r="AA3115" s="28">
        <v>0</v>
      </c>
      <c r="AB3115" s="28">
        <v>0</v>
      </c>
      <c r="AC3115" s="28" t="s">
        <v>6116</v>
      </c>
      <c r="AD3115" s="37">
        <v>0</v>
      </c>
      <c r="AE3115" s="37">
        <v>0</v>
      </c>
      <c r="AF3115" s="37" t="s">
        <v>6138</v>
      </c>
    </row>
    <row r="3116" spans="1:32" x14ac:dyDescent="0.2">
      <c r="A3116" s="36" t="s">
        <v>6113</v>
      </c>
      <c r="B3116" s="44" t="s">
        <v>6115</v>
      </c>
      <c r="C3116" s="44"/>
      <c r="D3116" s="25">
        <v>3101</v>
      </c>
      <c r="E3116" s="26" t="s">
        <v>5575</v>
      </c>
      <c r="F3116" s="26" t="s">
        <v>5576</v>
      </c>
      <c r="G3116" s="25" t="s">
        <v>6134</v>
      </c>
      <c r="H3116" s="63">
        <v>40633</v>
      </c>
      <c r="I3116" s="26" t="s">
        <v>6132</v>
      </c>
      <c r="J3116" s="57">
        <v>24</v>
      </c>
      <c r="K3116" s="26" t="s">
        <v>6110</v>
      </c>
      <c r="L3116" s="25" t="s">
        <v>6116</v>
      </c>
      <c r="M3116" s="25"/>
      <c r="N3116" s="25"/>
      <c r="O3116" s="40">
        <v>-3634</v>
      </c>
      <c r="P3116" s="27">
        <v>-3634</v>
      </c>
      <c r="Q3116" s="27">
        <v>113522</v>
      </c>
      <c r="R3116" s="27">
        <v>9460.1666666666661</v>
      </c>
      <c r="S3116" s="27">
        <v>100000</v>
      </c>
      <c r="T3116" s="27">
        <v>86810</v>
      </c>
      <c r="U3116" s="27">
        <v>0</v>
      </c>
      <c r="V3116" s="28"/>
      <c r="W3116" s="28"/>
      <c r="X3116" s="28"/>
      <c r="Y3116" s="38">
        <f t="shared" si="49"/>
        <v>0</v>
      </c>
      <c r="Z3116" s="28"/>
      <c r="AA3116" s="28">
        <v>0</v>
      </c>
      <c r="AB3116" s="28">
        <v>0</v>
      </c>
      <c r="AC3116" s="28" t="s">
        <v>6116</v>
      </c>
      <c r="AD3116" s="37">
        <v>0</v>
      </c>
      <c r="AE3116" s="37">
        <v>0</v>
      </c>
      <c r="AF3116" s="37" t="s">
        <v>6138</v>
      </c>
    </row>
    <row r="3117" spans="1:32" x14ac:dyDescent="0.2">
      <c r="A3117" s="36" t="s">
        <v>6113</v>
      </c>
      <c r="B3117" s="44" t="s">
        <v>6115</v>
      </c>
      <c r="C3117" s="44"/>
      <c r="D3117" s="25">
        <v>3102</v>
      </c>
      <c r="E3117" s="26" t="s">
        <v>5629</v>
      </c>
      <c r="F3117" s="26" t="s">
        <v>5630</v>
      </c>
      <c r="G3117" s="25" t="s">
        <v>6134</v>
      </c>
      <c r="H3117" s="63">
        <v>40451</v>
      </c>
      <c r="I3117" s="26" t="s">
        <v>6131</v>
      </c>
      <c r="J3117" s="57">
        <v>104</v>
      </c>
      <c r="K3117" s="26" t="s">
        <v>6111</v>
      </c>
      <c r="L3117" s="25" t="s">
        <v>6116</v>
      </c>
      <c r="M3117" s="25"/>
      <c r="N3117" s="25"/>
      <c r="O3117" s="40">
        <v>-40259</v>
      </c>
      <c r="P3117" s="27">
        <v>-40259</v>
      </c>
      <c r="Q3117" s="27">
        <v>610021</v>
      </c>
      <c r="R3117" s="27">
        <v>50835.083333333336</v>
      </c>
      <c r="S3117" s="27">
        <v>305010.5</v>
      </c>
      <c r="T3117" s="27">
        <v>221593</v>
      </c>
      <c r="U3117" s="27">
        <v>0</v>
      </c>
      <c r="V3117" s="28"/>
      <c r="W3117" s="28"/>
      <c r="X3117" s="28"/>
      <c r="Y3117" s="38">
        <f t="shared" si="49"/>
        <v>0</v>
      </c>
      <c r="Z3117" s="28"/>
      <c r="AA3117" s="28">
        <v>0</v>
      </c>
      <c r="AB3117" s="28">
        <v>0</v>
      </c>
      <c r="AC3117" s="28" t="s">
        <v>6116</v>
      </c>
      <c r="AD3117" s="37">
        <v>0</v>
      </c>
      <c r="AE3117" s="37">
        <v>0</v>
      </c>
      <c r="AF3117" s="37" t="s">
        <v>6138</v>
      </c>
    </row>
    <row r="3118" spans="1:32" x14ac:dyDescent="0.2">
      <c r="A3118" s="36" t="s">
        <v>6113</v>
      </c>
      <c r="B3118" s="44" t="s">
        <v>6115</v>
      </c>
      <c r="C3118" s="44"/>
      <c r="D3118" s="25">
        <v>3103</v>
      </c>
      <c r="E3118" s="26" t="s">
        <v>5637</v>
      </c>
      <c r="F3118" s="26" t="s">
        <v>5638</v>
      </c>
      <c r="G3118" s="25" t="s">
        <v>6134</v>
      </c>
      <c r="H3118" s="63">
        <v>40633</v>
      </c>
      <c r="I3118" s="26" t="s">
        <v>6130</v>
      </c>
      <c r="J3118" s="57">
        <v>28</v>
      </c>
      <c r="K3118" s="26" t="s">
        <v>6110</v>
      </c>
      <c r="L3118" s="25" t="s">
        <v>6116</v>
      </c>
      <c r="M3118" s="25"/>
      <c r="N3118" s="25"/>
      <c r="O3118" s="40">
        <v>-10193</v>
      </c>
      <c r="P3118" s="27">
        <v>-10193</v>
      </c>
      <c r="Q3118" s="27">
        <v>114928</v>
      </c>
      <c r="R3118" s="27">
        <v>9577.3333333333339</v>
      </c>
      <c r="S3118" s="27">
        <v>100000</v>
      </c>
      <c r="T3118" s="27">
        <v>63540</v>
      </c>
      <c r="U3118" s="27">
        <v>0</v>
      </c>
      <c r="V3118" s="28"/>
      <c r="W3118" s="28"/>
      <c r="X3118" s="28"/>
      <c r="Y3118" s="38">
        <f t="shared" si="49"/>
        <v>0</v>
      </c>
      <c r="Z3118" s="28"/>
      <c r="AA3118" s="28">
        <v>0</v>
      </c>
      <c r="AB3118" s="28">
        <v>0</v>
      </c>
      <c r="AC3118" s="28" t="s">
        <v>6116</v>
      </c>
      <c r="AD3118" s="37">
        <v>0</v>
      </c>
      <c r="AE3118" s="37">
        <v>0</v>
      </c>
      <c r="AF3118" s="37" t="s">
        <v>6138</v>
      </c>
    </row>
    <row r="3119" spans="1:32" x14ac:dyDescent="0.2">
      <c r="A3119" s="36" t="s">
        <v>6113</v>
      </c>
      <c r="B3119" s="44" t="s">
        <v>6115</v>
      </c>
      <c r="C3119" s="44"/>
      <c r="D3119" s="25">
        <v>3104</v>
      </c>
      <c r="E3119" s="26" t="s">
        <v>5698</v>
      </c>
      <c r="F3119" s="26" t="s">
        <v>5699</v>
      </c>
      <c r="G3119" s="25" t="s">
        <v>6134</v>
      </c>
      <c r="H3119" s="63">
        <v>40359</v>
      </c>
      <c r="I3119" s="26" t="s">
        <v>6129</v>
      </c>
      <c r="J3119" s="57">
        <v>136</v>
      </c>
      <c r="K3119" s="26" t="s">
        <v>6111</v>
      </c>
      <c r="L3119" s="25" t="s">
        <v>6116</v>
      </c>
      <c r="M3119" s="25"/>
      <c r="N3119" s="25"/>
      <c r="O3119" s="40">
        <v>-167376</v>
      </c>
      <c r="P3119" s="27">
        <v>-167376</v>
      </c>
      <c r="Q3119" s="27">
        <v>827689</v>
      </c>
      <c r="R3119" s="27">
        <v>68974.083333333328</v>
      </c>
      <c r="S3119" s="27">
        <v>413844.5</v>
      </c>
      <c r="T3119" s="27">
        <v>416744</v>
      </c>
      <c r="U3119" s="27">
        <v>0</v>
      </c>
      <c r="V3119" s="28"/>
      <c r="W3119" s="28"/>
      <c r="X3119" s="28"/>
      <c r="Y3119" s="38">
        <f t="shared" si="49"/>
        <v>0</v>
      </c>
      <c r="Z3119" s="28"/>
      <c r="AA3119" s="28">
        <v>0</v>
      </c>
      <c r="AB3119" s="28">
        <v>0</v>
      </c>
      <c r="AC3119" s="28" t="s">
        <v>6116</v>
      </c>
      <c r="AD3119" s="37">
        <v>0</v>
      </c>
      <c r="AE3119" s="37">
        <v>0</v>
      </c>
      <c r="AF3119" s="37" t="s">
        <v>6138</v>
      </c>
    </row>
    <row r="3120" spans="1:32" x14ac:dyDescent="0.2">
      <c r="A3120" s="36" t="s">
        <v>6113</v>
      </c>
      <c r="B3120" s="44" t="s">
        <v>6115</v>
      </c>
      <c r="C3120" s="44"/>
      <c r="D3120" s="25">
        <v>3105</v>
      </c>
      <c r="E3120" s="26" t="s">
        <v>5821</v>
      </c>
      <c r="F3120" s="26" t="s">
        <v>5822</v>
      </c>
      <c r="G3120" s="25" t="s">
        <v>6134</v>
      </c>
      <c r="H3120" s="63">
        <v>40451</v>
      </c>
      <c r="I3120" s="26" t="s">
        <v>6129</v>
      </c>
      <c r="J3120" s="57">
        <v>73</v>
      </c>
      <c r="K3120" s="26" t="s">
        <v>6111</v>
      </c>
      <c r="L3120" s="25" t="s">
        <v>6116</v>
      </c>
      <c r="M3120" s="25"/>
      <c r="N3120" s="25"/>
      <c r="O3120" s="40">
        <v>-85777</v>
      </c>
      <c r="P3120" s="27">
        <v>-85777</v>
      </c>
      <c r="Q3120" s="27">
        <v>328280</v>
      </c>
      <c r="R3120" s="27">
        <v>27356.666666666668</v>
      </c>
      <c r="S3120" s="27">
        <v>164140</v>
      </c>
      <c r="T3120" s="27">
        <v>102681</v>
      </c>
      <c r="U3120" s="27">
        <v>0</v>
      </c>
      <c r="V3120" s="28"/>
      <c r="W3120" s="28"/>
      <c r="X3120" s="28"/>
      <c r="Y3120" s="38">
        <f t="shared" si="49"/>
        <v>0</v>
      </c>
      <c r="Z3120" s="28"/>
      <c r="AA3120" s="28">
        <v>0</v>
      </c>
      <c r="AB3120" s="28">
        <v>0</v>
      </c>
      <c r="AC3120" s="28" t="s">
        <v>6116</v>
      </c>
      <c r="AD3120" s="37">
        <v>0</v>
      </c>
      <c r="AE3120" s="37">
        <v>0</v>
      </c>
      <c r="AF3120" s="37" t="s">
        <v>6138</v>
      </c>
    </row>
    <row r="3121" spans="1:32" x14ac:dyDescent="0.2">
      <c r="A3121" s="36" t="s">
        <v>6114</v>
      </c>
      <c r="B3121" s="44" t="s">
        <v>6115</v>
      </c>
      <c r="C3121" s="44"/>
      <c r="D3121" s="25">
        <v>3106</v>
      </c>
      <c r="E3121" s="26" t="s">
        <v>3</v>
      </c>
      <c r="F3121" s="26" t="s">
        <v>4</v>
      </c>
      <c r="G3121" s="25" t="s">
        <v>6114</v>
      </c>
      <c r="H3121" s="63">
        <v>40359</v>
      </c>
      <c r="I3121" s="26" t="s">
        <v>6129</v>
      </c>
      <c r="J3121" s="57">
        <v>1263</v>
      </c>
      <c r="K3121" s="26" t="s">
        <v>6112</v>
      </c>
      <c r="L3121" s="25" t="s">
        <v>6116</v>
      </c>
      <c r="M3121" s="25"/>
      <c r="N3121" s="25"/>
      <c r="O3121" s="40">
        <v>6569201</v>
      </c>
      <c r="P3121" s="27">
        <v>6569201</v>
      </c>
      <c r="Q3121" s="27">
        <v>0</v>
      </c>
      <c r="R3121" s="27">
        <v>0</v>
      </c>
      <c r="S3121" s="27">
        <v>0</v>
      </c>
      <c r="T3121" s="27">
        <v>10946484</v>
      </c>
      <c r="U3121" s="27">
        <v>0</v>
      </c>
      <c r="V3121" s="40">
        <v>1401591.646867452</v>
      </c>
      <c r="W3121" s="40">
        <v>1401591.646867452</v>
      </c>
      <c r="X3121" s="28"/>
      <c r="Y3121" s="38">
        <v>0</v>
      </c>
      <c r="Z3121" s="28">
        <v>1401591.646867452</v>
      </c>
      <c r="AA3121" s="28">
        <v>0</v>
      </c>
      <c r="AB3121" s="28">
        <v>1401591.646867452</v>
      </c>
      <c r="AC3121" s="28" t="s">
        <v>6123</v>
      </c>
      <c r="AD3121" s="132">
        <v>0.12804035038716102</v>
      </c>
      <c r="AE3121" s="37">
        <v>0.21335800911974712</v>
      </c>
      <c r="AF3121" s="37" t="s">
        <v>6138</v>
      </c>
    </row>
    <row r="3122" spans="1:32" x14ac:dyDescent="0.2">
      <c r="A3122" s="36" t="s">
        <v>6114</v>
      </c>
      <c r="B3122" s="44" t="s">
        <v>6115</v>
      </c>
      <c r="C3122" s="44"/>
      <c r="D3122" s="25">
        <v>3107</v>
      </c>
      <c r="E3122" s="26" t="s">
        <v>535</v>
      </c>
      <c r="F3122" s="26" t="s">
        <v>536</v>
      </c>
      <c r="G3122" s="25" t="s">
        <v>6114</v>
      </c>
      <c r="H3122" s="63">
        <v>40359</v>
      </c>
      <c r="I3122" s="26" t="s">
        <v>6129</v>
      </c>
      <c r="J3122" s="57">
        <v>1584</v>
      </c>
      <c r="K3122" s="26" t="s">
        <v>6112</v>
      </c>
      <c r="L3122" s="25" t="s">
        <v>6116</v>
      </c>
      <c r="M3122" s="25"/>
      <c r="N3122" s="25"/>
      <c r="O3122" s="40">
        <v>8491460</v>
      </c>
      <c r="P3122" s="27">
        <v>8491460</v>
      </c>
      <c r="Q3122" s="27">
        <v>0</v>
      </c>
      <c r="R3122" s="27">
        <v>0</v>
      </c>
      <c r="S3122" s="27">
        <v>0</v>
      </c>
      <c r="T3122" s="27">
        <v>13680197</v>
      </c>
      <c r="U3122" s="27">
        <v>0</v>
      </c>
      <c r="V3122" s="40">
        <v>1751617.217245389</v>
      </c>
      <c r="W3122" s="40">
        <v>1751617.217245389</v>
      </c>
      <c r="X3122" s="28"/>
      <c r="Y3122" s="38">
        <v>0</v>
      </c>
      <c r="Z3122" s="28">
        <v>1751617.217245389</v>
      </c>
      <c r="AA3122" s="28">
        <v>0</v>
      </c>
      <c r="AB3122" s="28">
        <v>1751617.217245389</v>
      </c>
      <c r="AC3122" s="28" t="s">
        <v>6123</v>
      </c>
      <c r="AD3122" s="37">
        <v>0.12804035038716102</v>
      </c>
      <c r="AE3122" s="37">
        <v>0.20627986438673548</v>
      </c>
      <c r="AF3122" s="37" t="s">
        <v>6138</v>
      </c>
    </row>
    <row r="3123" spans="1:32" x14ac:dyDescent="0.2">
      <c r="A3123" s="36" t="s">
        <v>6114</v>
      </c>
      <c r="B3123" s="44" t="s">
        <v>6115</v>
      </c>
      <c r="C3123" s="44"/>
      <c r="D3123" s="25">
        <v>3108</v>
      </c>
      <c r="E3123" s="26" t="s">
        <v>553</v>
      </c>
      <c r="F3123" s="26" t="s">
        <v>5994</v>
      </c>
      <c r="G3123" s="25" t="s">
        <v>6114</v>
      </c>
      <c r="H3123" s="63">
        <v>40359</v>
      </c>
      <c r="I3123" s="26" t="s">
        <v>6129</v>
      </c>
      <c r="J3123" s="57">
        <v>180</v>
      </c>
      <c r="K3123" s="26" t="s">
        <v>6111</v>
      </c>
      <c r="L3123" s="25" t="s">
        <v>6116</v>
      </c>
      <c r="M3123" s="25"/>
      <c r="N3123" s="25"/>
      <c r="O3123" s="40">
        <v>3023164</v>
      </c>
      <c r="P3123" s="27">
        <v>3023164</v>
      </c>
      <c r="Q3123" s="27">
        <v>0</v>
      </c>
      <c r="R3123" s="27">
        <v>0</v>
      </c>
      <c r="S3123" s="27">
        <v>0</v>
      </c>
      <c r="T3123" s="27">
        <v>161571</v>
      </c>
      <c r="U3123" s="27">
        <v>0</v>
      </c>
      <c r="V3123" s="40">
        <v>55329.788587833937</v>
      </c>
      <c r="W3123" s="40">
        <v>55329.788587833937</v>
      </c>
      <c r="X3123" s="28"/>
      <c r="Y3123" s="38">
        <v>0</v>
      </c>
      <c r="Z3123" s="28">
        <v>55329.788587833937</v>
      </c>
      <c r="AA3123" s="28">
        <v>0</v>
      </c>
      <c r="AB3123" s="28">
        <v>55329.788587833937</v>
      </c>
      <c r="AC3123" s="28" t="s">
        <v>6123</v>
      </c>
      <c r="AD3123" s="37">
        <v>0.34244875991257057</v>
      </c>
      <c r="AE3123" s="37">
        <v>1.8301947425886898E-2</v>
      </c>
      <c r="AF3123" s="37" t="s">
        <v>6138</v>
      </c>
    </row>
    <row r="3124" spans="1:32" x14ac:dyDescent="0.2">
      <c r="A3124" s="36" t="s">
        <v>6114</v>
      </c>
      <c r="B3124" s="44" t="s">
        <v>6115</v>
      </c>
      <c r="C3124" s="44"/>
      <c r="D3124" s="25">
        <v>3109</v>
      </c>
      <c r="E3124" s="26" t="s">
        <v>558</v>
      </c>
      <c r="F3124" s="26" t="s">
        <v>559</v>
      </c>
      <c r="G3124" s="25" t="s">
        <v>6114</v>
      </c>
      <c r="H3124" s="63">
        <v>40451</v>
      </c>
      <c r="I3124" s="26" t="s">
        <v>6129</v>
      </c>
      <c r="J3124" s="57">
        <v>1326</v>
      </c>
      <c r="K3124" s="26" t="s">
        <v>6112</v>
      </c>
      <c r="L3124" s="25" t="s">
        <v>6116</v>
      </c>
      <c r="M3124" s="25"/>
      <c r="N3124" s="25"/>
      <c r="O3124" s="40">
        <v>-3614143</v>
      </c>
      <c r="P3124" s="27">
        <v>-3614143</v>
      </c>
      <c r="Q3124" s="27">
        <v>0</v>
      </c>
      <c r="R3124" s="27">
        <v>0</v>
      </c>
      <c r="S3124" s="27">
        <v>0</v>
      </c>
      <c r="T3124" s="27">
        <v>6141765</v>
      </c>
      <c r="U3124" s="27">
        <v>0</v>
      </c>
      <c r="V3124" s="40">
        <v>786393.74259560206</v>
      </c>
      <c r="W3124" s="40">
        <v>786393.74259560206</v>
      </c>
      <c r="X3124" s="28"/>
      <c r="Y3124" s="38">
        <v>0</v>
      </c>
      <c r="Z3124" s="28">
        <v>786393.74259560206</v>
      </c>
      <c r="AA3124" s="28">
        <v>0</v>
      </c>
      <c r="AB3124" s="28">
        <v>786393.74259560206</v>
      </c>
      <c r="AC3124" s="28" t="s">
        <v>6123</v>
      </c>
      <c r="AD3124" s="37">
        <v>0.12804035038716102</v>
      </c>
      <c r="AE3124" s="37">
        <v>-0.2175878880817948</v>
      </c>
      <c r="AF3124" s="37" t="s">
        <v>6138</v>
      </c>
    </row>
    <row r="3125" spans="1:32" x14ac:dyDescent="0.2">
      <c r="A3125" s="36" t="s">
        <v>6114</v>
      </c>
      <c r="B3125" s="44" t="s">
        <v>6115</v>
      </c>
      <c r="C3125" s="44"/>
      <c r="D3125" s="25">
        <v>3110</v>
      </c>
      <c r="E3125" s="26" t="s">
        <v>576</v>
      </c>
      <c r="F3125" s="26" t="s">
        <v>577</v>
      </c>
      <c r="G3125" s="25" t="s">
        <v>6114</v>
      </c>
      <c r="H3125" s="63">
        <v>40359</v>
      </c>
      <c r="I3125" s="26" t="s">
        <v>6129</v>
      </c>
      <c r="J3125" s="57">
        <v>707</v>
      </c>
      <c r="K3125" s="26" t="s">
        <v>6125</v>
      </c>
      <c r="L3125" s="25" t="s">
        <v>6116</v>
      </c>
      <c r="M3125" s="25"/>
      <c r="N3125" s="25"/>
      <c r="O3125" s="40">
        <v>14834614</v>
      </c>
      <c r="P3125" s="27">
        <v>14834614</v>
      </c>
      <c r="Q3125" s="27">
        <v>0</v>
      </c>
      <c r="R3125" s="27">
        <v>0</v>
      </c>
      <c r="S3125" s="27">
        <v>0</v>
      </c>
      <c r="T3125" s="27">
        <v>1496680</v>
      </c>
      <c r="U3125" s="27">
        <v>0</v>
      </c>
      <c r="V3125" s="40">
        <v>353659.33537731098</v>
      </c>
      <c r="W3125" s="40">
        <v>353659.33537731098</v>
      </c>
      <c r="X3125" s="28"/>
      <c r="Y3125" s="38">
        <v>0</v>
      </c>
      <c r="Z3125" s="28">
        <v>353659.33537731098</v>
      </c>
      <c r="AA3125" s="28">
        <v>0</v>
      </c>
      <c r="AB3125" s="28">
        <v>353659.33537731098</v>
      </c>
      <c r="AC3125" s="28" t="s">
        <v>6123</v>
      </c>
      <c r="AD3125" s="37">
        <v>0.23629589182544763</v>
      </c>
      <c r="AE3125" s="37">
        <v>2.3840144096591322E-2</v>
      </c>
      <c r="AF3125" s="37" t="s">
        <v>6138</v>
      </c>
    </row>
    <row r="3126" spans="1:32" x14ac:dyDescent="0.2">
      <c r="A3126" s="36" t="s">
        <v>6114</v>
      </c>
      <c r="B3126" s="44" t="s">
        <v>6115</v>
      </c>
      <c r="C3126" s="44"/>
      <c r="D3126" s="25">
        <v>3111</v>
      </c>
      <c r="E3126" s="26" t="s">
        <v>603</v>
      </c>
      <c r="F3126" s="26" t="s">
        <v>604</v>
      </c>
      <c r="G3126" s="25" t="s">
        <v>6114</v>
      </c>
      <c r="H3126" s="63">
        <v>40359</v>
      </c>
      <c r="I3126" s="26" t="s">
        <v>6129</v>
      </c>
      <c r="J3126" s="57">
        <v>20</v>
      </c>
      <c r="K3126" s="26" t="s">
        <v>6110</v>
      </c>
      <c r="L3126" s="25" t="s">
        <v>6116</v>
      </c>
      <c r="M3126" s="25"/>
      <c r="N3126" s="25"/>
      <c r="O3126" s="40">
        <v>1710563</v>
      </c>
      <c r="P3126" s="27">
        <v>1710563</v>
      </c>
      <c r="Q3126" s="27">
        <v>0</v>
      </c>
      <c r="R3126" s="27">
        <v>0</v>
      </c>
      <c r="S3126" s="27">
        <v>0</v>
      </c>
      <c r="T3126" s="27">
        <v>60626</v>
      </c>
      <c r="U3126" s="27">
        <v>0</v>
      </c>
      <c r="V3126" s="40">
        <v>21923.631185586939</v>
      </c>
      <c r="W3126" s="40">
        <v>21923.631185586939</v>
      </c>
      <c r="X3126" s="28"/>
      <c r="Y3126" s="38">
        <v>0</v>
      </c>
      <c r="Z3126" s="28">
        <v>21923.631185586939</v>
      </c>
      <c r="AA3126" s="28">
        <v>0</v>
      </c>
      <c r="AB3126" s="28">
        <v>21923.631185586939</v>
      </c>
      <c r="AC3126" s="28" t="s">
        <v>6123</v>
      </c>
      <c r="AD3126" s="37">
        <v>0.36162094127250582</v>
      </c>
      <c r="AE3126" s="37">
        <v>1.2816617210583263E-2</v>
      </c>
      <c r="AF3126" s="37" t="s">
        <v>6138</v>
      </c>
    </row>
    <row r="3127" spans="1:32" x14ac:dyDescent="0.2">
      <c r="A3127" s="36" t="s">
        <v>6114</v>
      </c>
      <c r="B3127" s="44" t="s">
        <v>6115</v>
      </c>
      <c r="C3127" s="44"/>
      <c r="D3127" s="25">
        <v>3112</v>
      </c>
      <c r="E3127" s="26" t="s">
        <v>607</v>
      </c>
      <c r="F3127" s="26" t="s">
        <v>5962</v>
      </c>
      <c r="G3127" s="25" t="s">
        <v>6114</v>
      </c>
      <c r="H3127" s="63">
        <v>40359</v>
      </c>
      <c r="I3127" s="26" t="s">
        <v>6129</v>
      </c>
      <c r="J3127" s="57">
        <v>36</v>
      </c>
      <c r="K3127" s="26" t="s">
        <v>6110</v>
      </c>
      <c r="L3127" s="25" t="s">
        <v>6116</v>
      </c>
      <c r="M3127" s="25"/>
      <c r="N3127" s="25"/>
      <c r="O3127" s="40">
        <v>14147093</v>
      </c>
      <c r="P3127" s="27">
        <v>14147093</v>
      </c>
      <c r="Q3127" s="27">
        <v>0</v>
      </c>
      <c r="R3127" s="27">
        <v>0</v>
      </c>
      <c r="S3127" s="27">
        <v>0</v>
      </c>
      <c r="T3127" s="27">
        <v>99743</v>
      </c>
      <c r="U3127" s="27">
        <v>0</v>
      </c>
      <c r="V3127" s="40">
        <v>36069.157545343551</v>
      </c>
      <c r="W3127" s="40">
        <v>36069.157545343551</v>
      </c>
      <c r="X3127" s="28"/>
      <c r="Y3127" s="38">
        <v>0</v>
      </c>
      <c r="Z3127" s="28">
        <v>36069.157545343551</v>
      </c>
      <c r="AA3127" s="28">
        <v>0</v>
      </c>
      <c r="AB3127" s="28">
        <v>36069.157545343551</v>
      </c>
      <c r="AC3127" s="28" t="s">
        <v>6123</v>
      </c>
      <c r="AD3127" s="37">
        <v>0.36162094127250582</v>
      </c>
      <c r="AE3127" s="37">
        <v>2.5495808605586708E-3</v>
      </c>
      <c r="AF3127" s="37" t="s">
        <v>6138</v>
      </c>
    </row>
    <row r="3128" spans="1:32" x14ac:dyDescent="0.2">
      <c r="A3128" s="36" t="s">
        <v>6114</v>
      </c>
      <c r="B3128" s="44" t="s">
        <v>6115</v>
      </c>
      <c r="C3128" s="44"/>
      <c r="D3128" s="25">
        <v>3113</v>
      </c>
      <c r="E3128" s="26" t="s">
        <v>728</v>
      </c>
      <c r="F3128" s="26" t="s">
        <v>729</v>
      </c>
      <c r="G3128" s="25" t="s">
        <v>6114</v>
      </c>
      <c r="H3128" s="63">
        <v>40451</v>
      </c>
      <c r="I3128" s="26" t="s">
        <v>6129</v>
      </c>
      <c r="J3128" s="57">
        <v>2420</v>
      </c>
      <c r="K3128" s="26" t="s">
        <v>6112</v>
      </c>
      <c r="L3128" s="25" t="s">
        <v>6116</v>
      </c>
      <c r="M3128" s="25"/>
      <c r="N3128" s="25"/>
      <c r="O3128" s="40">
        <v>2162322</v>
      </c>
      <c r="P3128" s="27">
        <v>2162322</v>
      </c>
      <c r="Q3128" s="27">
        <v>0</v>
      </c>
      <c r="R3128" s="27">
        <v>0</v>
      </c>
      <c r="S3128" s="27">
        <v>0</v>
      </c>
      <c r="T3128" s="27">
        <v>19030456</v>
      </c>
      <c r="U3128" s="27">
        <v>0</v>
      </c>
      <c r="V3128" s="40">
        <v>2436666.2542674509</v>
      </c>
      <c r="W3128" s="40">
        <v>2436666.2542674509</v>
      </c>
      <c r="X3128" s="28"/>
      <c r="Y3128" s="38">
        <v>0</v>
      </c>
      <c r="Z3128" s="28">
        <v>2436666.2542674509</v>
      </c>
      <c r="AA3128" s="28">
        <v>0</v>
      </c>
      <c r="AB3128" s="28">
        <v>2436666.2542674509</v>
      </c>
      <c r="AC3128" s="28" t="s">
        <v>6123</v>
      </c>
      <c r="AD3128" s="37">
        <v>0.12804035038716102</v>
      </c>
      <c r="AE3128" s="37">
        <v>1.126874838376269</v>
      </c>
      <c r="AF3128" s="37" t="s">
        <v>6138</v>
      </c>
    </row>
    <row r="3129" spans="1:32" x14ac:dyDescent="0.2">
      <c r="A3129" s="36" t="s">
        <v>6114</v>
      </c>
      <c r="B3129" s="44" t="s">
        <v>6115</v>
      </c>
      <c r="C3129" s="44"/>
      <c r="D3129" s="25">
        <v>3114</v>
      </c>
      <c r="E3129" s="26" t="s">
        <v>786</v>
      </c>
      <c r="F3129" s="26" t="s">
        <v>787</v>
      </c>
      <c r="G3129" s="25" t="s">
        <v>6114</v>
      </c>
      <c r="H3129" s="63">
        <v>39721</v>
      </c>
      <c r="I3129" s="26" t="s">
        <v>6130</v>
      </c>
      <c r="J3129" s="57">
        <v>8184</v>
      </c>
      <c r="K3129" s="26" t="s">
        <v>6112</v>
      </c>
      <c r="L3129" s="25" t="s">
        <v>6116</v>
      </c>
      <c r="M3129" s="25"/>
      <c r="N3129" s="25"/>
      <c r="O3129" s="40">
        <v>12029096</v>
      </c>
      <c r="P3129" s="27">
        <v>12029096</v>
      </c>
      <c r="Q3129" s="27">
        <v>0</v>
      </c>
      <c r="R3129" s="27">
        <v>0</v>
      </c>
      <c r="S3129" s="27">
        <v>0</v>
      </c>
      <c r="T3129" s="27">
        <v>53993821</v>
      </c>
      <c r="U3129" s="27">
        <v>0</v>
      </c>
      <c r="V3129" s="40">
        <v>6913387.7595816534</v>
      </c>
      <c r="W3129" s="40">
        <v>6913387.7595816534</v>
      </c>
      <c r="X3129" s="28"/>
      <c r="Y3129" s="38">
        <v>0</v>
      </c>
      <c r="Z3129" s="28">
        <v>6913387.7595816534</v>
      </c>
      <c r="AA3129" s="28">
        <v>0</v>
      </c>
      <c r="AB3129" s="28">
        <v>6913387.7595816534</v>
      </c>
      <c r="AC3129" s="28" t="s">
        <v>6123</v>
      </c>
      <c r="AD3129" s="37">
        <v>0.12804035038716102</v>
      </c>
      <c r="AE3129" s="37">
        <v>0.574722137023568</v>
      </c>
      <c r="AF3129" s="37" t="s">
        <v>6138</v>
      </c>
    </row>
    <row r="3130" spans="1:32" x14ac:dyDescent="0.2">
      <c r="A3130" s="36" t="s">
        <v>6114</v>
      </c>
      <c r="B3130" s="44" t="s">
        <v>6115</v>
      </c>
      <c r="C3130" s="44"/>
      <c r="D3130" s="25">
        <v>3115</v>
      </c>
      <c r="E3130" s="26" t="s">
        <v>793</v>
      </c>
      <c r="F3130" s="26" t="s">
        <v>794</v>
      </c>
      <c r="G3130" s="25" t="s">
        <v>6114</v>
      </c>
      <c r="H3130" s="63">
        <v>40359</v>
      </c>
      <c r="I3130" s="26" t="s">
        <v>6129</v>
      </c>
      <c r="J3130" s="57">
        <v>515</v>
      </c>
      <c r="K3130" s="26" t="s">
        <v>6125</v>
      </c>
      <c r="L3130" s="25" t="s">
        <v>6116</v>
      </c>
      <c r="M3130" s="25"/>
      <c r="N3130" s="25"/>
      <c r="O3130" s="40">
        <v>-289289</v>
      </c>
      <c r="P3130" s="27">
        <v>-289289</v>
      </c>
      <c r="Q3130" s="27">
        <v>0</v>
      </c>
      <c r="R3130" s="27">
        <v>0</v>
      </c>
      <c r="S3130" s="27">
        <v>0</v>
      </c>
      <c r="T3130" s="27">
        <v>2805579</v>
      </c>
      <c r="U3130" s="27">
        <v>0</v>
      </c>
      <c r="V3130" s="40">
        <v>662946.7918917475</v>
      </c>
      <c r="W3130" s="40">
        <v>662946.7918917475</v>
      </c>
      <c r="X3130" s="28"/>
      <c r="Y3130" s="38">
        <v>0</v>
      </c>
      <c r="Z3130" s="28">
        <v>662946.7918917475</v>
      </c>
      <c r="AA3130" s="28">
        <v>0</v>
      </c>
      <c r="AB3130" s="28">
        <v>662946.7918917475</v>
      </c>
      <c r="AC3130" s="28" t="s">
        <v>6123</v>
      </c>
      <c r="AD3130" s="37">
        <v>0.23629589182544761</v>
      </c>
      <c r="AE3130" s="37">
        <v>-2.2916418940635404</v>
      </c>
      <c r="AF3130" s="37" t="s">
        <v>6138</v>
      </c>
    </row>
    <row r="3131" spans="1:32" x14ac:dyDescent="0.2">
      <c r="A3131" s="36" t="s">
        <v>6114</v>
      </c>
      <c r="B3131" s="44" t="s">
        <v>6115</v>
      </c>
      <c r="C3131" s="44"/>
      <c r="D3131" s="25">
        <v>3116</v>
      </c>
      <c r="E3131" s="26" t="s">
        <v>800</v>
      </c>
      <c r="F3131" s="26" t="s">
        <v>801</v>
      </c>
      <c r="G3131" s="25" t="s">
        <v>6114</v>
      </c>
      <c r="H3131" s="63">
        <v>40268</v>
      </c>
      <c r="I3131" s="26" t="s">
        <v>6129</v>
      </c>
      <c r="J3131" s="57">
        <v>1511</v>
      </c>
      <c r="K3131" s="26" t="s">
        <v>6112</v>
      </c>
      <c r="L3131" s="25" t="s">
        <v>6116</v>
      </c>
      <c r="M3131" s="25"/>
      <c r="N3131" s="25"/>
      <c r="O3131" s="40">
        <v>2066651</v>
      </c>
      <c r="P3131" s="27">
        <v>2066651</v>
      </c>
      <c r="Q3131" s="27">
        <v>0</v>
      </c>
      <c r="R3131" s="27">
        <v>0</v>
      </c>
      <c r="S3131" s="27">
        <v>0</v>
      </c>
      <c r="T3131" s="27">
        <v>4855227</v>
      </c>
      <c r="U3131" s="27">
        <v>0</v>
      </c>
      <c r="V3131" s="40">
        <v>621664.96628920466</v>
      </c>
      <c r="W3131" s="40">
        <v>621664.96628920466</v>
      </c>
      <c r="X3131" s="28"/>
      <c r="Y3131" s="38">
        <v>0</v>
      </c>
      <c r="Z3131" s="28">
        <v>621664.96628920466</v>
      </c>
      <c r="AA3131" s="28">
        <v>0</v>
      </c>
      <c r="AB3131" s="28">
        <v>621664.96628920466</v>
      </c>
      <c r="AC3131" s="28" t="s">
        <v>6123</v>
      </c>
      <c r="AD3131" s="37">
        <v>0.12804035038716102</v>
      </c>
      <c r="AE3131" s="37">
        <v>0.30080790916763628</v>
      </c>
      <c r="AF3131" s="37" t="s">
        <v>6138</v>
      </c>
    </row>
    <row r="3132" spans="1:32" x14ac:dyDescent="0.2">
      <c r="A3132" s="36" t="s">
        <v>6114</v>
      </c>
      <c r="B3132" s="44" t="s">
        <v>6115</v>
      </c>
      <c r="C3132" s="44"/>
      <c r="D3132" s="25">
        <v>3117</v>
      </c>
      <c r="E3132" s="26" t="s">
        <v>949</v>
      </c>
      <c r="F3132" s="26" t="s">
        <v>950</v>
      </c>
      <c r="G3132" s="25" t="s">
        <v>6114</v>
      </c>
      <c r="H3132" s="63">
        <v>40359</v>
      </c>
      <c r="I3132" s="26" t="s">
        <v>6129</v>
      </c>
      <c r="J3132" s="57">
        <v>6373</v>
      </c>
      <c r="K3132" s="26" t="s">
        <v>6112</v>
      </c>
      <c r="L3132" s="25" t="s">
        <v>6116</v>
      </c>
      <c r="M3132" s="25"/>
      <c r="N3132" s="25"/>
      <c r="O3132" s="40">
        <v>10253700</v>
      </c>
      <c r="P3132" s="27">
        <v>10253700</v>
      </c>
      <c r="Q3132" s="27">
        <v>0</v>
      </c>
      <c r="R3132" s="27">
        <v>0</v>
      </c>
      <c r="S3132" s="27">
        <v>0</v>
      </c>
      <c r="T3132" s="27">
        <v>17920678</v>
      </c>
      <c r="U3132" s="27">
        <v>0</v>
      </c>
      <c r="V3132" s="40">
        <v>2294569.8902954878</v>
      </c>
      <c r="W3132" s="40">
        <v>2294569.8902954878</v>
      </c>
      <c r="X3132" s="28"/>
      <c r="Y3132" s="38">
        <v>0</v>
      </c>
      <c r="Z3132" s="28">
        <v>2294569.8902954878</v>
      </c>
      <c r="AA3132" s="28">
        <v>0</v>
      </c>
      <c r="AB3132" s="28">
        <v>2294569.8902954878</v>
      </c>
      <c r="AC3132" s="28" t="s">
        <v>6123</v>
      </c>
      <c r="AD3132" s="37">
        <v>0.12804035038716102</v>
      </c>
      <c r="AE3132" s="37">
        <v>0.22377969808903009</v>
      </c>
      <c r="AF3132" s="37" t="s">
        <v>6138</v>
      </c>
    </row>
    <row r="3133" spans="1:32" x14ac:dyDescent="0.2">
      <c r="A3133" s="36" t="s">
        <v>6114</v>
      </c>
      <c r="B3133" s="44" t="s">
        <v>6115</v>
      </c>
      <c r="C3133" s="44"/>
      <c r="D3133" s="25">
        <v>3118</v>
      </c>
      <c r="E3133" s="26" t="s">
        <v>1417</v>
      </c>
      <c r="F3133" s="26" t="s">
        <v>6098</v>
      </c>
      <c r="G3133" s="25" t="s">
        <v>6114</v>
      </c>
      <c r="H3133" s="63">
        <v>40543</v>
      </c>
      <c r="I3133" s="26" t="s">
        <v>6130</v>
      </c>
      <c r="J3133" s="57">
        <v>21812</v>
      </c>
      <c r="K3133" s="26" t="s">
        <v>6124</v>
      </c>
      <c r="L3133" s="25" t="s">
        <v>6116</v>
      </c>
      <c r="M3133" s="25"/>
      <c r="N3133" s="25"/>
      <c r="O3133" s="40">
        <v>-71081187</v>
      </c>
      <c r="P3133" s="27">
        <v>-71081187</v>
      </c>
      <c r="Q3133" s="27">
        <v>0</v>
      </c>
      <c r="R3133" s="27">
        <v>0</v>
      </c>
      <c r="S3133" s="27">
        <v>0</v>
      </c>
      <c r="T3133" s="27">
        <v>172331507</v>
      </c>
      <c r="U3133" s="27">
        <v>0</v>
      </c>
      <c r="V3133" s="40">
        <v>10096675.244989002</v>
      </c>
      <c r="W3133" s="40">
        <v>10096675.244989002</v>
      </c>
      <c r="X3133" s="28"/>
      <c r="Y3133" s="38">
        <v>0</v>
      </c>
      <c r="Z3133" s="28">
        <v>10096675.244989002</v>
      </c>
      <c r="AA3133" s="28">
        <v>0</v>
      </c>
      <c r="AB3133" s="28">
        <v>10096675.244989002</v>
      </c>
      <c r="AC3133" s="28" t="s">
        <v>6123</v>
      </c>
      <c r="AD3133" s="37">
        <v>5.8588678418444992E-2</v>
      </c>
      <c r="AE3133" s="37">
        <v>-0.14204426897076158</v>
      </c>
      <c r="AF3133" s="37" t="s">
        <v>6138</v>
      </c>
    </row>
    <row r="3134" spans="1:32" x14ac:dyDescent="0.2">
      <c r="A3134" s="36" t="s">
        <v>6114</v>
      </c>
      <c r="B3134" s="44" t="s">
        <v>6115</v>
      </c>
      <c r="C3134" s="44"/>
      <c r="D3134" s="25">
        <v>3119</v>
      </c>
      <c r="E3134" s="26" t="s">
        <v>1422</v>
      </c>
      <c r="F3134" s="26" t="s">
        <v>1423</v>
      </c>
      <c r="G3134" s="25" t="s">
        <v>6114</v>
      </c>
      <c r="H3134" s="63">
        <v>40268</v>
      </c>
      <c r="I3134" s="26" t="s">
        <v>6129</v>
      </c>
      <c r="J3134" s="57">
        <v>451</v>
      </c>
      <c r="K3134" s="26" t="s">
        <v>6126</v>
      </c>
      <c r="L3134" s="25" t="s">
        <v>6116</v>
      </c>
      <c r="M3134" s="25"/>
      <c r="N3134" s="25"/>
      <c r="O3134" s="40">
        <v>2676000</v>
      </c>
      <c r="P3134" s="27">
        <v>2676000</v>
      </c>
      <c r="Q3134" s="27">
        <v>0</v>
      </c>
      <c r="R3134" s="27">
        <v>0</v>
      </c>
      <c r="S3134" s="27">
        <v>0</v>
      </c>
      <c r="T3134" s="27">
        <v>1453607</v>
      </c>
      <c r="U3134" s="27">
        <v>0</v>
      </c>
      <c r="V3134" s="40">
        <v>513339.74795802345</v>
      </c>
      <c r="W3134" s="40">
        <v>513339.74795802345</v>
      </c>
      <c r="X3134" s="28"/>
      <c r="Y3134" s="38">
        <v>0</v>
      </c>
      <c r="Z3134" s="28">
        <v>513339.74795802345</v>
      </c>
      <c r="AA3134" s="28">
        <v>0</v>
      </c>
      <c r="AB3134" s="28">
        <v>513339.74795802345</v>
      </c>
      <c r="AC3134" s="28" t="s">
        <v>6123</v>
      </c>
      <c r="AD3134" s="37">
        <v>0.35314892399253955</v>
      </c>
      <c r="AE3134" s="37">
        <v>0.19183099699477707</v>
      </c>
      <c r="AF3134" s="37" t="s">
        <v>6138</v>
      </c>
    </row>
    <row r="3135" spans="1:32" x14ac:dyDescent="0.2">
      <c r="A3135" s="36" t="s">
        <v>6114</v>
      </c>
      <c r="B3135" s="44" t="s">
        <v>6115</v>
      </c>
      <c r="C3135" s="44"/>
      <c r="D3135" s="25">
        <v>3120</v>
      </c>
      <c r="E3135" s="26" t="s">
        <v>1781</v>
      </c>
      <c r="F3135" s="26" t="s">
        <v>1782</v>
      </c>
      <c r="G3135" s="25" t="s">
        <v>6114</v>
      </c>
      <c r="H3135" s="63">
        <v>40543</v>
      </c>
      <c r="I3135" s="26" t="s">
        <v>6129</v>
      </c>
      <c r="J3135" s="57">
        <v>365</v>
      </c>
      <c r="K3135" s="26" t="s">
        <v>6126</v>
      </c>
      <c r="L3135" s="25" t="s">
        <v>6116</v>
      </c>
      <c r="M3135" s="25"/>
      <c r="N3135" s="25"/>
      <c r="O3135" s="40">
        <v>2119864</v>
      </c>
      <c r="P3135" s="27">
        <v>2119864</v>
      </c>
      <c r="Q3135" s="27">
        <v>0</v>
      </c>
      <c r="R3135" s="27">
        <v>0</v>
      </c>
      <c r="S3135" s="27">
        <v>0</v>
      </c>
      <c r="T3135" s="27">
        <v>813866</v>
      </c>
      <c r="U3135" s="27">
        <v>0</v>
      </c>
      <c r="V3135" s="40">
        <v>287415.90217411221</v>
      </c>
      <c r="W3135" s="40">
        <v>287415.90217411221</v>
      </c>
      <c r="X3135" s="28"/>
      <c r="Y3135" s="38">
        <v>0</v>
      </c>
      <c r="Z3135" s="28">
        <v>287415.90217411221</v>
      </c>
      <c r="AA3135" s="28">
        <v>0</v>
      </c>
      <c r="AB3135" s="28">
        <v>287415.90217411221</v>
      </c>
      <c r="AC3135" s="28" t="s">
        <v>6123</v>
      </c>
      <c r="AD3135" s="37">
        <v>0.35314892399253955</v>
      </c>
      <c r="AE3135" s="37">
        <v>0.13558223648975226</v>
      </c>
      <c r="AF3135" s="37" t="s">
        <v>6138</v>
      </c>
    </row>
    <row r="3136" spans="1:32" x14ac:dyDescent="0.2">
      <c r="A3136" s="36" t="s">
        <v>6114</v>
      </c>
      <c r="B3136" s="44" t="s">
        <v>6115</v>
      </c>
      <c r="C3136" s="44"/>
      <c r="D3136" s="25">
        <v>3121</v>
      </c>
      <c r="E3136" s="26" t="s">
        <v>1868</v>
      </c>
      <c r="F3136" s="26" t="s">
        <v>6094</v>
      </c>
      <c r="G3136" s="25" t="s">
        <v>6114</v>
      </c>
      <c r="H3136" s="63">
        <v>40359</v>
      </c>
      <c r="I3136" s="26" t="s">
        <v>6129</v>
      </c>
      <c r="J3136" s="57">
        <v>4874</v>
      </c>
      <c r="K3136" s="26" t="s">
        <v>6112</v>
      </c>
      <c r="L3136" s="25" t="s">
        <v>6116</v>
      </c>
      <c r="M3136" s="25"/>
      <c r="N3136" s="25"/>
      <c r="O3136" s="40">
        <v>2680762</v>
      </c>
      <c r="P3136" s="27">
        <v>2680762</v>
      </c>
      <c r="Q3136" s="27">
        <v>0</v>
      </c>
      <c r="R3136" s="27">
        <v>0</v>
      </c>
      <c r="S3136" s="27">
        <v>0</v>
      </c>
      <c r="T3136" s="27">
        <v>17521827</v>
      </c>
      <c r="U3136" s="27">
        <v>0</v>
      </c>
      <c r="V3136" s="40">
        <v>2243500.8685032185</v>
      </c>
      <c r="W3136" s="40">
        <v>2243500.8685032185</v>
      </c>
      <c r="X3136" s="28"/>
      <c r="Y3136" s="38">
        <v>0</v>
      </c>
      <c r="Z3136" s="28">
        <v>2243500.8685032185</v>
      </c>
      <c r="AA3136" s="28">
        <v>0</v>
      </c>
      <c r="AB3136" s="28">
        <v>2243500.8685032185</v>
      </c>
      <c r="AC3136" s="28" t="s">
        <v>6123</v>
      </c>
      <c r="AD3136" s="37">
        <v>0.12804035038716102</v>
      </c>
      <c r="AE3136" s="37">
        <v>0.83688923839685081</v>
      </c>
      <c r="AF3136" s="37" t="s">
        <v>6138</v>
      </c>
    </row>
    <row r="3137" spans="1:32" x14ac:dyDescent="0.2">
      <c r="A3137" s="36" t="s">
        <v>6114</v>
      </c>
      <c r="B3137" s="44" t="s">
        <v>6115</v>
      </c>
      <c r="C3137" s="44"/>
      <c r="D3137" s="25">
        <v>3122</v>
      </c>
      <c r="E3137" s="26" t="s">
        <v>2276</v>
      </c>
      <c r="F3137" s="26" t="s">
        <v>2277</v>
      </c>
      <c r="G3137" s="25" t="s">
        <v>6114</v>
      </c>
      <c r="H3137" s="63">
        <v>40633</v>
      </c>
      <c r="I3137" s="26" t="s">
        <v>6130</v>
      </c>
      <c r="J3137" s="57">
        <v>1993</v>
      </c>
      <c r="K3137" s="26" t="s">
        <v>6112</v>
      </c>
      <c r="L3137" s="25" t="s">
        <v>6116</v>
      </c>
      <c r="M3137" s="25"/>
      <c r="N3137" s="25"/>
      <c r="O3137" s="40">
        <v>3519192</v>
      </c>
      <c r="P3137" s="27">
        <v>3519192</v>
      </c>
      <c r="Q3137" s="27">
        <v>0</v>
      </c>
      <c r="R3137" s="27">
        <v>0</v>
      </c>
      <c r="S3137" s="27">
        <v>0</v>
      </c>
      <c r="T3137" s="27">
        <v>12024176</v>
      </c>
      <c r="U3137" s="27">
        <v>0</v>
      </c>
      <c r="V3137" s="40">
        <v>1539579.7081568923</v>
      </c>
      <c r="W3137" s="40">
        <v>1539579.7081568923</v>
      </c>
      <c r="X3137" s="28"/>
      <c r="Y3137" s="38">
        <v>0</v>
      </c>
      <c r="Z3137" s="28">
        <v>1539579.7081568923</v>
      </c>
      <c r="AA3137" s="28">
        <v>0</v>
      </c>
      <c r="AB3137" s="28">
        <v>1539579.7081568923</v>
      </c>
      <c r="AC3137" s="28" t="s">
        <v>6123</v>
      </c>
      <c r="AD3137" s="37">
        <v>0.12804035038716102</v>
      </c>
      <c r="AE3137" s="37">
        <v>0.43748102068795686</v>
      </c>
      <c r="AF3137" s="37" t="s">
        <v>6138</v>
      </c>
    </row>
    <row r="3138" spans="1:32" x14ac:dyDescent="0.2">
      <c r="A3138" s="36" t="s">
        <v>6114</v>
      </c>
      <c r="B3138" s="44" t="s">
        <v>6115</v>
      </c>
      <c r="C3138" s="44"/>
      <c r="D3138" s="25">
        <v>3123</v>
      </c>
      <c r="E3138" s="26" t="s">
        <v>2405</v>
      </c>
      <c r="F3138" s="26" t="s">
        <v>6100</v>
      </c>
      <c r="G3138" s="25" t="s">
        <v>6114</v>
      </c>
      <c r="H3138" s="63">
        <v>40359</v>
      </c>
      <c r="I3138" s="26" t="s">
        <v>6129</v>
      </c>
      <c r="J3138" s="57">
        <v>11768</v>
      </c>
      <c r="K3138" s="26" t="s">
        <v>6124</v>
      </c>
      <c r="L3138" s="25" t="s">
        <v>6116</v>
      </c>
      <c r="M3138" s="25"/>
      <c r="N3138" s="25"/>
      <c r="O3138" s="40">
        <v>265513</v>
      </c>
      <c r="P3138" s="27">
        <v>265513</v>
      </c>
      <c r="Q3138" s="27">
        <v>0</v>
      </c>
      <c r="R3138" s="27">
        <v>0</v>
      </c>
      <c r="S3138" s="27">
        <v>0</v>
      </c>
      <c r="T3138" s="27">
        <v>87601075</v>
      </c>
      <c r="U3138" s="27">
        <v>0</v>
      </c>
      <c r="V3138" s="40">
        <v>5132431.2122850809</v>
      </c>
      <c r="W3138" s="40">
        <v>5132431.2122850809</v>
      </c>
      <c r="X3138" s="28"/>
      <c r="Y3138" s="38">
        <v>0</v>
      </c>
      <c r="Z3138" s="28">
        <v>5132431.2122850809</v>
      </c>
      <c r="AA3138" s="28">
        <v>0</v>
      </c>
      <c r="AB3138" s="28">
        <v>5132431.2122850809</v>
      </c>
      <c r="AC3138" s="28" t="s">
        <v>6123</v>
      </c>
      <c r="AD3138" s="37">
        <v>5.8588678418444992E-2</v>
      </c>
      <c r="AE3138" s="37">
        <v>19.330244516408165</v>
      </c>
      <c r="AF3138" s="37" t="s">
        <v>6138</v>
      </c>
    </row>
    <row r="3139" spans="1:32" x14ac:dyDescent="0.2">
      <c r="A3139" s="36" t="s">
        <v>6114</v>
      </c>
      <c r="B3139" s="44" t="s">
        <v>6115</v>
      </c>
      <c r="C3139" s="44"/>
      <c r="D3139" s="25">
        <v>3124</v>
      </c>
      <c r="E3139" s="26" t="s">
        <v>2730</v>
      </c>
      <c r="F3139" s="26" t="s">
        <v>5964</v>
      </c>
      <c r="G3139" s="25" t="s">
        <v>6114</v>
      </c>
      <c r="H3139" s="63">
        <v>40543</v>
      </c>
      <c r="I3139" s="26" t="s">
        <v>6129</v>
      </c>
      <c r="J3139" s="57">
        <v>6202</v>
      </c>
      <c r="K3139" s="26" t="s">
        <v>6112</v>
      </c>
      <c r="L3139" s="25" t="s">
        <v>6116</v>
      </c>
      <c r="M3139" s="25"/>
      <c r="N3139" s="25"/>
      <c r="O3139" s="40">
        <v>8183769</v>
      </c>
      <c r="P3139" s="27">
        <v>8183769</v>
      </c>
      <c r="Q3139" s="27">
        <v>0</v>
      </c>
      <c r="R3139" s="27">
        <v>0</v>
      </c>
      <c r="S3139" s="27">
        <v>0</v>
      </c>
      <c r="T3139" s="27">
        <v>22944424</v>
      </c>
      <c r="U3139" s="27">
        <v>0</v>
      </c>
      <c r="V3139" s="40">
        <v>2937812.0883915867</v>
      </c>
      <c r="W3139" s="40">
        <v>2937812.0883915867</v>
      </c>
      <c r="X3139" s="28"/>
      <c r="Y3139" s="38">
        <v>0</v>
      </c>
      <c r="Z3139" s="28">
        <v>2937812.0883915867</v>
      </c>
      <c r="AA3139" s="28">
        <v>0</v>
      </c>
      <c r="AB3139" s="28">
        <v>2937812.0883915867</v>
      </c>
      <c r="AC3139" s="28" t="s">
        <v>6123</v>
      </c>
      <c r="AD3139" s="37">
        <v>0.12804035038716102</v>
      </c>
      <c r="AE3139" s="37">
        <v>0.35898032903807364</v>
      </c>
      <c r="AF3139" s="37" t="s">
        <v>6138</v>
      </c>
    </row>
    <row r="3140" spans="1:32" x14ac:dyDescent="0.2">
      <c r="A3140" s="36" t="s">
        <v>6114</v>
      </c>
      <c r="B3140" s="44" t="s">
        <v>6115</v>
      </c>
      <c r="C3140" s="44"/>
      <c r="D3140" s="25">
        <v>3125</v>
      </c>
      <c r="E3140" s="26" t="s">
        <v>3297</v>
      </c>
      <c r="F3140" s="26" t="s">
        <v>5965</v>
      </c>
      <c r="G3140" s="25" t="s">
        <v>6114</v>
      </c>
      <c r="H3140" s="63">
        <v>40633</v>
      </c>
      <c r="I3140" s="26" t="s">
        <v>6130</v>
      </c>
      <c r="J3140" s="57">
        <v>3407</v>
      </c>
      <c r="K3140" s="26" t="s">
        <v>6112</v>
      </c>
      <c r="L3140" s="25" t="s">
        <v>6116</v>
      </c>
      <c r="M3140" s="25"/>
      <c r="N3140" s="25"/>
      <c r="O3140" s="40">
        <v>11396922</v>
      </c>
      <c r="P3140" s="27">
        <v>11396922</v>
      </c>
      <c r="Q3140" s="27">
        <v>0</v>
      </c>
      <c r="R3140" s="27">
        <v>0</v>
      </c>
      <c r="S3140" s="27">
        <v>0</v>
      </c>
      <c r="T3140" s="27">
        <v>12340239</v>
      </c>
      <c r="U3140" s="27">
        <v>0</v>
      </c>
      <c r="V3140" s="40">
        <v>1580048.5254213095</v>
      </c>
      <c r="W3140" s="40">
        <v>1580048.5254213095</v>
      </c>
      <c r="X3140" s="28"/>
      <c r="Y3140" s="38">
        <v>0</v>
      </c>
      <c r="Z3140" s="28">
        <v>1580048.5254213095</v>
      </c>
      <c r="AA3140" s="28">
        <v>0</v>
      </c>
      <c r="AB3140" s="28">
        <v>1580048.5254213095</v>
      </c>
      <c r="AC3140" s="28" t="s">
        <v>6123</v>
      </c>
      <c r="AD3140" s="37">
        <v>0.12804035038716102</v>
      </c>
      <c r="AE3140" s="37">
        <v>0.13863818015261573</v>
      </c>
      <c r="AF3140" s="37" t="s">
        <v>6138</v>
      </c>
    </row>
    <row r="3141" spans="1:32" x14ac:dyDescent="0.2">
      <c r="A3141" s="36" t="s">
        <v>6114</v>
      </c>
      <c r="B3141" s="44" t="s">
        <v>6115</v>
      </c>
      <c r="C3141" s="44"/>
      <c r="D3141" s="25">
        <v>3126</v>
      </c>
      <c r="E3141" s="26" t="s">
        <v>3506</v>
      </c>
      <c r="F3141" s="26" t="s">
        <v>1851</v>
      </c>
      <c r="G3141" s="25" t="s">
        <v>6114</v>
      </c>
      <c r="H3141" s="63">
        <v>40633</v>
      </c>
      <c r="I3141" s="26" t="s">
        <v>6129</v>
      </c>
      <c r="J3141" s="57">
        <v>320</v>
      </c>
      <c r="K3141" s="26" t="s">
        <v>6126</v>
      </c>
      <c r="L3141" s="25" t="s">
        <v>6116</v>
      </c>
      <c r="M3141" s="25"/>
      <c r="N3141" s="25"/>
      <c r="O3141" s="40">
        <v>476581</v>
      </c>
      <c r="P3141" s="27">
        <v>476581</v>
      </c>
      <c r="Q3141" s="27">
        <v>0</v>
      </c>
      <c r="R3141" s="27">
        <v>0</v>
      </c>
      <c r="S3141" s="27">
        <v>0</v>
      </c>
      <c r="T3141" s="27">
        <v>472294</v>
      </c>
      <c r="U3141" s="27">
        <v>0</v>
      </c>
      <c r="V3141" s="40">
        <v>166790.11790813247</v>
      </c>
      <c r="W3141" s="40">
        <v>166790.11790813247</v>
      </c>
      <c r="X3141" s="28"/>
      <c r="Y3141" s="38">
        <v>0</v>
      </c>
      <c r="Z3141" s="28">
        <v>166790.11790813247</v>
      </c>
      <c r="AA3141" s="28">
        <v>0</v>
      </c>
      <c r="AB3141" s="28">
        <v>166790.11790813247</v>
      </c>
      <c r="AC3141" s="28" t="s">
        <v>6123</v>
      </c>
      <c r="AD3141" s="37">
        <v>0.35314892399253955</v>
      </c>
      <c r="AE3141" s="37">
        <v>0.34997223537684563</v>
      </c>
      <c r="AF3141" s="37" t="s">
        <v>6138</v>
      </c>
    </row>
    <row r="3142" spans="1:32" x14ac:dyDescent="0.2">
      <c r="A3142" s="36" t="s">
        <v>6114</v>
      </c>
      <c r="B3142" s="44" t="s">
        <v>6115</v>
      </c>
      <c r="C3142" s="44"/>
      <c r="D3142" s="25">
        <v>3127</v>
      </c>
      <c r="E3142" s="26" t="s">
        <v>3701</v>
      </c>
      <c r="F3142" s="26" t="s">
        <v>3702</v>
      </c>
      <c r="G3142" s="25" t="s">
        <v>6114</v>
      </c>
      <c r="H3142" s="63">
        <v>40543</v>
      </c>
      <c r="I3142" s="26" t="s">
        <v>6129</v>
      </c>
      <c r="J3142" s="57">
        <v>0</v>
      </c>
      <c r="K3142" s="26" t="s">
        <v>6110</v>
      </c>
      <c r="L3142" s="25" t="s">
        <v>6116</v>
      </c>
      <c r="M3142" s="25"/>
      <c r="N3142" s="25"/>
      <c r="O3142" s="40">
        <v>0</v>
      </c>
      <c r="P3142" s="28">
        <v>0</v>
      </c>
      <c r="Q3142" s="40" t="s">
        <v>6106</v>
      </c>
      <c r="R3142" s="40" t="s">
        <v>6106</v>
      </c>
      <c r="S3142" s="40" t="s">
        <v>6106</v>
      </c>
      <c r="T3142" s="40" t="s">
        <v>6106</v>
      </c>
      <c r="U3142" s="27">
        <v>0</v>
      </c>
      <c r="V3142" s="40">
        <v>0</v>
      </c>
      <c r="W3142" s="40"/>
      <c r="X3142" s="28"/>
      <c r="Y3142" s="38">
        <v>0</v>
      </c>
      <c r="Z3142" s="28"/>
      <c r="AA3142" s="28">
        <v>0</v>
      </c>
      <c r="AB3142" s="28">
        <v>0</v>
      </c>
      <c r="AC3142" s="28" t="s">
        <v>6116</v>
      </c>
      <c r="AD3142" s="37" t="s">
        <v>6138</v>
      </c>
      <c r="AE3142" s="37" t="s">
        <v>6138</v>
      </c>
      <c r="AF3142" s="37" t="s">
        <v>6138</v>
      </c>
    </row>
    <row r="3143" spans="1:32" x14ac:dyDescent="0.2">
      <c r="A3143" s="36" t="s">
        <v>6114</v>
      </c>
      <c r="B3143" s="44" t="s">
        <v>6115</v>
      </c>
      <c r="C3143" s="44"/>
      <c r="D3143" s="25">
        <v>3128</v>
      </c>
      <c r="E3143" s="26" t="s">
        <v>4139</v>
      </c>
      <c r="F3143" s="26" t="s">
        <v>4140</v>
      </c>
      <c r="G3143" s="25" t="s">
        <v>6114</v>
      </c>
      <c r="H3143" s="63">
        <v>40543</v>
      </c>
      <c r="I3143" s="26" t="s">
        <v>6129</v>
      </c>
      <c r="J3143" s="57">
        <v>303</v>
      </c>
      <c r="K3143" s="26" t="s">
        <v>6126</v>
      </c>
      <c r="L3143" s="25" t="s">
        <v>6116</v>
      </c>
      <c r="M3143" s="25"/>
      <c r="N3143" s="25"/>
      <c r="O3143" s="40">
        <v>672984</v>
      </c>
      <c r="P3143" s="27">
        <v>672984</v>
      </c>
      <c r="Q3143" s="27">
        <v>0</v>
      </c>
      <c r="R3143" s="27">
        <v>0</v>
      </c>
      <c r="S3143" s="27">
        <v>0</v>
      </c>
      <c r="T3143" s="27">
        <v>992973</v>
      </c>
      <c r="U3143" s="27">
        <v>0</v>
      </c>
      <c r="V3143" s="40">
        <v>350667.34650364396</v>
      </c>
      <c r="W3143" s="40">
        <v>350667.34650364396</v>
      </c>
      <c r="X3143" s="28"/>
      <c r="Y3143" s="38">
        <v>0</v>
      </c>
      <c r="Z3143" s="28">
        <v>350667.34650364396</v>
      </c>
      <c r="AA3143" s="28">
        <v>0</v>
      </c>
      <c r="AB3143" s="28">
        <v>350667.34650364396</v>
      </c>
      <c r="AC3143" s="28" t="s">
        <v>6123</v>
      </c>
      <c r="AD3143" s="37">
        <v>0.35314892399253955</v>
      </c>
      <c r="AE3143" s="37">
        <v>0.52106342276137907</v>
      </c>
      <c r="AF3143" s="37" t="s">
        <v>6138</v>
      </c>
    </row>
    <row r="3144" spans="1:32" x14ac:dyDescent="0.2">
      <c r="A3144" s="36" t="s">
        <v>6114</v>
      </c>
      <c r="B3144" s="44" t="s">
        <v>6115</v>
      </c>
      <c r="C3144" s="44"/>
      <c r="D3144" s="25">
        <v>3129</v>
      </c>
      <c r="E3144" s="26" t="s">
        <v>4393</v>
      </c>
      <c r="F3144" s="26" t="s">
        <v>4394</v>
      </c>
      <c r="G3144" s="25" t="s">
        <v>6114</v>
      </c>
      <c r="H3144" s="63">
        <v>40633</v>
      </c>
      <c r="I3144" s="26" t="s">
        <v>6130</v>
      </c>
      <c r="J3144" s="57">
        <v>2533</v>
      </c>
      <c r="K3144" s="26" t="s">
        <v>6112</v>
      </c>
      <c r="L3144" s="25" t="s">
        <v>6116</v>
      </c>
      <c r="M3144" s="25"/>
      <c r="N3144" s="25"/>
      <c r="O3144" s="40">
        <v>-133039</v>
      </c>
      <c r="P3144" s="27">
        <v>-133039</v>
      </c>
      <c r="Q3144" s="27">
        <v>0</v>
      </c>
      <c r="R3144" s="27">
        <v>0</v>
      </c>
      <c r="S3144" s="27">
        <v>0</v>
      </c>
      <c r="T3144" s="27">
        <v>11077965</v>
      </c>
      <c r="U3144" s="27">
        <v>0</v>
      </c>
      <c r="V3144" s="40">
        <v>1418426.5201767064</v>
      </c>
      <c r="W3144" s="40">
        <v>1418426.5201767064</v>
      </c>
      <c r="X3144" s="28"/>
      <c r="Y3144" s="38">
        <v>0</v>
      </c>
      <c r="Z3144" s="28">
        <v>1418426.5201767064</v>
      </c>
      <c r="AA3144" s="28">
        <v>0</v>
      </c>
      <c r="AB3144" s="28">
        <v>1418426.5201767064</v>
      </c>
      <c r="AC3144" s="28" t="s">
        <v>6123</v>
      </c>
      <c r="AD3144" s="37">
        <v>0.12804035038716102</v>
      </c>
      <c r="AE3144" s="37">
        <v>-10.661734680632796</v>
      </c>
      <c r="AF3144" s="37" t="s">
        <v>6138</v>
      </c>
    </row>
    <row r="3145" spans="1:32" x14ac:dyDescent="0.2">
      <c r="A3145" s="36" t="s">
        <v>6114</v>
      </c>
      <c r="B3145" s="44" t="s">
        <v>6115</v>
      </c>
      <c r="C3145" s="44"/>
      <c r="D3145" s="25">
        <v>3130</v>
      </c>
      <c r="E3145" s="26" t="s">
        <v>4423</v>
      </c>
      <c r="F3145" s="26" t="s">
        <v>5959</v>
      </c>
      <c r="G3145" s="25" t="s">
        <v>6114</v>
      </c>
      <c r="H3145" s="63">
        <v>40543</v>
      </c>
      <c r="I3145" s="26" t="s">
        <v>6129</v>
      </c>
      <c r="J3145" s="57">
        <v>4981</v>
      </c>
      <c r="K3145" s="26" t="s">
        <v>6112</v>
      </c>
      <c r="L3145" s="25" t="s">
        <v>6116</v>
      </c>
      <c r="M3145" s="25"/>
      <c r="N3145" s="25"/>
      <c r="O3145" s="40">
        <v>9732726</v>
      </c>
      <c r="P3145" s="27">
        <v>9732726</v>
      </c>
      <c r="Q3145" s="27">
        <v>0</v>
      </c>
      <c r="R3145" s="27">
        <v>0</v>
      </c>
      <c r="S3145" s="27">
        <v>0</v>
      </c>
      <c r="T3145" s="27">
        <v>46836232</v>
      </c>
      <c r="U3145" s="27">
        <v>0</v>
      </c>
      <c r="V3145" s="40">
        <v>5996927.5560943633</v>
      </c>
      <c r="W3145" s="40">
        <v>5996927.5560943633</v>
      </c>
      <c r="X3145" s="28"/>
      <c r="Y3145" s="38">
        <v>0</v>
      </c>
      <c r="Z3145" s="28">
        <v>5996927.5560943633</v>
      </c>
      <c r="AA3145" s="28">
        <v>0</v>
      </c>
      <c r="AB3145" s="28">
        <v>5996927.5560943633</v>
      </c>
      <c r="AC3145" s="28" t="s">
        <v>6123</v>
      </c>
      <c r="AD3145" s="37">
        <v>0.12804035038716102</v>
      </c>
      <c r="AE3145" s="37">
        <v>0.61616114088636253</v>
      </c>
      <c r="AF3145" s="37" t="s">
        <v>6138</v>
      </c>
    </row>
    <row r="3146" spans="1:32" x14ac:dyDescent="0.2">
      <c r="A3146" s="36" t="s">
        <v>6114</v>
      </c>
      <c r="B3146" s="44" t="s">
        <v>6115</v>
      </c>
      <c r="C3146" s="44"/>
      <c r="D3146" s="25">
        <v>3131</v>
      </c>
      <c r="E3146" s="26" t="s">
        <v>4424</v>
      </c>
      <c r="F3146" s="26" t="s">
        <v>4425</v>
      </c>
      <c r="G3146" s="25" t="s">
        <v>6114</v>
      </c>
      <c r="H3146" s="63">
        <v>40268</v>
      </c>
      <c r="I3146" s="26" t="s">
        <v>6129</v>
      </c>
      <c r="J3146" s="57">
        <v>16632</v>
      </c>
      <c r="K3146" s="26" t="s">
        <v>6124</v>
      </c>
      <c r="L3146" s="25" t="s">
        <v>6116</v>
      </c>
      <c r="M3146" s="25"/>
      <c r="N3146" s="25"/>
      <c r="O3146" s="40">
        <v>8463205</v>
      </c>
      <c r="P3146" s="27">
        <v>8463205</v>
      </c>
      <c r="Q3146" s="27">
        <v>0</v>
      </c>
      <c r="R3146" s="27">
        <v>0</v>
      </c>
      <c r="S3146" s="27">
        <v>0</v>
      </c>
      <c r="T3146" s="27">
        <v>123446248</v>
      </c>
      <c r="U3146" s="27">
        <v>0</v>
      </c>
      <c r="V3146" s="40">
        <v>7232552.5260356087</v>
      </c>
      <c r="W3146" s="40">
        <v>7232552.5260356087</v>
      </c>
      <c r="X3146" s="28"/>
      <c r="Y3146" s="38">
        <v>0</v>
      </c>
      <c r="Z3146" s="28">
        <v>7232552.5260356087</v>
      </c>
      <c r="AA3146" s="28">
        <v>0</v>
      </c>
      <c r="AB3146" s="28">
        <v>7232552.5260356087</v>
      </c>
      <c r="AC3146" s="28" t="s">
        <v>6123</v>
      </c>
      <c r="AD3146" s="37">
        <v>5.8588678418444999E-2</v>
      </c>
      <c r="AE3146" s="37">
        <v>0.85458789265244184</v>
      </c>
      <c r="AF3146" s="37" t="s">
        <v>6138</v>
      </c>
    </row>
    <row r="3147" spans="1:32" x14ac:dyDescent="0.2">
      <c r="A3147" s="36" t="s">
        <v>6114</v>
      </c>
      <c r="B3147" s="44" t="s">
        <v>6115</v>
      </c>
      <c r="C3147" s="44"/>
      <c r="D3147" s="25">
        <v>3132</v>
      </c>
      <c r="E3147" s="26" t="s">
        <v>4895</v>
      </c>
      <c r="F3147" s="26" t="s">
        <v>4896</v>
      </c>
      <c r="G3147" s="25" t="s">
        <v>6114</v>
      </c>
      <c r="H3147" s="63">
        <v>40359</v>
      </c>
      <c r="I3147" s="26" t="s">
        <v>6129</v>
      </c>
      <c r="J3147" s="57">
        <v>6323</v>
      </c>
      <c r="K3147" s="26" t="s">
        <v>6112</v>
      </c>
      <c r="L3147" s="25" t="s">
        <v>6116</v>
      </c>
      <c r="M3147" s="25"/>
      <c r="N3147" s="25"/>
      <c r="O3147" s="40">
        <v>1789274</v>
      </c>
      <c r="P3147" s="27">
        <v>1789274</v>
      </c>
      <c r="Q3147" s="27">
        <v>0</v>
      </c>
      <c r="R3147" s="27">
        <v>0</v>
      </c>
      <c r="S3147" s="27">
        <v>0</v>
      </c>
      <c r="T3147" s="27">
        <v>23643309</v>
      </c>
      <c r="U3147" s="27">
        <v>0</v>
      </c>
      <c r="V3147" s="40">
        <v>3027297.5686719175</v>
      </c>
      <c r="W3147" s="40">
        <v>3027297.5686719175</v>
      </c>
      <c r="X3147" s="28"/>
      <c r="Y3147" s="38">
        <v>0</v>
      </c>
      <c r="Z3147" s="28">
        <v>3027297.5686719175</v>
      </c>
      <c r="AA3147" s="28">
        <v>0</v>
      </c>
      <c r="AB3147" s="28">
        <v>3027297.5686719175</v>
      </c>
      <c r="AC3147" s="28" t="s">
        <v>6123</v>
      </c>
      <c r="AD3147" s="37">
        <v>0.12804035038716102</v>
      </c>
      <c r="AE3147" s="37">
        <v>1.6919139095923361</v>
      </c>
      <c r="AF3147" s="37" t="s">
        <v>6138</v>
      </c>
    </row>
    <row r="3148" spans="1:32" x14ac:dyDescent="0.2">
      <c r="A3148" s="36" t="s">
        <v>6114</v>
      </c>
      <c r="B3148" s="44" t="s">
        <v>6115</v>
      </c>
      <c r="C3148" s="44"/>
      <c r="D3148" s="25">
        <v>3133</v>
      </c>
      <c r="E3148" s="26" t="s">
        <v>5657</v>
      </c>
      <c r="F3148" s="26" t="s">
        <v>6105</v>
      </c>
      <c r="G3148" s="25" t="s">
        <v>6114</v>
      </c>
      <c r="H3148" s="63">
        <v>40543</v>
      </c>
      <c r="I3148" s="26" t="s">
        <v>6130</v>
      </c>
      <c r="J3148" s="57">
        <v>5138</v>
      </c>
      <c r="K3148" s="26" t="s">
        <v>6112</v>
      </c>
      <c r="L3148" s="25" t="s">
        <v>6116</v>
      </c>
      <c r="M3148" s="25"/>
      <c r="N3148" s="25"/>
      <c r="O3148" s="40">
        <v>3897436</v>
      </c>
      <c r="P3148" s="27">
        <v>3897436</v>
      </c>
      <c r="Q3148" s="27">
        <v>0</v>
      </c>
      <c r="R3148" s="27">
        <v>0</v>
      </c>
      <c r="S3148" s="27">
        <v>0</v>
      </c>
      <c r="T3148" s="27">
        <v>21868902</v>
      </c>
      <c r="U3148" s="27">
        <v>0</v>
      </c>
      <c r="V3148" s="40">
        <v>2800101.8746624864</v>
      </c>
      <c r="W3148" s="40">
        <v>2800101.8746624864</v>
      </c>
      <c r="X3148" s="28"/>
      <c r="Y3148" s="38">
        <v>0</v>
      </c>
      <c r="Z3148" s="28">
        <v>2800101.8746624864</v>
      </c>
      <c r="AA3148" s="28">
        <v>0</v>
      </c>
      <c r="AB3148" s="28">
        <v>2800101.8746624864</v>
      </c>
      <c r="AC3148" s="28" t="s">
        <v>6123</v>
      </c>
      <c r="AD3148" s="37">
        <v>0.12804035038716102</v>
      </c>
      <c r="AE3148" s="37">
        <v>0.71844717261873869</v>
      </c>
      <c r="AF3148" s="37" t="s">
        <v>6138</v>
      </c>
    </row>
    <row r="3149" spans="1:32" x14ac:dyDescent="0.2">
      <c r="A3149" s="36" t="s">
        <v>6114</v>
      </c>
      <c r="B3149" s="44" t="s">
        <v>6115</v>
      </c>
      <c r="C3149" s="44"/>
      <c r="D3149" s="25">
        <v>3134</v>
      </c>
      <c r="E3149" s="26" t="s">
        <v>5658</v>
      </c>
      <c r="F3149" s="26" t="s">
        <v>5659</v>
      </c>
      <c r="G3149" s="25" t="s">
        <v>6114</v>
      </c>
      <c r="H3149" s="63">
        <v>40543</v>
      </c>
      <c r="I3149" s="26" t="s">
        <v>6130</v>
      </c>
      <c r="J3149" s="57">
        <v>2887</v>
      </c>
      <c r="K3149" s="26" t="s">
        <v>6112</v>
      </c>
      <c r="L3149" s="25" t="s">
        <v>6116</v>
      </c>
      <c r="M3149" s="25"/>
      <c r="N3149" s="25"/>
      <c r="O3149" s="40">
        <v>5159730</v>
      </c>
      <c r="P3149" s="27">
        <v>5159730</v>
      </c>
      <c r="Q3149" s="27">
        <v>0</v>
      </c>
      <c r="R3149" s="27">
        <v>0</v>
      </c>
      <c r="S3149" s="27">
        <v>0</v>
      </c>
      <c r="T3149" s="27">
        <v>8979688</v>
      </c>
      <c r="U3149" s="27">
        <v>0</v>
      </c>
      <c r="V3149" s="40">
        <v>1149762.3978873852</v>
      </c>
      <c r="W3149" s="40">
        <v>1149762.3978873852</v>
      </c>
      <c r="X3149" s="28"/>
      <c r="Y3149" s="38">
        <v>0</v>
      </c>
      <c r="Z3149" s="28">
        <v>1149762.3978873852</v>
      </c>
      <c r="AA3149" s="28">
        <v>0</v>
      </c>
      <c r="AB3149" s="28">
        <v>1149762.3978873852</v>
      </c>
      <c r="AC3149" s="28" t="s">
        <v>6123</v>
      </c>
      <c r="AD3149" s="37">
        <v>0.12804035038716102</v>
      </c>
      <c r="AE3149" s="37">
        <v>0.22283383004292573</v>
      </c>
      <c r="AF3149" s="37" t="s">
        <v>6138</v>
      </c>
    </row>
    <row r="3150" spans="1:32" x14ac:dyDescent="0.2">
      <c r="A3150" s="36" t="s">
        <v>6114</v>
      </c>
      <c r="B3150" s="44" t="s">
        <v>6115</v>
      </c>
      <c r="C3150" s="44"/>
      <c r="D3150" s="25">
        <v>3135</v>
      </c>
      <c r="E3150" s="26" t="s">
        <v>5664</v>
      </c>
      <c r="F3150" s="26" t="s">
        <v>5665</v>
      </c>
      <c r="G3150" s="25" t="s">
        <v>6114</v>
      </c>
      <c r="H3150" s="63">
        <v>40359</v>
      </c>
      <c r="I3150" s="26" t="s">
        <v>6129</v>
      </c>
      <c r="J3150" s="57">
        <v>921</v>
      </c>
      <c r="K3150" s="26" t="s">
        <v>6125</v>
      </c>
      <c r="L3150" s="25" t="s">
        <v>6116</v>
      </c>
      <c r="M3150" s="25"/>
      <c r="N3150" s="25"/>
      <c r="O3150" s="40">
        <v>3402443</v>
      </c>
      <c r="P3150" s="27">
        <v>3402443</v>
      </c>
      <c r="Q3150" s="27">
        <v>0</v>
      </c>
      <c r="R3150" s="27">
        <v>0</v>
      </c>
      <c r="S3150" s="27">
        <v>0</v>
      </c>
      <c r="T3150" s="27">
        <v>2647382</v>
      </c>
      <c r="U3150" s="27">
        <v>0</v>
      </c>
      <c r="V3150" s="40">
        <v>625565.49069263716</v>
      </c>
      <c r="W3150" s="40">
        <v>625565.49069263716</v>
      </c>
      <c r="X3150" s="28"/>
      <c r="Y3150" s="38">
        <v>0</v>
      </c>
      <c r="Z3150" s="28">
        <v>625565.49069263716</v>
      </c>
      <c r="AA3150" s="28">
        <v>0</v>
      </c>
      <c r="AB3150" s="28">
        <v>625565.49069263716</v>
      </c>
      <c r="AC3150" s="28" t="s">
        <v>6123</v>
      </c>
      <c r="AD3150" s="37">
        <v>0.23629589182544761</v>
      </c>
      <c r="AE3150" s="37">
        <v>0.18385774300778504</v>
      </c>
      <c r="AF3150" s="37" t="s">
        <v>6138</v>
      </c>
    </row>
    <row r="3151" spans="1:32" x14ac:dyDescent="0.2">
      <c r="A3151" s="36" t="s">
        <v>6114</v>
      </c>
      <c r="B3151" s="44" t="s">
        <v>6115</v>
      </c>
      <c r="C3151" s="44"/>
      <c r="D3151" s="25">
        <v>3136</v>
      </c>
      <c r="E3151" s="26" t="s">
        <v>5668</v>
      </c>
      <c r="F3151" s="26" t="s">
        <v>5669</v>
      </c>
      <c r="G3151" s="25" t="s">
        <v>6114</v>
      </c>
      <c r="H3151" s="63">
        <v>40543</v>
      </c>
      <c r="I3151" s="26" t="s">
        <v>6130</v>
      </c>
      <c r="J3151" s="57">
        <v>548</v>
      </c>
      <c r="K3151" s="26" t="s">
        <v>6125</v>
      </c>
      <c r="L3151" s="25" t="s">
        <v>6116</v>
      </c>
      <c r="M3151" s="25"/>
      <c r="N3151" s="25"/>
      <c r="O3151" s="40">
        <v>765809</v>
      </c>
      <c r="P3151" s="27">
        <v>765809</v>
      </c>
      <c r="Q3151" s="27">
        <v>0</v>
      </c>
      <c r="R3151" s="27">
        <v>0</v>
      </c>
      <c r="S3151" s="27">
        <v>0</v>
      </c>
      <c r="T3151" s="27">
        <v>1747260</v>
      </c>
      <c r="U3151" s="27">
        <v>0</v>
      </c>
      <c r="V3151" s="40">
        <v>412870.35995093163</v>
      </c>
      <c r="W3151" s="40">
        <v>412870.35995093163</v>
      </c>
      <c r="X3151" s="28"/>
      <c r="Y3151" s="38">
        <v>0</v>
      </c>
      <c r="Z3151" s="28">
        <v>412870.35995093163</v>
      </c>
      <c r="AA3151" s="28">
        <v>0</v>
      </c>
      <c r="AB3151" s="28">
        <v>412870.35995093163</v>
      </c>
      <c r="AC3151" s="28" t="s">
        <v>6123</v>
      </c>
      <c r="AD3151" s="37">
        <v>0.23629589182544763</v>
      </c>
      <c r="AE3151" s="37">
        <v>0.53912967848501603</v>
      </c>
      <c r="AF3151" s="37" t="s">
        <v>6138</v>
      </c>
    </row>
  </sheetData>
  <autoFilter ref="A15:AF3151"/>
  <sortState ref="D16:AT3007">
    <sortCondition descending="1" ref="J16:J3007"/>
  </sortState>
  <pageMargins left="0.25" right="0.25" top="0.5" bottom="0.5" header="0.3" footer="0.3"/>
  <pageSetup paperSize="5" scale="85" fitToHeight="60" orientation="landscape" r:id="rId1"/>
  <headerFoot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Form</vt:lpstr>
      <vt:lpstr>Option A_$750M_$100K</vt:lpstr>
      <vt:lpstr>Form!Print_Area</vt:lpstr>
      <vt:lpstr>'Option A_$750M_$100K'!Print_Area</vt:lpstr>
      <vt:lpstr>'Option A_$750M_$100K'!Print_Titles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Roach, Michelle</dc:creator>
  <cp:lastModifiedBy>Kevin Gallagher</cp:lastModifiedBy>
  <dcterms:created xsi:type="dcterms:W3CDTF">2013-05-15T18:22:14Z</dcterms:created>
  <dcterms:modified xsi:type="dcterms:W3CDTF">2013-08-27T01:21:20Z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-1877594961</vt:i4>
  </property>
  <property fmtid="{D5CDD505-2E9C-101B-9397-08002B2CF9AE}" pid="3" name="_NewReviewCycle">
    <vt:lpwstr/>
  </property>
  <property fmtid="{D5CDD505-2E9C-101B-9397-08002B2CF9AE}" pid="4" name="_EmailSubject">
    <vt:lpwstr>Updated AM Webpage Link (Allocation Adjustment) </vt:lpwstr>
  </property>
  <property fmtid="{D5CDD505-2E9C-101B-9397-08002B2CF9AE}" pid="5" name="_AuthorEmail">
    <vt:lpwstr>Essence.C.Moody@hud.gov</vt:lpwstr>
  </property>
  <property fmtid="{D5CDD505-2E9C-101B-9397-08002B2CF9AE}" pid="6" name="_AuthorEmailDisplayName">
    <vt:lpwstr>Moody, Essence C</vt:lpwstr>
  </property>
  <property fmtid="{D5CDD505-2E9C-101B-9397-08002B2CF9AE}" pid="7" name="_PreviousAdHocReviewCycleID">
    <vt:i4>-440630664</vt:i4>
  </property>
  <property fmtid="{D5CDD505-2E9C-101B-9397-08002B2CF9AE}" pid="8" name="_ReviewingToolsShownOnce">
    <vt:lpwstr/>
  </property>
</Properties>
</file>