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filterPrivacy="1" showInkAnnotation="0" hidePivotFieldList="1" defaultThemeVersion="124226"/>
  <bookViews>
    <workbookView xWindow="960" yWindow="-210" windowWidth="17520" windowHeight="11310" tabRatio="799"/>
  </bookViews>
  <sheets>
    <sheet name="Instructions" sheetId="1" r:id="rId1"/>
    <sheet name="Criteria by Prog Type" sheetId="2" r:id="rId2"/>
    <sheet name="S &amp; U " sheetId="3" r:id="rId3"/>
    <sheet name="Land Calc" sheetId="4" r:id="rId4"/>
    <sheet name="Other Fees" sheetId="5" r:id="rId5"/>
    <sheet name="Repl Cost" sheetId="6" r:id="rId6"/>
    <sheet name="S &amp; U NC, SR, 241a" sheetId="7" r:id="rId7"/>
    <sheet name="MILC Pg 1" sheetId="8" r:id="rId8"/>
    <sheet name="MILC Pg 2" sheetId="9" r:id="rId9"/>
  </sheets>
  <definedNames>
    <definedName name="_xlnm.Print_Area" localSheetId="7">'MILC Pg 1'!$A$1:$G$52</definedName>
    <definedName name="_xlnm.Print_Area" localSheetId="8">'MILC Pg 2'!$A$1:$G$60</definedName>
    <definedName name="rate">#REF!</definedName>
    <definedName name="term">#REF!</definedName>
    <definedName name="termy">#REF!</definedName>
  </definedNames>
  <calcPr calcId="171027"/>
</workbook>
</file>

<file path=xl/calcChain.xml><?xml version="1.0" encoding="utf-8"?>
<calcChain xmlns="http://schemas.openxmlformats.org/spreadsheetml/2006/main">
  <c r="G38" i="8" l="1"/>
  <c r="B4" i="3" l="1"/>
  <c r="C43" i="9"/>
  <c r="C31" i="5"/>
  <c r="B20" i="6" s="1"/>
  <c r="C15" i="5"/>
  <c r="B19" i="6" s="1"/>
  <c r="B5" i="8"/>
  <c r="B4" i="8"/>
  <c r="B3" i="8"/>
  <c r="B6" i="7"/>
  <c r="B5" i="7"/>
  <c r="B4" i="7"/>
  <c r="B6" i="3"/>
  <c r="B5" i="3"/>
  <c r="F34" i="9"/>
  <c r="F35" i="9"/>
  <c r="D35" i="8"/>
  <c r="B35" i="8"/>
  <c r="F35" i="8" s="1"/>
  <c r="E24" i="8"/>
  <c r="E17" i="8"/>
  <c r="B4" i="6"/>
  <c r="B6" i="6" s="1"/>
  <c r="C21" i="7" s="1"/>
  <c r="C45" i="7"/>
  <c r="C43" i="7"/>
  <c r="C41" i="7"/>
  <c r="C40" i="7"/>
  <c r="C39" i="7"/>
  <c r="C38" i="7"/>
  <c r="C37" i="7"/>
  <c r="C36" i="7"/>
  <c r="C31" i="7"/>
  <c r="C30" i="7"/>
  <c r="C29" i="7"/>
  <c r="C28" i="7"/>
  <c r="C27" i="7"/>
  <c r="C26" i="7"/>
  <c r="C25" i="7"/>
  <c r="C24" i="7"/>
  <c r="C23" i="7"/>
  <c r="B43" i="6"/>
  <c r="B37" i="6"/>
  <c r="B10" i="6"/>
  <c r="C22" i="7" s="1"/>
  <c r="B25" i="4"/>
  <c r="B51" i="6" s="1"/>
  <c r="B10" i="4"/>
  <c r="E32" i="8"/>
  <c r="F33" i="8" s="1"/>
  <c r="C13" i="7"/>
  <c r="C37" i="3"/>
  <c r="C3" i="9" s="1"/>
  <c r="C7" i="9" s="1"/>
  <c r="G8" i="9" s="1"/>
  <c r="C14" i="3"/>
  <c r="C45" i="3"/>
  <c r="C47" i="3" s="1"/>
  <c r="D47" i="3" s="1"/>
  <c r="C64" i="7"/>
  <c r="C19" i="9"/>
  <c r="G21" i="9"/>
  <c r="B16" i="8"/>
  <c r="E16" i="8" s="1"/>
  <c r="E23" i="8"/>
  <c r="F26" i="8" s="1"/>
  <c r="F22" i="8"/>
  <c r="F34" i="8"/>
  <c r="B30" i="4"/>
  <c r="B33" i="4" s="1"/>
  <c r="B21" i="6" l="1"/>
  <c r="B23" i="6" s="1"/>
  <c r="B50" i="6" s="1"/>
  <c r="C11" i="9"/>
  <c r="G14" i="9" s="1"/>
  <c r="G27" i="8"/>
  <c r="F18" i="8"/>
  <c r="F36" i="8"/>
  <c r="G37" i="8" s="1"/>
  <c r="G39" i="8" s="1"/>
  <c r="C46" i="7" l="1"/>
  <c r="C51" i="7" s="1"/>
  <c r="C66" i="7" s="1"/>
  <c r="D68" i="7" s="1"/>
  <c r="B53" i="6"/>
  <c r="B12" i="8" l="1"/>
  <c r="F12" i="8" s="1"/>
  <c r="G19" i="8" s="1"/>
  <c r="C68" i="7"/>
  <c r="F29" i="9"/>
  <c r="G36" i="9" s="1"/>
  <c r="C41" i="9" s="1"/>
</calcChain>
</file>

<file path=xl/comments1.xml><?xml version="1.0" encoding="utf-8"?>
<comments xmlns="http://schemas.openxmlformats.org/spreadsheetml/2006/main">
  <authors>
    <author>Author</author>
  </authors>
  <commentList>
    <comment ref="B8" authorId="0" shapeId="0">
      <text>
        <r>
          <rPr>
            <b/>
            <sz val="9"/>
            <color indexed="81"/>
            <rFont val="Tahoma"/>
            <family val="2"/>
          </rPr>
          <t>Author:</t>
        </r>
        <r>
          <rPr>
            <sz val="9"/>
            <color indexed="81"/>
            <rFont val="Tahoma"/>
            <family val="2"/>
          </rPr>
          <t xml:space="preserve">
Instructions revised for consistency (capitalization and terms) - Corley
</t>
        </r>
      </text>
    </comment>
    <comment ref="D9" authorId="0" shapeId="0">
      <text>
        <r>
          <rPr>
            <sz val="9"/>
            <color indexed="81"/>
            <rFont val="Tahoma"/>
            <family val="2"/>
          </rPr>
          <t xml:space="preserve">All references to blended rate projects have been deleted.  gg
</t>
        </r>
      </text>
    </comment>
    <comment ref="B19" authorId="0" shapeId="0">
      <text>
        <r>
          <rPr>
            <b/>
            <sz val="9"/>
            <color indexed="81"/>
            <rFont val="Tahoma"/>
            <family val="2"/>
          </rPr>
          <t>Author:</t>
        </r>
        <r>
          <rPr>
            <sz val="9"/>
            <color indexed="81"/>
            <rFont val="Tahoma"/>
            <family val="2"/>
          </rPr>
          <t xml:space="preserve">
Changed from "ORCF benchmarks" to "232 Handbook" - Corley</t>
        </r>
      </text>
    </comment>
    <comment ref="B20" authorId="0" shapeId="0">
      <text>
        <r>
          <rPr>
            <b/>
            <sz val="9"/>
            <color indexed="81"/>
            <rFont val="Tahoma"/>
            <family val="2"/>
          </rPr>
          <t>Author:</t>
        </r>
        <r>
          <rPr>
            <sz val="9"/>
            <color indexed="81"/>
            <rFont val="Tahoma"/>
            <family val="2"/>
          </rPr>
          <t xml:space="preserve">
Changed reference from ORCF benchmarks to 232 Handbook - Corley</t>
        </r>
      </text>
    </comment>
  </commentList>
</comments>
</file>

<file path=xl/comments2.xml><?xml version="1.0" encoding="utf-8"?>
<comments xmlns="http://schemas.openxmlformats.org/spreadsheetml/2006/main">
  <authors>
    <author>Author</author>
  </authors>
  <commentList>
    <comment ref="H7" authorId="0" shapeId="0">
      <text>
        <r>
          <rPr>
            <b/>
            <sz val="9"/>
            <color indexed="81"/>
            <rFont val="Tahoma"/>
            <family val="2"/>
          </rPr>
          <t>Used for Acquisition Projects</t>
        </r>
      </text>
    </comment>
    <comment ref="I7" authorId="0" shapeId="0">
      <text>
        <r>
          <rPr>
            <sz val="9"/>
            <color indexed="81"/>
            <rFont val="Tahoma"/>
            <family val="2"/>
          </rPr>
          <t xml:space="preserve">Used for Refinances
</t>
        </r>
      </text>
    </comment>
  </commentList>
</comments>
</file>

<file path=xl/comments3.xml><?xml version="1.0" encoding="utf-8"?>
<comments xmlns="http://schemas.openxmlformats.org/spreadsheetml/2006/main">
  <authors>
    <author>Author</author>
  </authors>
  <commentList>
    <comment ref="B10" authorId="0" shapeId="0">
      <text>
        <r>
          <rPr>
            <b/>
            <sz val="8"/>
            <color indexed="81"/>
            <rFont val="Tahoma"/>
            <family val="2"/>
          </rPr>
          <t>Author:</t>
        </r>
        <r>
          <rPr>
            <sz val="8"/>
            <color indexed="81"/>
            <rFont val="Tahoma"/>
            <family val="2"/>
          </rPr>
          <t xml:space="preserve">
This should either be zero or a positive number.  </t>
        </r>
        <r>
          <rPr>
            <sz val="9"/>
            <color indexed="81"/>
            <rFont val="Tahoma"/>
            <family val="2"/>
          </rPr>
          <t xml:space="preserve">
</t>
        </r>
      </text>
    </comment>
    <comment ref="B11" authorId="0" shapeId="0">
      <text>
        <r>
          <rPr>
            <sz val="8"/>
            <color indexed="81"/>
            <rFont val="Tahoma"/>
            <family val="2"/>
          </rPr>
          <t>Interest rate premiums may only be applied on behalf of the borrower to prepayment penalties and reserves for replacement.  The transaction costs in MILC Criterion H are reduced by the amount of the interest rate premium.</t>
        </r>
      </text>
    </comment>
    <comment ref="B18" authorId="0" shapeId="0">
      <text>
        <r>
          <rPr>
            <sz val="8"/>
            <color indexed="81"/>
            <rFont val="Tahoma"/>
            <family val="2"/>
          </rPr>
          <t>Refer to the 232 Handbook for guidance on eligible debt and purchases.  If you still have questions after reviewing the 232 Handbook, email LeanThinking@hud.gov.</t>
        </r>
      </text>
    </comment>
    <comment ref="B20" authorId="0" shapeId="0">
      <text>
        <r>
          <rPr>
            <sz val="8"/>
            <color indexed="81"/>
            <rFont val="Tahoma"/>
            <family val="2"/>
          </rPr>
          <t>This does not include any R4R transfer.</t>
        </r>
      </text>
    </comment>
    <comment ref="B27" authorId="0" shapeId="0">
      <text>
        <r>
          <rPr>
            <sz val="8"/>
            <color indexed="81"/>
            <rFont val="Tahoma"/>
            <family val="2"/>
          </rPr>
          <t>If this is included in the financing/placement fee percentage calculation please detail the dollars here.</t>
        </r>
      </text>
    </comment>
    <comment ref="B30" authorId="0" shapeId="0">
      <text>
        <r>
          <rPr>
            <b/>
            <sz val="8"/>
            <color indexed="81"/>
            <rFont val="Tahoma"/>
            <family val="2"/>
          </rPr>
          <t>Author:</t>
        </r>
        <r>
          <rPr>
            <sz val="8"/>
            <color indexed="81"/>
            <rFont val="Tahoma"/>
            <family val="2"/>
          </rPr>
          <t xml:space="preserve">
If the lender is administering the non-critical repair escrow then the refundable payment is a non-eligible use of funds.</t>
        </r>
      </text>
    </comment>
    <comment ref="B32" authorId="0" shapeId="0">
      <text>
        <r>
          <rPr>
            <b/>
            <sz val="9"/>
            <color indexed="81"/>
            <rFont val="Tahoma"/>
            <family val="2"/>
          </rPr>
          <t>Author:</t>
        </r>
        <r>
          <rPr>
            <sz val="9"/>
            <color indexed="81"/>
            <rFont val="Tahoma"/>
            <family val="2"/>
          </rPr>
          <t xml:space="preserve">
.15% of the requested mortgage amount for 223(a)(7)s</t>
        </r>
      </text>
    </comment>
    <comment ref="B40" authorId="0" shapeId="0">
      <text>
        <r>
          <rPr>
            <b/>
            <sz val="9"/>
            <color indexed="81"/>
            <rFont val="Tahoma"/>
            <family val="2"/>
          </rPr>
          <t>Author:</t>
        </r>
        <r>
          <rPr>
            <sz val="9"/>
            <color indexed="81"/>
            <rFont val="Tahoma"/>
            <family val="2"/>
          </rPr>
          <t xml:space="preserve">
This is to be used for non-mortgageable debt service reserve escrow.</t>
        </r>
      </text>
    </comment>
    <comment ref="B41" authorId="0" shapeId="0">
      <text>
        <r>
          <rPr>
            <b/>
            <sz val="9"/>
            <color indexed="81"/>
            <rFont val="Tahoma"/>
            <family val="2"/>
          </rPr>
          <t>Author:</t>
        </r>
        <r>
          <rPr>
            <sz val="9"/>
            <color indexed="81"/>
            <rFont val="Tahoma"/>
            <family val="2"/>
          </rPr>
          <t xml:space="preserve">
20% of incomplete repairs for 223(f), 10% for 223(a)(7).</t>
        </r>
      </text>
    </comment>
  </commentList>
</comments>
</file>

<file path=xl/comments4.xml><?xml version="1.0" encoding="utf-8"?>
<comments xmlns="http://schemas.openxmlformats.org/spreadsheetml/2006/main">
  <authors>
    <author>Author</author>
  </authors>
  <commentList>
    <comment ref="A32" authorId="0" shapeId="0">
      <text>
        <r>
          <rPr>
            <b/>
            <sz val="9"/>
            <color indexed="10"/>
            <rFont val="Tahoma"/>
            <family val="2"/>
          </rPr>
          <t>Only enter if land is purchased from LPA or other Governmental authority for specific reuse.</t>
        </r>
        <r>
          <rPr>
            <sz val="9"/>
            <color indexed="81"/>
            <rFont val="Tahoma"/>
            <family val="2"/>
          </rPr>
          <t xml:space="preserve">
</t>
        </r>
      </text>
    </comment>
    <comment ref="A33" authorId="0" shapeId="0">
      <text>
        <r>
          <rPr>
            <b/>
            <sz val="8"/>
            <color indexed="81"/>
            <rFont val="Tahoma"/>
            <family val="2"/>
          </rPr>
          <t>Author:</t>
        </r>
        <r>
          <rPr>
            <sz val="8"/>
            <color indexed="81"/>
            <rFont val="Tahoma"/>
            <family val="2"/>
          </rPr>
          <t xml:space="preserve">
If this differs from the warranted price of land on the replacement cost tab include additional page with explanation.</t>
        </r>
        <r>
          <rPr>
            <sz val="9"/>
            <color indexed="81"/>
            <rFont val="Tahoma"/>
            <family val="2"/>
          </rPr>
          <t xml:space="preserve">
</t>
        </r>
      </text>
    </comment>
  </commentList>
</comments>
</file>

<file path=xl/comments5.xml><?xml version="1.0" encoding="utf-8"?>
<comments xmlns="http://schemas.openxmlformats.org/spreadsheetml/2006/main">
  <authors>
    <author>Author</author>
  </authors>
  <commentList>
    <comment ref="A18" authorId="0" shapeId="0">
      <text>
        <r>
          <rPr>
            <b/>
            <sz val="8"/>
            <color indexed="81"/>
            <rFont val="Tahoma"/>
            <family val="2"/>
          </rPr>
          <t>Author:</t>
        </r>
        <r>
          <rPr>
            <sz val="8"/>
            <color indexed="81"/>
            <rFont val="Tahoma"/>
            <family val="2"/>
          </rPr>
          <t xml:space="preserve">
All fees shown here should be reflected on the 92328_ORCF.</t>
        </r>
      </text>
    </comment>
    <comment ref="B22" authorId="0" shapeId="0">
      <text>
        <r>
          <rPr>
            <sz val="8"/>
            <color indexed="81"/>
            <rFont val="Tahoma"/>
            <family val="2"/>
          </rPr>
          <t xml:space="preserve">Required for cost plus contracts
</t>
        </r>
      </text>
    </comment>
  </commentList>
</comments>
</file>

<file path=xl/comments6.xml><?xml version="1.0" encoding="utf-8"?>
<comments xmlns="http://schemas.openxmlformats.org/spreadsheetml/2006/main">
  <authors>
    <author>Author</author>
  </authors>
  <commentList>
    <comment ref="A1" authorId="0" shapeId="0">
      <text>
        <r>
          <rPr>
            <b/>
            <sz val="8"/>
            <color indexed="81"/>
            <rFont val="Tahoma"/>
            <family val="2"/>
          </rPr>
          <t>Author:</t>
        </r>
        <r>
          <rPr>
            <sz val="8"/>
            <color indexed="81"/>
            <rFont val="Tahoma"/>
            <family val="2"/>
          </rPr>
          <t xml:space="preserve">
All construction contract items should match figures on the 92328-ORCF.</t>
        </r>
      </text>
    </comment>
    <comment ref="A13" authorId="0" shapeId="0">
      <text>
        <r>
          <rPr>
            <b/>
            <sz val="9"/>
            <color indexed="81"/>
            <rFont val="Tahoma"/>
            <family val="2"/>
          </rPr>
          <t>Author:</t>
        </r>
        <r>
          <rPr>
            <sz val="9"/>
            <color indexed="81"/>
            <rFont val="Tahoma"/>
            <family val="2"/>
          </rPr>
          <t xml:space="preserve">
This should not exceed 2% of the total contract amount.</t>
        </r>
      </text>
    </comment>
    <comment ref="A31" authorId="0" shapeId="0">
      <text>
        <r>
          <rPr>
            <sz val="8"/>
            <color indexed="81"/>
            <rFont val="Tahoma"/>
            <family val="2"/>
          </rPr>
          <t>Use detailed guidance from email blasts, mortgagee letters, etc. to determine this figure.</t>
        </r>
      </text>
    </comment>
    <comment ref="A33" authorId="0" shapeId="0">
      <text>
        <r>
          <rPr>
            <b/>
            <sz val="9"/>
            <color indexed="10"/>
            <rFont val="Tahoma"/>
            <family val="2"/>
          </rPr>
          <t>The formula in cell B33 is for New Construction projects.  For Substantial Rehabilitation, Blended Rate and Section 241(a) projects modify the formula to .005*cell B10.</t>
        </r>
        <r>
          <rPr>
            <sz val="9"/>
            <color indexed="81"/>
            <rFont val="Tahoma"/>
            <family val="2"/>
          </rPr>
          <t xml:space="preserve">
</t>
        </r>
      </text>
    </comment>
    <comment ref="A36" authorId="0" shapeId="0">
      <text>
        <r>
          <rPr>
            <sz val="8"/>
            <color indexed="81"/>
            <rFont val="Tahoma"/>
            <family val="2"/>
          </rPr>
          <t>Survey may be in Borrower's Other Fees or included in this line item.  If it is included here indicate that in lender narrative.</t>
        </r>
      </text>
    </comment>
    <comment ref="A41" authorId="0" shapeId="0">
      <text>
        <r>
          <rPr>
            <sz val="8"/>
            <color indexed="81"/>
            <rFont val="Tahoma"/>
            <family val="2"/>
          </rPr>
          <t>Details should be provided in the lender narrative.</t>
        </r>
      </text>
    </comment>
    <comment ref="A46" authorId="0" shapeId="0">
      <text>
        <r>
          <rPr>
            <sz val="8"/>
            <color indexed="81"/>
            <rFont val="Tahoma"/>
            <family val="2"/>
          </rPr>
          <t xml:space="preserve">Rehab only
</t>
        </r>
      </text>
    </comment>
    <comment ref="A47" authorId="0" shapeId="0">
      <text>
        <r>
          <rPr>
            <sz val="8"/>
            <color indexed="81"/>
            <rFont val="Tahoma"/>
            <family val="2"/>
          </rPr>
          <t>Rehab only--a budget should be provided indicating budgeted number of relocations and detailed cost estimates.</t>
        </r>
      </text>
    </comment>
    <comment ref="A48" authorId="0" shapeId="0">
      <text>
        <r>
          <rPr>
            <sz val="8"/>
            <color indexed="81"/>
            <rFont val="Tahoma"/>
            <family val="2"/>
          </rPr>
          <t>Rehab only</t>
        </r>
      </text>
    </comment>
    <comment ref="A49" authorId="0" shapeId="0">
      <text>
        <r>
          <rPr>
            <sz val="8"/>
            <color indexed="81"/>
            <rFont val="Tahoma"/>
            <family val="2"/>
          </rPr>
          <t xml:space="preserve">Repairs in SR or BR should be included here.
</t>
        </r>
      </text>
    </comment>
    <comment ref="A51" authorId="0" shapeId="0">
      <text>
        <r>
          <rPr>
            <sz val="8"/>
            <color indexed="81"/>
            <rFont val="Tahoma"/>
            <family val="2"/>
          </rPr>
          <t xml:space="preserve">"As is" Value for Rehab projects
</t>
        </r>
      </text>
    </comment>
  </commentList>
</comments>
</file>

<file path=xl/comments7.xml><?xml version="1.0" encoding="utf-8"?>
<comments xmlns="http://schemas.openxmlformats.org/spreadsheetml/2006/main">
  <authors>
    <author>Author</author>
  </authors>
  <commentList>
    <comment ref="B9" authorId="0" shapeId="0">
      <text>
        <r>
          <rPr>
            <b/>
            <sz val="9"/>
            <color indexed="81"/>
            <rFont val="Tahoma"/>
            <family val="2"/>
          </rPr>
          <t>Author:</t>
        </r>
        <r>
          <rPr>
            <sz val="9"/>
            <color indexed="81"/>
            <rFont val="Tahoma"/>
            <family val="2"/>
          </rPr>
          <t xml:space="preserve">
This should either be zero or a positive number.</t>
        </r>
      </text>
    </comment>
    <comment ref="B10" authorId="0" shapeId="0">
      <text>
        <r>
          <rPr>
            <sz val="8"/>
            <color indexed="81"/>
            <rFont val="Tahoma"/>
            <family val="2"/>
          </rPr>
          <t>Not applicable for new construction</t>
        </r>
      </text>
    </comment>
    <comment ref="B29" authorId="0" shapeId="0">
      <text>
        <r>
          <rPr>
            <sz val="8"/>
            <color indexed="81"/>
            <rFont val="Tahoma"/>
            <family val="2"/>
          </rPr>
          <t>during construction period</t>
        </r>
      </text>
    </comment>
    <comment ref="B30" authorId="0" shapeId="0">
      <text>
        <r>
          <rPr>
            <sz val="8"/>
            <color indexed="81"/>
            <rFont val="Tahoma"/>
            <family val="2"/>
          </rPr>
          <t>during construction period</t>
        </r>
      </text>
    </comment>
    <comment ref="B31" authorId="0" shapeId="0">
      <text>
        <r>
          <rPr>
            <sz val="8"/>
            <color indexed="81"/>
            <rFont val="Tahoma"/>
            <family val="2"/>
          </rPr>
          <t>during construction period</t>
        </r>
      </text>
    </comment>
    <comment ref="C43" authorId="0" shapeId="0">
      <text/>
    </comment>
  </commentList>
</comments>
</file>

<file path=xl/comments8.xml><?xml version="1.0" encoding="utf-8"?>
<comments xmlns="http://schemas.openxmlformats.org/spreadsheetml/2006/main">
  <authors>
    <author>Author</author>
  </authors>
  <commentList>
    <comment ref="B12" authorId="0" shapeId="0">
      <text>
        <r>
          <rPr>
            <b/>
            <sz val="8"/>
            <color indexed="81"/>
            <rFont val="Tahoma"/>
            <family val="2"/>
          </rPr>
          <t>241(a): if building an addition, only use replacement cost of the addition</t>
        </r>
      </text>
    </comment>
    <comment ref="A13" authorId="0" shapeId="0">
      <text>
        <r>
          <rPr>
            <b/>
            <sz val="8"/>
            <color indexed="81"/>
            <rFont val="Tahoma"/>
            <family val="2"/>
          </rPr>
          <t>When land is leased, enter the optional purchase price specified in the 92070M.</t>
        </r>
      </text>
    </comment>
    <comment ref="A14" authorId="0" shapeId="0">
      <text>
        <r>
          <rPr>
            <b/>
            <sz val="9"/>
            <color indexed="81"/>
            <rFont val="Tahoma"/>
            <family val="2"/>
          </rPr>
          <t>Author:</t>
        </r>
        <r>
          <rPr>
            <sz val="9"/>
            <color indexed="81"/>
            <rFont val="Tahoma"/>
            <family val="2"/>
          </rPr>
          <t xml:space="preserve">
Only deduct items from non-govt. sources here.  Use Criteria L to deduct govt. sources.
</t>
        </r>
      </text>
    </comment>
    <comment ref="B22" authorId="0" shapeId="0">
      <text>
        <r>
          <rPr>
            <u/>
            <sz val="9"/>
            <color indexed="10"/>
            <rFont val="Tahoma"/>
            <family val="2"/>
          </rPr>
          <t>241(a): Use As-Proposed Value.</t>
        </r>
        <r>
          <rPr>
            <sz val="9"/>
            <color indexed="81"/>
            <rFont val="Tahoma"/>
            <family val="2"/>
          </rPr>
          <t xml:space="preserve">
</t>
        </r>
      </text>
    </comment>
    <comment ref="D22" authorId="0" shapeId="0">
      <text>
        <r>
          <rPr>
            <sz val="10"/>
            <color indexed="81"/>
            <rFont val="Tahoma"/>
            <family val="2"/>
          </rPr>
          <t>Use the OHP Loan to Value Limit for the program and project type</t>
        </r>
        <r>
          <rPr>
            <b/>
            <sz val="10"/>
            <color indexed="81"/>
            <rFont val="Tahoma"/>
            <family val="2"/>
          </rPr>
          <t xml:space="preserve">
</t>
        </r>
        <r>
          <rPr>
            <sz val="10"/>
            <color indexed="10"/>
            <rFont val="Tahoma"/>
            <family val="2"/>
          </rPr>
          <t xml:space="preserve">
</t>
        </r>
        <r>
          <rPr>
            <u/>
            <sz val="10"/>
            <color indexed="10"/>
            <rFont val="Tahoma"/>
            <family val="2"/>
          </rPr>
          <t>241(a): Use 90%</t>
        </r>
      </text>
    </comment>
    <comment ref="A23" authorId="0" shapeId="0">
      <text>
        <r>
          <rPr>
            <b/>
            <sz val="8"/>
            <color indexed="81"/>
            <rFont val="Tahoma"/>
            <family val="2"/>
          </rPr>
          <t>When land is leased, enter the optional purchase price specified in the 92070M.</t>
        </r>
      </text>
    </comment>
    <comment ref="D23" authorId="0" shapeId="0">
      <text>
        <r>
          <rPr>
            <sz val="12"/>
            <color indexed="81"/>
            <rFont val="Tahoma"/>
            <family val="2"/>
          </rPr>
          <t>Use the OHP Loan to Value Limit for the program and project type</t>
        </r>
        <r>
          <rPr>
            <b/>
            <sz val="8"/>
            <color indexed="81"/>
            <rFont val="Tahoma"/>
            <family val="2"/>
          </rPr>
          <t xml:space="preserve">
</t>
        </r>
        <r>
          <rPr>
            <sz val="8"/>
            <color indexed="81"/>
            <rFont val="Tahoma"/>
            <family val="2"/>
          </rPr>
          <t xml:space="preserve">
</t>
        </r>
      </text>
    </comment>
    <comment ref="A34" authorId="0" shapeId="0">
      <text>
        <r>
          <rPr>
            <sz val="12"/>
            <color indexed="81"/>
            <rFont val="Times New Roman"/>
            <family val="1"/>
          </rPr>
          <t>Use Lender's Underwritten NOI</t>
        </r>
        <r>
          <rPr>
            <sz val="8"/>
            <color indexed="81"/>
            <rFont val="Tahoma"/>
            <family val="2"/>
          </rPr>
          <t xml:space="preserve">
</t>
        </r>
      </text>
    </comment>
    <comment ref="B34" authorId="0" shapeId="0">
      <text>
        <r>
          <rPr>
            <sz val="10"/>
            <color indexed="81"/>
            <rFont val="Tahoma"/>
            <family val="2"/>
          </rPr>
          <t>223(d): insert NOI less existing debt service</t>
        </r>
      </text>
    </comment>
    <comment ref="D34" authorId="0" shapeId="0">
      <text>
        <r>
          <rPr>
            <sz val="10"/>
            <color indexed="81"/>
            <rFont val="Tahoma"/>
            <family val="2"/>
          </rPr>
          <t>Use 1.11 for 223(d)</t>
        </r>
        <r>
          <rPr>
            <b/>
            <sz val="8"/>
            <color indexed="81"/>
            <rFont val="Tahoma"/>
            <family val="2"/>
          </rPr>
          <t xml:space="preserve">
</t>
        </r>
      </text>
    </comment>
    <comment ref="D38" authorId="0" shapeId="0">
      <text>
        <r>
          <rPr>
            <sz val="10"/>
            <color indexed="81"/>
            <rFont val="Tahoma"/>
            <family val="2"/>
          </rPr>
          <t>Debt service constant for the abatement period</t>
        </r>
      </text>
    </comment>
    <comment ref="G38" authorId="0" shapeId="0">
      <text>
        <r>
          <rPr>
            <b/>
            <sz val="9"/>
            <color indexed="81"/>
            <rFont val="Tahoma"/>
            <family val="2"/>
          </rPr>
          <t>Author:</t>
        </r>
        <r>
          <rPr>
            <sz val="9"/>
            <color indexed="81"/>
            <rFont val="Tahoma"/>
            <family val="2"/>
          </rPr>
          <t xml:space="preserve">
Fixed Broken Formula
Changed the formula in G38 to =IFERROR(B38/D38,0).  That way if there is no tax abatement savings the formula won’t return a divided by 0 error, and the formula in G39 will be able to correctly calculate the criterion without an error. 
</t>
        </r>
      </text>
    </comment>
    <comment ref="D49" authorId="0" shapeId="0">
      <text>
        <r>
          <rPr>
            <sz val="12"/>
            <color indexed="81"/>
            <rFont val="Tahoma"/>
            <family val="2"/>
          </rPr>
          <t>95% Non-Profit</t>
        </r>
      </text>
    </comment>
    <comment ref="D51" authorId="0" shapeId="0">
      <text>
        <r>
          <rPr>
            <sz val="10"/>
            <color indexed="81"/>
            <rFont val="Tahoma"/>
            <family val="2"/>
          </rPr>
          <t>100% if refinance, 85% if purchase</t>
        </r>
      </text>
    </comment>
  </commentList>
</comments>
</file>

<file path=xl/comments9.xml><?xml version="1.0" encoding="utf-8"?>
<comments xmlns="http://schemas.openxmlformats.org/spreadsheetml/2006/main">
  <authors>
    <author>Author</author>
  </authors>
  <commentList>
    <comment ref="C8" authorId="0" shapeId="0">
      <text>
        <r>
          <rPr>
            <sz val="12"/>
            <color indexed="81"/>
            <rFont val="Times New Roman"/>
            <family val="1"/>
          </rPr>
          <t>90% Non-Profit</t>
        </r>
        <r>
          <rPr>
            <b/>
            <sz val="12"/>
            <color indexed="81"/>
            <rFont val="Times New Roman"/>
            <family val="1"/>
          </rPr>
          <t xml:space="preserve">
</t>
        </r>
      </text>
    </comment>
    <comment ref="G23" authorId="0" shapeId="0">
      <text>
        <r>
          <rPr>
            <sz val="10"/>
            <color indexed="81"/>
            <rFont val="Tahoma"/>
            <family val="2"/>
          </rPr>
          <t>Use detailed guidance from email blasts, mortgagee letters, etc. to determine this figure</t>
        </r>
        <r>
          <rPr>
            <sz val="8"/>
            <color indexed="81"/>
            <rFont val="Tahoma"/>
            <family val="2"/>
          </rPr>
          <t>.</t>
        </r>
      </text>
    </comment>
    <comment ref="A28" authorId="0" shapeId="0">
      <text>
        <r>
          <rPr>
            <sz val="10"/>
            <color indexed="81"/>
            <rFont val="Tahoma"/>
            <family val="2"/>
          </rPr>
          <t>If grants or loans are used for non-mortgageable items details should be provided in the lender narrative.</t>
        </r>
      </text>
    </comment>
    <comment ref="F29" authorId="0" shapeId="0">
      <text>
        <r>
          <rPr>
            <sz val="10"/>
            <color indexed="81"/>
            <rFont val="Tahoma"/>
            <family val="2"/>
          </rPr>
          <t>241(a): if building an addition, only use replacement cost of the addition</t>
        </r>
      </text>
    </comment>
    <comment ref="A32" authorId="0" shapeId="0">
      <text>
        <r>
          <rPr>
            <b/>
            <sz val="8"/>
            <color indexed="81"/>
            <rFont val="Tahoma"/>
            <family val="2"/>
          </rPr>
          <t>When land is leased, enter the optional purchase price specified in the 92070M.</t>
        </r>
      </text>
    </comment>
    <comment ref="G38" authorId="0" shapeId="0">
      <text>
        <r>
          <rPr>
            <sz val="9"/>
            <color indexed="81"/>
            <rFont val="Tahoma"/>
            <family val="2"/>
          </rPr>
          <t>Round down to the nearest $100.</t>
        </r>
      </text>
    </comment>
  </commentList>
</comments>
</file>

<file path=xl/sharedStrings.xml><?xml version="1.0" encoding="utf-8"?>
<sst xmlns="http://schemas.openxmlformats.org/spreadsheetml/2006/main" count="437" uniqueCount="323">
  <si>
    <t xml:space="preserve">      a. Replacement Cost in Fee Simple</t>
  </si>
  <si>
    <t xml:space="preserve">         (2) Grant/Loan funds attributable to R.C. items</t>
  </si>
  <si>
    <t xml:space="preserve">         (3) Excess Unusual Land Improvement</t>
  </si>
  <si>
    <t xml:space="preserve">         (4) Total lines (1) to (3) </t>
  </si>
  <si>
    <t xml:space="preserve">      c. Unpaid Balance of Special Assessment</t>
  </si>
  <si>
    <t xml:space="preserve">      d. Total line b plus line c </t>
  </si>
  <si>
    <t xml:space="preserve">      e.  Line a minus line d </t>
  </si>
  <si>
    <t xml:space="preserve">      a. Mortgage Interest Rate</t>
  </si>
  <si>
    <t xml:space="preserve">      b. Mortgage Insurance Premium Rate</t>
  </si>
  <si>
    <t xml:space="preserve">      c. Initial Curtail Rate</t>
  </si>
  <si>
    <t xml:space="preserve">      d. Sum of Above Rates</t>
  </si>
  <si>
    <t xml:space="preserve">      g. Line e minus line f</t>
  </si>
  <si>
    <t xml:space="preserve">      f. Annual Ground Rent + Annual Special Assessment</t>
  </si>
  <si>
    <t xml:space="preserve">      h. Line g divided by line d</t>
  </si>
  <si>
    <t xml:space="preserve">      i. Annual Tax Abatement Savings</t>
  </si>
  <si>
    <t xml:space="preserve">      j. Line h plus line i</t>
  </si>
  <si>
    <t xml:space="preserve">      a. Value in Fee Simple</t>
  </si>
  <si>
    <t>x</t>
  </si>
  <si>
    <t>÷</t>
  </si>
  <si>
    <t>+</t>
  </si>
  <si>
    <t>Loan term (years)</t>
  </si>
  <si>
    <t>SOURCES</t>
  </si>
  <si>
    <t>Cash/Letter of Credit</t>
  </si>
  <si>
    <t>TOTAL</t>
  </si>
  <si>
    <t>USES</t>
  </si>
  <si>
    <t>HUD ELIGIBLE COSTS</t>
  </si>
  <si>
    <t>Land Purchase</t>
  </si>
  <si>
    <t>Land Improvements</t>
  </si>
  <si>
    <t>Structures</t>
  </si>
  <si>
    <t>General Requirements</t>
  </si>
  <si>
    <t>Builder’s Overhead</t>
  </si>
  <si>
    <t>Builder’s Profit</t>
  </si>
  <si>
    <t>Architect Fees (Design)</t>
  </si>
  <si>
    <t>Architect Fees (Supervisory)</t>
  </si>
  <si>
    <t>Bond Premium</t>
  </si>
  <si>
    <t>Appraisal (incl. update)</t>
  </si>
  <si>
    <t>Market Study</t>
  </si>
  <si>
    <t>Phase I ESA / HUD 4128</t>
  </si>
  <si>
    <t>A&amp;E / Cost Reviews</t>
  </si>
  <si>
    <t>Borrower Legal</t>
  </si>
  <si>
    <t>Major Movable Equipment</t>
  </si>
  <si>
    <t>HUD Inspection Fee</t>
  </si>
  <si>
    <t>HUD Initial MIP</t>
  </si>
  <si>
    <t>Other Fees</t>
  </si>
  <si>
    <t>TOTAL HUD ELIGIBLE COSTS</t>
  </si>
  <si>
    <t>NON-ELIGIBLE COSTS</t>
  </si>
  <si>
    <t>Initial Operating Deficit Escrow</t>
  </si>
  <si>
    <t>Working Capital Escrow</t>
  </si>
  <si>
    <t>Special Escrow - Minor Moveable Equipment</t>
  </si>
  <si>
    <t>Special Escrow - Off-site Construction</t>
  </si>
  <si>
    <t>TOTAL ADDITIONAL COSTS</t>
  </si>
  <si>
    <t>TOTAL COSTS</t>
  </si>
  <si>
    <t>Special Escrow - Demolition</t>
  </si>
  <si>
    <t>X</t>
  </si>
  <si>
    <t>%</t>
  </si>
  <si>
    <t>Repairs</t>
  </si>
  <si>
    <t>Title &amp; Recording</t>
  </si>
  <si>
    <t xml:space="preserve">      e. Line c minus line d</t>
  </si>
  <si>
    <t xml:space="preserve">      a. 100% Project (Replacement) Cost</t>
  </si>
  <si>
    <t xml:space="preserve">      b. (1) Grants/Loans/Gifts</t>
  </si>
  <si>
    <t xml:space="preserve">          (2) Tax Credits</t>
  </si>
  <si>
    <t xml:space="preserve">          (4) Excess Unusual Land Improvement Cost</t>
  </si>
  <si>
    <t>Office of Healthcare Programs Signature</t>
  </si>
  <si>
    <t xml:space="preserve">         Purchased as an asset of the project</t>
  </si>
  <si>
    <t xml:space="preserve">         Replacement and Major Movable Equipment to be </t>
  </si>
  <si>
    <t xml:space="preserve">         Replacement and Major Movable Equipment on Deposit</t>
  </si>
  <si>
    <t>Special Escrow - Debt Service Reserve</t>
  </si>
  <si>
    <t>Section 232 New Construction</t>
  </si>
  <si>
    <t>Section 232/241(a)</t>
  </si>
  <si>
    <t>Section 232/223(f)</t>
  </si>
  <si>
    <t>Section 232/223(a)(7)</t>
  </si>
  <si>
    <t>Section 223(d)</t>
  </si>
  <si>
    <t>Existing Indebtedness</t>
  </si>
  <si>
    <t>Initial Deposit to the Reserve for Replacement</t>
  </si>
  <si>
    <t>PCNA</t>
  </si>
  <si>
    <t>Estimate of Repair Cost (Critical &amp; Non Critical)</t>
  </si>
  <si>
    <t>First Year MIP</t>
  </si>
  <si>
    <t>Existing Replacement Reserves to Transfer</t>
  </si>
  <si>
    <t>Prepayment Penalty</t>
  </si>
  <si>
    <t>Project Name:</t>
  </si>
  <si>
    <t>Project Number:</t>
  </si>
  <si>
    <t>Replacement Cost minus HUD Eligible Costs</t>
  </si>
  <si>
    <t>Pre-Opening Management Fees</t>
  </si>
  <si>
    <t>Marketing</t>
  </si>
  <si>
    <t>Lender's Underwriter Signature</t>
  </si>
  <si>
    <t xml:space="preserve"> </t>
  </si>
  <si>
    <t>Financing/Placement Fee/Lender Legal</t>
  </si>
  <si>
    <t>Special Escrow - Short-Term Debt Service Reserve</t>
  </si>
  <si>
    <t xml:space="preserve">      a. As-Proposed Value</t>
  </si>
  <si>
    <t xml:space="preserve">      b. Loan-to-Value Percentage</t>
  </si>
  <si>
    <t xml:space="preserve">      d. Total of All Outstanding Indebtedness Relating to Property</t>
  </si>
  <si>
    <t>Section 232(i)</t>
  </si>
  <si>
    <t>100% of the Cost of Fire Safety Equipment</t>
  </si>
  <si>
    <t>Other (Describe)</t>
  </si>
  <si>
    <t>1.</t>
  </si>
  <si>
    <t>2.</t>
  </si>
  <si>
    <t>3.</t>
  </si>
  <si>
    <t>4.</t>
  </si>
  <si>
    <t>5.</t>
  </si>
  <si>
    <t>Instructions</t>
  </si>
  <si>
    <t>6.</t>
  </si>
  <si>
    <t>HUD Insured Loan</t>
  </si>
  <si>
    <t>Program Type:</t>
  </si>
  <si>
    <t>Interest Rate Premium</t>
  </si>
  <si>
    <t xml:space="preserve">D.  Amount Based on Required Loan to Value </t>
  </si>
  <si>
    <t xml:space="preserve">E.  Amount Based on Required Debt Service Coverage </t>
  </si>
  <si>
    <t>A.  Requested Loan Amount</t>
  </si>
  <si>
    <t>B.  Original Principal Amount</t>
  </si>
  <si>
    <t xml:space="preserve">C.  Amount Based on Replacement Cost </t>
  </si>
  <si>
    <t>F.  Amount Based on Estimated Cost of Rehabilitation Plus</t>
  </si>
  <si>
    <t>Date:</t>
  </si>
  <si>
    <t xml:space="preserve">      a. HUD Eligible Costs</t>
  </si>
  <si>
    <t xml:space="preserve">       b. Enter the Sum of any Grant/Loan and Reserves for </t>
  </si>
  <si>
    <t xml:space="preserve">      c. Line a minus line b</t>
  </si>
  <si>
    <t xml:space="preserve">      d. Line c</t>
  </si>
  <si>
    <t xml:space="preserve">      b. Enter the Sum of any Grant/Loan and Reserves for </t>
  </si>
  <si>
    <t xml:space="preserve">      c. Line a times line b</t>
  </si>
  <si>
    <t>G.  Amount Based on Borrower's Total Cost of Acquisition Section 223(f)</t>
  </si>
  <si>
    <t>H.  Amount Based on the Cost to Refinance</t>
  </si>
  <si>
    <t>I.  Amount Based on Total Indebtedness</t>
  </si>
  <si>
    <t>K.  Amount based on 100% of the Cost of Fire Safety Equipment</t>
  </si>
  <si>
    <t>L.  Amount Based on Deduction of Grant(s), Loan(s), LIHTCs and Gift(s) for mortgageable items</t>
  </si>
  <si>
    <t xml:space="preserve">          (5) Unpaid Balance of Special Assessment</t>
  </si>
  <si>
    <t xml:space="preserve">          (6) Sum of Lines (1) through (5)</t>
  </si>
  <si>
    <t xml:space="preserve">      c. Line a. minus line b. (6)</t>
  </si>
  <si>
    <r>
      <t>Maximum Insurable Loan</t>
    </r>
    <r>
      <rPr>
        <sz val="12"/>
        <rFont val="Times New Roman"/>
        <family val="1"/>
      </rPr>
      <t xml:space="preserve"> (Lowest of Foregoing Criteria)</t>
    </r>
  </si>
  <si>
    <t>232 NC</t>
  </si>
  <si>
    <t>232 SR</t>
  </si>
  <si>
    <t>232 BR</t>
  </si>
  <si>
    <t>241(a)</t>
  </si>
  <si>
    <t>223(f)</t>
  </si>
  <si>
    <t>223(a)(7)</t>
  </si>
  <si>
    <t>223(d)</t>
  </si>
  <si>
    <t>232(i)</t>
  </si>
  <si>
    <t>those fields will make them appear.</t>
  </si>
  <si>
    <t xml:space="preserve">Fields with red arrows in the corner have additional notes.  Placing your cursor over the </t>
  </si>
  <si>
    <t>7.</t>
  </si>
  <si>
    <t>Lender Legal</t>
  </si>
  <si>
    <t>Financing/Placement Fee</t>
  </si>
  <si>
    <t xml:space="preserve">      e. Net Operating Income </t>
  </si>
  <si>
    <t>A.</t>
  </si>
  <si>
    <t>B.</t>
  </si>
  <si>
    <t>C.</t>
  </si>
  <si>
    <t>D.</t>
  </si>
  <si>
    <t>E.</t>
  </si>
  <si>
    <t>F.</t>
  </si>
  <si>
    <t>G.</t>
  </si>
  <si>
    <t>H.</t>
  </si>
  <si>
    <t>I.</t>
  </si>
  <si>
    <t>J.</t>
  </si>
  <si>
    <t>K.</t>
  </si>
  <si>
    <t>L.</t>
  </si>
  <si>
    <t>Amount Based on Deduction of Grant(s), Loan(s), LIHTCs and Gift(s) for Mortgageable Items</t>
  </si>
  <si>
    <t>Amount Based on 100% of the Cost of Fire Safety Equipment</t>
  </si>
  <si>
    <t>Requested Loan Amount</t>
  </si>
  <si>
    <t>Original Principal Balance</t>
  </si>
  <si>
    <t>Amount Based on Replacement Cost</t>
  </si>
  <si>
    <t>Amount Based on Loan to Value</t>
  </si>
  <si>
    <t>Amount Based on Debt Service Coverage</t>
  </si>
  <si>
    <t>Amount Based on Estimated Cost of Rehabilitation Plus</t>
  </si>
  <si>
    <t>Amount Based on Borrower's Total Cost of Acquisition</t>
  </si>
  <si>
    <t>Amount Based on the Cost to Refinance</t>
  </si>
  <si>
    <t>Amount Based on Total Indebtedness</t>
  </si>
  <si>
    <t>Amount Based on 100% of the Operating Loss</t>
  </si>
  <si>
    <t>8.</t>
  </si>
  <si>
    <t>Applicable criteria are shown in the Criteria by Program tab.  That tab and this instructions</t>
  </si>
  <si>
    <t>Information Concerning Land or Property</t>
  </si>
  <si>
    <t>Date Acquired</t>
  </si>
  <si>
    <t>Purchase Price</t>
  </si>
  <si>
    <t>Additional Cost</t>
  </si>
  <si>
    <t>Annual Ground Rent</t>
  </si>
  <si>
    <t>Total Cost</t>
  </si>
  <si>
    <t>Last Arms-Length Transaction</t>
  </si>
  <si>
    <t xml:space="preserve">Note: If this is an allocation of a purchase of a larger site or a combination of multiple sites </t>
  </si>
  <si>
    <t>Special Assessments</t>
  </si>
  <si>
    <t>Prepayable, Non-Prepayable or N/A</t>
  </si>
  <si>
    <t>Principal Balance</t>
  </si>
  <si>
    <t>Annual Payment</t>
  </si>
  <si>
    <t>Remaining Term</t>
  </si>
  <si>
    <t>Buyer</t>
  </si>
  <si>
    <t>Seller</t>
  </si>
  <si>
    <t>Value of Land and Cost Certification</t>
  </si>
  <si>
    <t>Fair Market Value of land fully improved</t>
  </si>
  <si>
    <t>Deduct unusual land improvements</t>
  </si>
  <si>
    <t>For Cost Certification Purposes:</t>
  </si>
  <si>
    <t>Demolition</t>
  </si>
  <si>
    <t>Off-site Cost</t>
  </si>
  <si>
    <t>Estimate of "as is" by subtraction from improved value</t>
  </si>
  <si>
    <t>Equals warranted price of land fully improved</t>
  </si>
  <si>
    <t>Estimate of "as is" by comparison (from appraisal)</t>
  </si>
  <si>
    <t>"As is" based on acquisition cost (include legal, title, etc.)</t>
  </si>
  <si>
    <t>Estimate of value of land "as is" for cost certification purposes</t>
  </si>
  <si>
    <t>Estimated Replacement Cost</t>
  </si>
  <si>
    <t>Unusual Land Improvements</t>
  </si>
  <si>
    <t>Other Land Improvements</t>
  </si>
  <si>
    <t>Total Land Improvements</t>
  </si>
  <si>
    <t>Main Building</t>
  </si>
  <si>
    <t>Other Structures (identify)</t>
  </si>
  <si>
    <t>Total Structures</t>
  </si>
  <si>
    <t>Architect Design Fee</t>
  </si>
  <si>
    <t>Architect Supervisory Fee</t>
  </si>
  <si>
    <t>Total Other Fees</t>
  </si>
  <si>
    <t>Total For All Improvements</t>
  </si>
  <si>
    <t>Note: Estimated Construction Time (months)</t>
  </si>
  <si>
    <t>Note: Estimated Interest Time (months)</t>
  </si>
  <si>
    <t>Note: Estimated Interest Rate (percent)</t>
  </si>
  <si>
    <t>Interest</t>
  </si>
  <si>
    <t>Taxes</t>
  </si>
  <si>
    <t>Insurance</t>
  </si>
  <si>
    <t>HUD Mortgage Insurance Premium</t>
  </si>
  <si>
    <t>Initial Financing Fee</t>
  </si>
  <si>
    <t>Permanent Placement Fee</t>
  </si>
  <si>
    <t>Title and Recording</t>
  </si>
  <si>
    <t>Total Carrying Charges and Financing</t>
  </si>
  <si>
    <t>Legal</t>
  </si>
  <si>
    <t>Organizational</t>
  </si>
  <si>
    <t>Borrower's Cost Certification Audit Fee</t>
  </si>
  <si>
    <t>Total Legal, Organizational, Audit</t>
  </si>
  <si>
    <t>Total Estimated Development Cost</t>
  </si>
  <si>
    <t>Warranted Price of Land</t>
  </si>
  <si>
    <t>Total Estimated Replacement Cost</t>
  </si>
  <si>
    <t>Offsite Costs (Rehab only)</t>
  </si>
  <si>
    <t>9.</t>
  </si>
  <si>
    <t>Uses page and the Maximum Insurable Loan Calculation pages.</t>
  </si>
  <si>
    <t>223f, 223a7, 223d, and 232i Firm Commitments should include the applicable Sources and</t>
  </si>
  <si>
    <t>10.</t>
  </si>
  <si>
    <t>completing the criteria.</t>
  </si>
  <si>
    <t xml:space="preserve">Formulas on the criteria pages use data from the Land Calculation, Replacement Cost and </t>
  </si>
  <si>
    <t>Sources and Uses tab.</t>
  </si>
  <si>
    <t>The percentage fields in the S &amp; U tab for 223(f), 223(a)(7), 223(d) and 232(i) only drive the</t>
  </si>
  <si>
    <t>A lender's underwriter signature and date are required for all submissions.</t>
  </si>
  <si>
    <t xml:space="preserve">For 223f, 223a7, 223d, and 232i complete the applicable Sources and Uses tab before </t>
  </si>
  <si>
    <t>Section 232 Substantial Rehabilitation</t>
  </si>
  <si>
    <t>It will be carried forward to other tabs.</t>
  </si>
  <si>
    <t>Existing Indebtedness or Purchase Price</t>
  </si>
  <si>
    <t>Survey</t>
  </si>
  <si>
    <t>Repair Completion Assurance Escrow</t>
  </si>
  <si>
    <t>Additional Other Fees (Describe)</t>
  </si>
  <si>
    <t>calculations for Criteria G and H.  Enter the actual, fixed dollar amount in the adjacent fields</t>
  </si>
  <si>
    <t>11.</t>
  </si>
  <si>
    <t>12.</t>
  </si>
  <si>
    <t xml:space="preserve">The mortgage amount should be entered as the lowest of all applicable criteria.  See the </t>
  </si>
  <si>
    <t>Criteria by Program Type chart to determine which criteria apply.</t>
  </si>
  <si>
    <t>Borrower Other Fees</t>
  </si>
  <si>
    <t>Line</t>
  </si>
  <si>
    <t>Description</t>
  </si>
  <si>
    <t>Amount</t>
  </si>
  <si>
    <t>A</t>
  </si>
  <si>
    <t>B</t>
  </si>
  <si>
    <t>C</t>
  </si>
  <si>
    <t>D</t>
  </si>
  <si>
    <t>E</t>
  </si>
  <si>
    <t>F</t>
  </si>
  <si>
    <t>G</t>
  </si>
  <si>
    <t>H</t>
  </si>
  <si>
    <t>I</t>
  </si>
  <si>
    <t>J</t>
  </si>
  <si>
    <t>Total</t>
  </si>
  <si>
    <t>Survey--Land and Final "as built"</t>
  </si>
  <si>
    <t>Building Permits</t>
  </si>
  <si>
    <t>Soils Report</t>
  </si>
  <si>
    <t>Traffic Study</t>
  </si>
  <si>
    <t>Impact Fees</t>
  </si>
  <si>
    <t>Hook-up Fees</t>
  </si>
  <si>
    <t>Schedule of Other Fees included in Construction Contract</t>
  </si>
  <si>
    <t>Cost Certification</t>
  </si>
  <si>
    <t>Municipal Inspections</t>
  </si>
  <si>
    <t>Special Engineering Tests/Fees</t>
  </si>
  <si>
    <t>Special Taxes</t>
  </si>
  <si>
    <t>Permits</t>
  </si>
  <si>
    <t xml:space="preserve">and Replacement Cost pages, the applicable Sources and Uses page, and the </t>
  </si>
  <si>
    <t>and Sources and Uses tabs before completing the criteria.</t>
  </si>
  <si>
    <t>Fields to be completed are shaded in aqua.</t>
  </si>
  <si>
    <t>Contingency</t>
  </si>
  <si>
    <t>Relocation</t>
  </si>
  <si>
    <t>Existing Reserve for Replacement Deposit</t>
  </si>
  <si>
    <t>Complete the project name, project number, and program type on this page (column D).</t>
  </si>
  <si>
    <t>Grants/Other Loans (Describe)</t>
  </si>
  <si>
    <t>Notes:</t>
  </si>
  <si>
    <t>Estimated Liquidated Damages--Construction Contract</t>
  </si>
  <si>
    <t>Incentive Percentage--Construction Contract (if applicable)</t>
  </si>
  <si>
    <t>Estimated Soft Costs--Construction Period</t>
  </si>
  <si>
    <t>provided for all calculations to be completed.</t>
  </si>
  <si>
    <t>Sources and Uses</t>
  </si>
  <si>
    <t>Pursuant to Sections 223(f), 223(a)(7), 223(d) and 232(i)</t>
  </si>
  <si>
    <t>Schedule of Other Fees to be paid by Borrower</t>
  </si>
  <si>
    <r>
      <rPr>
        <b/>
        <sz val="11"/>
        <color indexed="8"/>
        <rFont val="Calibri"/>
        <family val="2"/>
      </rPr>
      <t>Public reporting</t>
    </r>
    <r>
      <rPr>
        <sz val="11"/>
        <color theme="1"/>
        <rFont val="Calibri"/>
        <family val="2"/>
        <scheme val="minor"/>
      </rPr>
      <t xml:space="preserve"> burden for this collection of information is estimated to average 1.25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
    </r>
    <r>
      <rPr>
        <b/>
        <sz val="11"/>
        <color indexed="8"/>
        <rFont val="Calibri"/>
        <family val="2"/>
      </rPr>
      <t xml:space="preserve">Warning: </t>
    </r>
    <r>
      <rPr>
        <sz val="11"/>
        <color indexed="8"/>
        <rFont val="Calibri"/>
        <family val="2"/>
      </rPr>
      <t xml:space="preserve">Any person who knowingly presents a false, fictitious, or fraudulent statement or claim in a matter within the jurisdiction of the U.S. Department of Housing and Urban Development is subject to criminal penalties, civil liability, and administrative sanctions.  </t>
    </r>
  </si>
  <si>
    <t xml:space="preserve">      b.(1) Optional Purchase Price from 92070M</t>
  </si>
  <si>
    <t xml:space="preserve">      b. Optional Purchase Price from 92070M</t>
  </si>
  <si>
    <t xml:space="preserve">          (3) Optional Purchase Price from 92070M</t>
  </si>
  <si>
    <r>
      <rPr>
        <b/>
        <sz val="8"/>
        <color indexed="8"/>
        <rFont val="Calibri"/>
        <family val="2"/>
      </rPr>
      <t>Public reporting burde</t>
    </r>
    <r>
      <rPr>
        <sz val="8"/>
        <color indexed="8"/>
        <rFont val="Calibri"/>
        <family val="2"/>
      </rPr>
      <t xml:space="preserve">n for this collection of information is estimated to average 2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This agency may not collect this information, and you are not required to complete this form, unless it displays a currently valid OMB control number. 
</t>
    </r>
    <r>
      <rPr>
        <b/>
        <sz val="8"/>
        <color indexed="8"/>
        <rFont val="Calibri"/>
        <family val="2"/>
      </rPr>
      <t xml:space="preserve">Warning: </t>
    </r>
    <r>
      <rPr>
        <sz val="8"/>
        <color indexed="8"/>
        <rFont val="Calibri"/>
        <family val="2"/>
      </rPr>
      <t xml:space="preserve">Any person who knowingly presents a false, fictitious, or fraudulent statement or claim in a matter within the jurisdiction of the U.S. Department of Housing and Urban Development is subject to criminal penalties, civil liability, and administrative sanctions.  </t>
    </r>
  </si>
  <si>
    <t>HUD Application Fee</t>
  </si>
  <si>
    <t>For 223f if the Maximum Insurable Loan is less than Criteria H then amend the Sources</t>
  </si>
  <si>
    <t>and Uses tab to reflect the correct loan amount and other line items affected by the loan amount.</t>
  </si>
  <si>
    <r>
      <t>exceeds the lowest of all applicable criteria a</t>
    </r>
    <r>
      <rPr>
        <b/>
        <sz val="11"/>
        <color indexed="8"/>
        <rFont val="Times New Roman"/>
        <family val="1"/>
      </rPr>
      <t xml:space="preserve"> waiver request</t>
    </r>
    <r>
      <rPr>
        <sz val="11"/>
        <color indexed="8"/>
        <rFont val="Times New Roman"/>
        <family val="1"/>
      </rPr>
      <t xml:space="preserve"> (Form HUD-2-</t>
    </r>
    <r>
      <rPr>
        <sz val="11"/>
        <rFont val="Times New Roman"/>
        <family val="1"/>
      </rPr>
      <t>ORCF</t>
    </r>
    <r>
      <rPr>
        <sz val="11"/>
        <color indexed="8"/>
        <rFont val="Times New Roman"/>
        <family val="1"/>
      </rPr>
      <t>) must</t>
    </r>
  </si>
  <si>
    <r>
      <t>be included as part of the application and attached to the HUD-92264a</t>
    </r>
    <r>
      <rPr>
        <sz val="11"/>
        <rFont val="Times New Roman"/>
        <family val="1"/>
      </rPr>
      <t>-ORCF</t>
    </r>
    <r>
      <rPr>
        <sz val="11"/>
        <color theme="1"/>
        <rFont val="Times New Roman"/>
        <family val="1"/>
      </rPr>
      <t xml:space="preserve"> as an exhibit.</t>
    </r>
  </si>
  <si>
    <r>
      <t xml:space="preserve">      f. Line a minus line</t>
    </r>
    <r>
      <rPr>
        <sz val="12"/>
        <rFont val="Times New Roman"/>
        <family val="1"/>
      </rPr>
      <t xml:space="preserve"> e</t>
    </r>
  </si>
  <si>
    <r>
      <t xml:space="preserve">      e. Total line b plus line c </t>
    </r>
    <r>
      <rPr>
        <u/>
        <sz val="12"/>
        <rFont val="Times New Roman"/>
        <family val="1"/>
      </rPr>
      <t xml:space="preserve">(lines b through d for 241(a)) </t>
    </r>
  </si>
  <si>
    <t xml:space="preserve">when the mortgage amount has been determined.  Both percentages and dollars must be </t>
  </si>
  <si>
    <t>tab are for information purposes only and are not to be attached to the Firm Commitment.</t>
  </si>
  <si>
    <t>Maximum Insurable Loan Calculation pages.</t>
  </si>
  <si>
    <t>232 Handbook benchmarks should be used for all criteria.   Do not use regulatory percentages.</t>
  </si>
  <si>
    <t>The MILC should reflect benchmarks in the 232 Handbook.  If the requested mortgage amount</t>
  </si>
  <si>
    <t xml:space="preserve">For NC and 241a complete the Land Calculation, Other Fees, Replacement Cost </t>
  </si>
  <si>
    <t>NC, SR and 241a Firm Commitments should include the Land Calculation, Other Fees,</t>
  </si>
  <si>
    <t>Pursuant to New Construction, Substantial
Rehabilitation and Section 241(a)</t>
  </si>
  <si>
    <t>provide detail (including basis of allocation) below.  Insert additional page if needed.</t>
  </si>
  <si>
    <t>Contractor Other Fees</t>
  </si>
  <si>
    <t>Contractor General Overhead</t>
  </si>
  <si>
    <t>Contractor Profit</t>
  </si>
  <si>
    <t>Non Profit Developer's Fee/Consultant</t>
  </si>
  <si>
    <t>Initial Deposit to Reserve for Replacement</t>
  </si>
  <si>
    <r>
      <t xml:space="preserve">      </t>
    </r>
    <r>
      <rPr>
        <u/>
        <sz val="12"/>
        <rFont val="Times New Roman"/>
        <family val="1"/>
      </rPr>
      <t>d. Less: 90% of As-is Value (for 241(a) only)</t>
    </r>
    <r>
      <rPr>
        <sz val="12"/>
        <rFont val="Times New Roman"/>
        <family val="1"/>
      </rPr>
      <t xml:space="preserve"> </t>
    </r>
  </si>
  <si>
    <t xml:space="preserve">      a. Existing Mortgage Indebtedness (Property Owned) or Purchase Price of Property (to be Acquired)</t>
  </si>
  <si>
    <t xml:space="preserve">      b. "As Is" Value of Prop. Before Rehab.</t>
  </si>
  <si>
    <t xml:space="preserve">      c. Lesser of a. or b.</t>
  </si>
  <si>
    <t xml:space="preserve">      d. Total Estimated Development Cost</t>
  </si>
  <si>
    <t xml:space="preserve">      e. Estimated Cost of Off-Site Construction</t>
  </si>
  <si>
    <t xml:space="preserve">      f. Sum of lines d &amp; e</t>
  </si>
  <si>
    <t xml:space="preserve">      g. Grant/Loan funds attributable to Replacement Cost items</t>
  </si>
  <si>
    <t xml:space="preserve">      h. Line f minus line g</t>
  </si>
  <si>
    <t xml:space="preserve">      i. Line h plus line c</t>
  </si>
  <si>
    <t>J.  Amount based on 100% of the Operating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</si>
</sst>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000%"/>
    <numFmt numFmtId="166" formatCode="_(* #,##0_);_(* \(#,##0\);_(* &quot;-&quot;??_);_(@_)"/>
    <numFmt numFmtId="167" formatCode="_(&quot;$&quot;* #,##0_);_(&quot;$&quot;* \(#,##0\);_(&quot;$&quot;* &quot;-&quot;??_);_(@_)"/>
    <numFmt numFmtId="168" formatCode="#,##0.00\ &quot;F&quot;;[Red]\-#,##0.00\ &quot;F&quot;"/>
    <numFmt numFmtId="169" formatCode="#,##0."/>
    <numFmt numFmtId="170" formatCode="&quot;$&quot;#."/>
    <numFmt numFmtId="171" formatCode="_([$€-2]* #,##0.00_);_([$€-2]* \(#,##0.00\);_([$€-2]* &quot;-&quot;??_)"/>
    <numFmt numFmtId="172" formatCode="#.00"/>
    <numFmt numFmtId="173" formatCode="0.00_)"/>
    <numFmt numFmtId="174" formatCode="mm/dd/yy"/>
  </numFmts>
  <fonts count="63" x14ac:knownFonts="1">
    <font>
      <sz val="11"/>
      <color theme="1"/>
      <name val="Calibri"/>
      <family val="2"/>
      <scheme val="minor"/>
    </font>
    <font>
      <sz val="8"/>
      <color indexed="81"/>
      <name val="Tahoma"/>
      <family val="2"/>
    </font>
    <font>
      <b/>
      <sz val="8"/>
      <color indexed="81"/>
      <name val="Tahoma"/>
      <family val="2"/>
    </font>
    <font>
      <sz val="11"/>
      <color indexed="8"/>
      <name val="Calibri"/>
      <family val="2"/>
    </font>
    <font>
      <sz val="8"/>
      <name val="Calibri"/>
      <family val="2"/>
    </font>
    <font>
      <sz val="10"/>
      <name val="Arial"/>
      <family val="2"/>
    </font>
    <font>
      <sz val="10"/>
      <name val="Arial"/>
      <family val="2"/>
    </font>
    <font>
      <b/>
      <sz val="8"/>
      <name val="Arial"/>
      <family val="2"/>
    </font>
    <font>
      <sz val="8"/>
      <name val="Arial"/>
      <family val="2"/>
    </font>
    <font>
      <sz val="12"/>
      <name val="Arial"/>
      <family val="2"/>
    </font>
    <font>
      <sz val="10"/>
      <name val="MS Sans Serif"/>
      <family val="2"/>
    </font>
    <font>
      <sz val="8"/>
      <name val="Times New Roman"/>
      <family val="1"/>
    </font>
    <font>
      <b/>
      <sz val="10"/>
      <name val="Arial"/>
      <family val="2"/>
    </font>
    <font>
      <sz val="1"/>
      <color indexed="8"/>
      <name val="Courier"/>
      <family val="3"/>
    </font>
    <font>
      <sz val="10"/>
      <name val="MS Serif"/>
      <family val="1"/>
    </font>
    <font>
      <sz val="10"/>
      <color indexed="16"/>
      <name val="MS Serif"/>
      <family val="1"/>
    </font>
    <font>
      <sz val="10"/>
      <name val="Times New Roman"/>
      <family val="1"/>
    </font>
    <font>
      <b/>
      <sz val="12"/>
      <name val="Arial"/>
      <family val="2"/>
    </font>
    <font>
      <b/>
      <sz val="8"/>
      <name val="MS Sans Serif"/>
      <family val="2"/>
    </font>
    <font>
      <b/>
      <i/>
      <sz val="16"/>
      <name val="Helv"/>
    </font>
    <font>
      <b/>
      <sz val="10"/>
      <name val="MS Sans Serif"/>
      <family val="2"/>
    </font>
    <font>
      <sz val="8"/>
      <name val="Wingdings"/>
      <charset val="2"/>
    </font>
    <font>
      <sz val="8"/>
      <name val="Helv"/>
    </font>
    <font>
      <sz val="8"/>
      <name val="MS Sans Serif"/>
      <family val="2"/>
    </font>
    <font>
      <b/>
      <sz val="8"/>
      <color indexed="8"/>
      <name val="Helv"/>
    </font>
    <font>
      <sz val="12"/>
      <color indexed="8"/>
      <name val="Times New Roman"/>
      <family val="1"/>
    </font>
    <font>
      <b/>
      <sz val="12"/>
      <color indexed="8"/>
      <name val="Times New Roman"/>
      <family val="1"/>
    </font>
    <font>
      <sz val="12"/>
      <name val="Times New Roman"/>
      <family val="1"/>
    </font>
    <font>
      <b/>
      <sz val="12"/>
      <name val="Times New Roman"/>
      <family val="1"/>
    </font>
    <font>
      <sz val="9"/>
      <color indexed="81"/>
      <name val="Tahoma"/>
      <family val="2"/>
    </font>
    <font>
      <b/>
      <sz val="9"/>
      <color indexed="81"/>
      <name val="Tahoma"/>
      <family val="2"/>
    </font>
    <font>
      <b/>
      <sz val="12"/>
      <color indexed="81"/>
      <name val="Times New Roman"/>
      <family val="1"/>
    </font>
    <font>
      <b/>
      <sz val="11"/>
      <color indexed="8"/>
      <name val="Times New Roman"/>
      <family val="1"/>
    </font>
    <font>
      <sz val="11"/>
      <color indexed="8"/>
      <name val="Times New Roman"/>
      <family val="1"/>
    </font>
    <font>
      <b/>
      <sz val="8"/>
      <name val="Times New Roman"/>
      <family val="1"/>
    </font>
    <font>
      <b/>
      <sz val="10"/>
      <color indexed="81"/>
      <name val="Tahoma"/>
      <family val="2"/>
    </font>
    <font>
      <sz val="10"/>
      <color indexed="81"/>
      <name val="Tahoma"/>
      <family val="2"/>
    </font>
    <font>
      <sz val="12"/>
      <color indexed="81"/>
      <name val="Tahoma"/>
      <family val="2"/>
    </font>
    <font>
      <sz val="12"/>
      <color indexed="81"/>
      <name val="Times New Roman"/>
      <family val="1"/>
    </font>
    <font>
      <b/>
      <sz val="11"/>
      <color indexed="8"/>
      <name val="Calibri"/>
      <family val="2"/>
    </font>
    <font>
      <b/>
      <sz val="8"/>
      <color indexed="8"/>
      <name val="Calibri"/>
      <family val="2"/>
    </font>
    <font>
      <sz val="8"/>
      <color indexed="8"/>
      <name val="Calibri"/>
      <family val="2"/>
    </font>
    <font>
      <sz val="12"/>
      <color theme="1"/>
      <name val="Times New Roman"/>
      <family val="1"/>
    </font>
    <font>
      <b/>
      <sz val="11"/>
      <color theme="1"/>
      <name val="Times New Roman"/>
      <family val="1"/>
    </font>
    <font>
      <sz val="11"/>
      <color theme="1"/>
      <name val="Times New Roman"/>
      <family val="1"/>
    </font>
    <font>
      <b/>
      <u/>
      <sz val="11"/>
      <color theme="1"/>
      <name val="Times New Roman"/>
      <family val="1"/>
    </font>
    <font>
      <u/>
      <sz val="11"/>
      <color theme="1"/>
      <name val="Times New Roman"/>
      <family val="1"/>
    </font>
    <font>
      <b/>
      <u val="double"/>
      <sz val="11"/>
      <color theme="1"/>
      <name val="Times New Roman"/>
      <family val="1"/>
    </font>
    <font>
      <b/>
      <sz val="12"/>
      <color theme="1"/>
      <name val="Times New Roman"/>
      <family val="1"/>
    </font>
    <font>
      <sz val="12"/>
      <color theme="0"/>
      <name val="Times New Roman"/>
      <family val="1"/>
    </font>
    <font>
      <sz val="12"/>
      <color theme="1"/>
      <name val="Calibri"/>
      <family val="2"/>
      <scheme val="minor"/>
    </font>
    <font>
      <b/>
      <sz val="14"/>
      <color theme="1"/>
      <name val="Times New Roman"/>
      <family val="1"/>
    </font>
    <font>
      <i/>
      <sz val="12"/>
      <color theme="1"/>
      <name val="Times New Roman"/>
      <family val="1"/>
    </font>
    <font>
      <sz val="12"/>
      <color theme="3"/>
      <name val="Times New Roman"/>
      <family val="1"/>
    </font>
    <font>
      <sz val="10"/>
      <color theme="1"/>
      <name val="Times New Roman"/>
      <family val="1"/>
    </font>
    <font>
      <b/>
      <sz val="16"/>
      <color theme="1"/>
      <name val="Times New Roman"/>
      <family val="1"/>
    </font>
    <font>
      <sz val="10"/>
      <color theme="1"/>
      <name val="Calibri"/>
      <family val="2"/>
      <scheme val="minor"/>
    </font>
    <font>
      <sz val="10"/>
      <color indexed="10"/>
      <name val="Tahoma"/>
      <family val="2"/>
    </font>
    <font>
      <u/>
      <sz val="10"/>
      <color indexed="10"/>
      <name val="Tahoma"/>
      <family val="2"/>
    </font>
    <font>
      <u/>
      <sz val="9"/>
      <color indexed="10"/>
      <name val="Tahoma"/>
      <family val="2"/>
    </font>
    <font>
      <b/>
      <sz val="9"/>
      <color indexed="10"/>
      <name val="Tahoma"/>
      <family val="2"/>
    </font>
    <font>
      <sz val="11"/>
      <name val="Times New Roman"/>
      <family val="1"/>
    </font>
    <font>
      <u/>
      <sz val="12"/>
      <name val="Times New Roman"/>
      <family val="1"/>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darkVertical"/>
    </fill>
    <fill>
      <patternFill patternType="solid">
        <fgColor theme="0"/>
        <bgColor indexed="64"/>
      </patternFill>
    </fill>
    <fill>
      <patternFill patternType="solid">
        <fgColor theme="8" tint="0.79998168889431442"/>
        <bgColor indexed="64"/>
      </patternFill>
    </fill>
  </fills>
  <borders count="26">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theme="1"/>
      </left>
      <right style="medium">
        <color theme="1"/>
      </right>
      <top style="medium">
        <color theme="1"/>
      </top>
      <bottom style="medium">
        <color theme="1"/>
      </bottom>
      <diagonal/>
    </border>
  </borders>
  <cellStyleXfs count="48">
    <xf numFmtId="0" fontId="0" fillId="0" borderId="0"/>
    <xf numFmtId="0" fontId="9" fillId="2" borderId="0"/>
    <xf numFmtId="1" fontId="10" fillId="0" borderId="0"/>
    <xf numFmtId="0" fontId="8" fillId="0" borderId="0" applyNumberFormat="0" applyAlignment="0"/>
    <xf numFmtId="0" fontId="11" fillId="0" borderId="0">
      <alignment horizontal="center" wrapText="1"/>
      <protection locked="0"/>
    </xf>
    <xf numFmtId="37" fontId="12" fillId="0" borderId="1"/>
    <xf numFmtId="165" fontId="6" fillId="0" borderId="0" applyFill="0" applyBorder="0" applyAlignment="0"/>
    <xf numFmtId="0" fontId="7" fillId="0" borderId="2">
      <alignment horizontal="center"/>
    </xf>
    <xf numFmtId="43" fontId="3" fillId="0" borderId="0" applyFont="0" applyFill="0" applyBorder="0" applyAlignment="0" applyProtection="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8" fontId="6" fillId="0" borderId="0"/>
    <xf numFmtId="169" fontId="13" fillId="0" borderId="0">
      <protection locked="0"/>
    </xf>
    <xf numFmtId="0" fontId="14" fillId="0" borderId="0" applyNumberFormat="0" applyAlignment="0">
      <alignment horizontal="left"/>
    </xf>
    <xf numFmtId="44" fontId="3" fillId="0" borderId="0" applyFont="0" applyFill="0" applyBorder="0" applyAlignment="0" applyProtection="0"/>
    <xf numFmtId="44" fontId="6" fillId="0" borderId="0"/>
    <xf numFmtId="170" fontId="13" fillId="0" borderId="0">
      <protection locked="0"/>
    </xf>
    <xf numFmtId="0" fontId="13" fillId="0" borderId="0">
      <protection locked="0"/>
    </xf>
    <xf numFmtId="0" fontId="15" fillId="0" borderId="0" applyNumberFormat="0" applyAlignment="0">
      <alignment horizontal="left"/>
    </xf>
    <xf numFmtId="171" fontId="16" fillId="0" borderId="0" applyFont="0" applyFill="0" applyBorder="0" applyAlignment="0" applyProtection="0"/>
    <xf numFmtId="172" fontId="13" fillId="0" borderId="0">
      <protection locked="0"/>
    </xf>
    <xf numFmtId="38" fontId="8" fillId="3" borderId="0" applyNumberFormat="0" applyBorder="0" applyAlignment="0" applyProtection="0"/>
    <xf numFmtId="0" fontId="17" fillId="0" borderId="3" applyNumberFormat="0" applyAlignment="0" applyProtection="0">
      <alignment horizontal="left" vertical="center"/>
    </xf>
    <xf numFmtId="0" fontId="17" fillId="0" borderId="1">
      <alignment horizontal="left" vertical="center"/>
    </xf>
    <xf numFmtId="0" fontId="18" fillId="0" borderId="4">
      <alignment horizontal="center"/>
    </xf>
    <xf numFmtId="0" fontId="18" fillId="0" borderId="0">
      <alignment horizontal="center"/>
    </xf>
    <xf numFmtId="10" fontId="8" fillId="4" borderId="5" applyNumberFormat="0" applyBorder="0" applyAlignment="0" applyProtection="0"/>
    <xf numFmtId="173" fontId="19" fillId="0" borderId="0"/>
    <xf numFmtId="0" fontId="5" fillId="0" borderId="0"/>
    <xf numFmtId="0" fontId="5" fillId="0" borderId="0"/>
    <xf numFmtId="14" fontId="11" fillId="0" borderId="0">
      <alignment horizontal="center" wrapText="1"/>
      <protection locked="0"/>
    </xf>
    <xf numFmtId="10" fontId="6" fillId="0" borderId="0" applyFont="0" applyFill="0" applyBorder="0" applyAlignment="0" applyProtection="0"/>
    <xf numFmtId="0" fontId="10" fillId="0" borderId="0" applyNumberFormat="0" applyFont="0" applyFill="0" applyBorder="0" applyAlignment="0" applyProtection="0">
      <alignment horizontal="left"/>
    </xf>
    <xf numFmtId="15" fontId="10" fillId="0" borderId="0" applyFont="0" applyFill="0" applyBorder="0" applyAlignment="0" applyProtection="0"/>
    <xf numFmtId="4" fontId="10" fillId="0" borderId="0" applyFont="0" applyFill="0" applyBorder="0" applyAlignment="0" applyProtection="0"/>
    <xf numFmtId="0" fontId="20" fillId="0" borderId="4">
      <alignment horizontal="center"/>
    </xf>
    <xf numFmtId="3" fontId="10" fillId="0" borderId="0" applyFont="0" applyFill="0" applyBorder="0" applyAlignment="0" applyProtection="0"/>
    <xf numFmtId="0" fontId="10" fillId="5" borderId="0" applyNumberFormat="0" applyFont="0" applyBorder="0" applyAlignment="0" applyProtection="0"/>
    <xf numFmtId="0" fontId="21" fillId="6" borderId="0" applyNumberFormat="0" applyFont="0" applyBorder="0" applyAlignment="0">
      <alignment horizontal="center"/>
    </xf>
    <xf numFmtId="174" fontId="22" fillId="0" borderId="0" applyNumberFormat="0" applyFill="0" applyBorder="0" applyAlignment="0" applyProtection="0">
      <alignment horizontal="left"/>
    </xf>
    <xf numFmtId="0" fontId="21" fillId="1" borderId="1" applyNumberFormat="0" applyFont="0" applyAlignment="0">
      <alignment horizontal="center"/>
    </xf>
    <xf numFmtId="0" fontId="23" fillId="0" borderId="0" applyNumberFormat="0" applyFill="0" applyBorder="0" applyAlignment="0">
      <alignment horizontal="center"/>
    </xf>
    <xf numFmtId="40" fontId="24" fillId="0" borderId="0" applyBorder="0">
      <alignment horizontal="right"/>
    </xf>
  </cellStyleXfs>
  <cellXfs count="217">
    <xf numFmtId="0" fontId="0" fillId="0" borderId="0" xfId="0"/>
    <xf numFmtId="0" fontId="25" fillId="0" borderId="0" xfId="0" applyFont="1"/>
    <xf numFmtId="0" fontId="42" fillId="0" borderId="0" xfId="0" applyFont="1"/>
    <xf numFmtId="0" fontId="42" fillId="0" borderId="4" xfId="0" applyFont="1" applyBorder="1"/>
    <xf numFmtId="0" fontId="42" fillId="0" borderId="3" xfId="0" applyFont="1" applyBorder="1"/>
    <xf numFmtId="164" fontId="42" fillId="0" borderId="0" xfId="0" applyNumberFormat="1" applyFont="1"/>
    <xf numFmtId="0" fontId="42" fillId="0" borderId="0" xfId="0" applyFont="1" applyAlignment="1">
      <alignment horizontal="center"/>
    </xf>
    <xf numFmtId="9" fontId="42" fillId="0" borderId="0" xfId="0" applyNumberFormat="1" applyFont="1"/>
    <xf numFmtId="0" fontId="27" fillId="0" borderId="0" xfId="34" applyFont="1" applyFill="1"/>
    <xf numFmtId="0" fontId="27" fillId="0" borderId="0" xfId="34" applyFont="1" applyFill="1" applyBorder="1"/>
    <xf numFmtId="0" fontId="27" fillId="0" borderId="0" xfId="34" applyFont="1" applyFill="1" applyBorder="1" applyAlignment="1">
      <alignment horizontal="center"/>
    </xf>
    <xf numFmtId="37" fontId="27" fillId="0" borderId="0" xfId="34" applyNumberFormat="1" applyFont="1" applyFill="1" applyBorder="1"/>
    <xf numFmtId="0" fontId="25" fillId="0" borderId="0" xfId="0" applyFont="1" applyAlignment="1">
      <alignment horizontal="center"/>
    </xf>
    <xf numFmtId="0" fontId="28" fillId="0" borderId="0" xfId="34" applyFont="1" applyFill="1"/>
    <xf numFmtId="0" fontId="27" fillId="0" borderId="0" xfId="34" applyFont="1" applyFill="1" applyBorder="1" applyAlignment="1">
      <alignment horizontal="left"/>
    </xf>
    <xf numFmtId="0" fontId="27" fillId="0" borderId="0" xfId="34" quotePrefix="1" applyFont="1" applyFill="1" applyBorder="1" applyAlignment="1">
      <alignment horizontal="left"/>
    </xf>
    <xf numFmtId="0" fontId="28" fillId="0" borderId="0" xfId="34" applyFont="1" applyFill="1" applyBorder="1"/>
    <xf numFmtId="9" fontId="27" fillId="0" borderId="0" xfId="34" applyNumberFormat="1" applyFont="1" applyFill="1" applyBorder="1"/>
    <xf numFmtId="0" fontId="25" fillId="0" borderId="0" xfId="0" applyFont="1" applyBorder="1"/>
    <xf numFmtId="0" fontId="42" fillId="0" borderId="0" xfId="0" applyFont="1" applyBorder="1"/>
    <xf numFmtId="6" fontId="25" fillId="0" borderId="0" xfId="0" applyNumberFormat="1" applyFont="1" applyBorder="1"/>
    <xf numFmtId="0" fontId="43" fillId="0" borderId="0" xfId="0" applyFont="1"/>
    <xf numFmtId="0" fontId="44" fillId="0" borderId="0" xfId="0" applyFont="1"/>
    <xf numFmtId="0" fontId="45" fillId="0" borderId="0" xfId="0" applyFont="1"/>
    <xf numFmtId="6" fontId="44" fillId="0" borderId="0" xfId="0" applyNumberFormat="1" applyFont="1"/>
    <xf numFmtId="0" fontId="46" fillId="0" borderId="0" xfId="0" applyFont="1"/>
    <xf numFmtId="6" fontId="46" fillId="0" borderId="0" xfId="0" applyNumberFormat="1" applyFont="1"/>
    <xf numFmtId="0" fontId="47" fillId="0" borderId="0" xfId="0" applyFont="1"/>
    <xf numFmtId="0" fontId="48" fillId="0" borderId="0" xfId="0" applyFont="1" applyBorder="1"/>
    <xf numFmtId="0" fontId="42" fillId="0" borderId="7" xfId="0" applyFont="1" applyBorder="1"/>
    <xf numFmtId="164" fontId="26" fillId="0" borderId="8" xfId="0" applyNumberFormat="1" applyFont="1" applyBorder="1"/>
    <xf numFmtId="0" fontId="27" fillId="0" borderId="7" xfId="34" applyFont="1" applyFill="1" applyBorder="1"/>
    <xf numFmtId="37" fontId="27" fillId="0" borderId="7" xfId="34" applyNumberFormat="1" applyFont="1" applyFill="1" applyBorder="1"/>
    <xf numFmtId="164" fontId="42" fillId="0" borderId="7" xfId="0" applyNumberFormat="1" applyFont="1" applyBorder="1"/>
    <xf numFmtId="0" fontId="25" fillId="0" borderId="9" xfId="0" applyFont="1" applyBorder="1"/>
    <xf numFmtId="0" fontId="48" fillId="0" borderId="9" xfId="0" applyFont="1" applyBorder="1"/>
    <xf numFmtId="0" fontId="48" fillId="0" borderId="10" xfId="0" applyFont="1" applyBorder="1"/>
    <xf numFmtId="0" fontId="42" fillId="0" borderId="9" xfId="0" applyFont="1" applyBorder="1"/>
    <xf numFmtId="0" fontId="26" fillId="0" borderId="9" xfId="0" applyFont="1" applyBorder="1"/>
    <xf numFmtId="0" fontId="42" fillId="0" borderId="11" xfId="0" applyFont="1" applyBorder="1"/>
    <xf numFmtId="0" fontId="27" fillId="0" borderId="9" xfId="34" quotePrefix="1" applyFont="1" applyFill="1" applyBorder="1" applyAlignment="1">
      <alignment horizontal="left"/>
    </xf>
    <xf numFmtId="0" fontId="28" fillId="0" borderId="9" xfId="34" quotePrefix="1" applyFont="1" applyFill="1" applyBorder="1" applyAlignment="1">
      <alignment horizontal="left"/>
    </xf>
    <xf numFmtId="0" fontId="27" fillId="0" borderId="9" xfId="34" applyFont="1" applyFill="1" applyBorder="1"/>
    <xf numFmtId="9" fontId="27" fillId="0" borderId="7" xfId="34" applyNumberFormat="1" applyFont="1" applyFill="1" applyBorder="1" applyProtection="1"/>
    <xf numFmtId="6" fontId="28" fillId="0" borderId="8" xfId="34" applyNumberFormat="1" applyFont="1" applyFill="1" applyBorder="1"/>
    <xf numFmtId="0" fontId="28" fillId="0" borderId="9" xfId="34" applyFont="1" applyFill="1" applyBorder="1"/>
    <xf numFmtId="0" fontId="28" fillId="0" borderId="7" xfId="34" applyFont="1" applyFill="1" applyBorder="1"/>
    <xf numFmtId="0" fontId="28" fillId="0" borderId="12" xfId="34" quotePrefix="1" applyFont="1" applyFill="1" applyBorder="1" applyAlignment="1">
      <alignment horizontal="left"/>
    </xf>
    <xf numFmtId="0" fontId="26" fillId="0" borderId="0" xfId="0" applyFont="1" applyBorder="1"/>
    <xf numFmtId="0" fontId="25" fillId="0" borderId="0" xfId="0" applyNumberFormat="1" applyFont="1" applyBorder="1"/>
    <xf numFmtId="0" fontId="42" fillId="0" borderId="5" xfId="0" applyFont="1" applyBorder="1" applyAlignment="1">
      <alignment horizontal="center"/>
    </xf>
    <xf numFmtId="0" fontId="42" fillId="0" borderId="13" xfId="0" applyFont="1" applyBorder="1" applyAlignment="1">
      <alignment horizontal="center"/>
    </xf>
    <xf numFmtId="0" fontId="42" fillId="0" borderId="14" xfId="0" applyFont="1" applyBorder="1"/>
    <xf numFmtId="0" fontId="25" fillId="0" borderId="0" xfId="0" applyFont="1" applyBorder="1" applyAlignment="1">
      <alignment horizontal="center"/>
    </xf>
    <xf numFmtId="164" fontId="26" fillId="0" borderId="7" xfId="0" applyNumberFormat="1" applyFont="1" applyBorder="1"/>
    <xf numFmtId="0" fontId="48" fillId="0" borderId="7" xfId="0" applyFont="1" applyBorder="1"/>
    <xf numFmtId="0" fontId="48" fillId="0" borderId="15" xfId="0" applyFont="1" applyBorder="1"/>
    <xf numFmtId="164" fontId="26" fillId="0" borderId="16" xfId="0" applyNumberFormat="1" applyFont="1" applyBorder="1"/>
    <xf numFmtId="44" fontId="27" fillId="0" borderId="0" xfId="34" applyNumberFormat="1" applyFont="1" applyFill="1" applyBorder="1"/>
    <xf numFmtId="6" fontId="27" fillId="0" borderId="6" xfId="34" applyNumberFormat="1" applyFont="1" applyFill="1" applyBorder="1"/>
    <xf numFmtId="164" fontId="27" fillId="0" borderId="1" xfId="34" applyNumberFormat="1" applyFont="1" applyFill="1" applyBorder="1"/>
    <xf numFmtId="164" fontId="27" fillId="7" borderId="5" xfId="34" applyNumberFormat="1" applyFont="1" applyFill="1" applyBorder="1"/>
    <xf numFmtId="6" fontId="27" fillId="0" borderId="1" xfId="34" applyNumberFormat="1" applyFont="1" applyFill="1" applyBorder="1"/>
    <xf numFmtId="9" fontId="27" fillId="7" borderId="1" xfId="34" applyNumberFormat="1" applyFont="1" applyFill="1" applyBorder="1"/>
    <xf numFmtId="0" fontId="0" fillId="0" borderId="0" xfId="0"/>
    <xf numFmtId="0" fontId="42" fillId="0" borderId="13" xfId="0" applyFont="1" applyBorder="1" applyAlignment="1">
      <alignment wrapText="1"/>
    </xf>
    <xf numFmtId="0" fontId="42" fillId="0" borderId="5" xfId="0" applyFont="1" applyBorder="1" applyAlignment="1">
      <alignment wrapText="1"/>
    </xf>
    <xf numFmtId="10" fontId="42" fillId="0" borderId="0" xfId="0" applyNumberFormat="1" applyFont="1"/>
    <xf numFmtId="0" fontId="49" fillId="0" borderId="0" xfId="0" applyFont="1" applyBorder="1" applyAlignment="1">
      <alignment wrapText="1"/>
    </xf>
    <xf numFmtId="0" fontId="42" fillId="0" borderId="17" xfId="0" applyFont="1" applyBorder="1"/>
    <xf numFmtId="0" fontId="42" fillId="0" borderId="17" xfId="0" applyFont="1" applyBorder="1" applyAlignment="1">
      <alignment horizontal="center" wrapText="1"/>
    </xf>
    <xf numFmtId="0" fontId="0" fillId="0" borderId="0" xfId="0"/>
    <xf numFmtId="0" fontId="0" fillId="0" borderId="0" xfId="0"/>
    <xf numFmtId="0" fontId="48" fillId="0" borderId="0" xfId="0" applyFont="1"/>
    <xf numFmtId="0" fontId="50" fillId="0" borderId="0" xfId="0" applyFont="1"/>
    <xf numFmtId="0" fontId="51" fillId="0" borderId="0" xfId="0" applyFont="1"/>
    <xf numFmtId="0" fontId="52" fillId="0" borderId="0" xfId="0" applyFont="1"/>
    <xf numFmtId="164" fontId="42" fillId="7" borderId="0" xfId="0" applyNumberFormat="1" applyFont="1" applyFill="1"/>
    <xf numFmtId="0" fontId="27" fillId="7" borderId="7" xfId="34" applyFont="1" applyFill="1" applyBorder="1"/>
    <xf numFmtId="49" fontId="44" fillId="0" borderId="0" xfId="0" applyNumberFormat="1" applyFont="1" applyAlignment="1">
      <alignment horizontal="center"/>
    </xf>
    <xf numFmtId="0" fontId="44" fillId="0" borderId="0" xfId="0" applyFont="1" applyFill="1" applyBorder="1"/>
    <xf numFmtId="0" fontId="44" fillId="0" borderId="7" xfId="0" applyFont="1" applyBorder="1"/>
    <xf numFmtId="0" fontId="44" fillId="0" borderId="0" xfId="0" applyFont="1" applyBorder="1"/>
    <xf numFmtId="0" fontId="44" fillId="0" borderId="9" xfId="0" applyFont="1" applyBorder="1"/>
    <xf numFmtId="0" fontId="44" fillId="0" borderId="18" xfId="0" applyFont="1" applyBorder="1"/>
    <xf numFmtId="0" fontId="44" fillId="0" borderId="6" xfId="0" applyFont="1" applyBorder="1"/>
    <xf numFmtId="0" fontId="44" fillId="0" borderId="19" xfId="0" applyFont="1" applyBorder="1"/>
    <xf numFmtId="0" fontId="44" fillId="0" borderId="5" xfId="0" applyFont="1" applyBorder="1"/>
    <xf numFmtId="0" fontId="42" fillId="0" borderId="18" xfId="0" applyFont="1" applyBorder="1"/>
    <xf numFmtId="0" fontId="44" fillId="0" borderId="0" xfId="0" applyFont="1"/>
    <xf numFmtId="0" fontId="44" fillId="0" borderId="11" xfId="0" applyFont="1" applyBorder="1"/>
    <xf numFmtId="0" fontId="11" fillId="0" borderId="0" xfId="34" applyFont="1" applyFill="1" applyBorder="1"/>
    <xf numFmtId="0" fontId="11" fillId="0" borderId="0" xfId="34" applyFont="1" applyFill="1" applyBorder="1" applyAlignment="1">
      <alignment horizontal="right"/>
    </xf>
    <xf numFmtId="166" fontId="11" fillId="0" borderId="0" xfId="8" applyNumberFormat="1" applyFont="1" applyFill="1" applyBorder="1"/>
    <xf numFmtId="0" fontId="11" fillId="0" borderId="0" xfId="34" applyFont="1" applyFill="1" applyBorder="1" applyAlignment="1">
      <alignment horizontal="center"/>
    </xf>
    <xf numFmtId="0" fontId="16" fillId="0" borderId="0" xfId="34" applyFont="1" applyBorder="1"/>
    <xf numFmtId="165" fontId="11" fillId="0" borderId="0" xfId="34" quotePrefix="1" applyNumberFormat="1" applyFont="1" applyFill="1" applyBorder="1" applyAlignment="1" applyProtection="1">
      <alignment horizontal="left"/>
    </xf>
    <xf numFmtId="167" fontId="11" fillId="0" borderId="0" xfId="19" applyNumberFormat="1" applyFont="1" applyFill="1" applyBorder="1"/>
    <xf numFmtId="0" fontId="44" fillId="0" borderId="20" xfId="0" applyFont="1" applyBorder="1"/>
    <xf numFmtId="0" fontId="11" fillId="0" borderId="0" xfId="34" applyFont="1" applyFill="1"/>
    <xf numFmtId="0" fontId="11" fillId="0" borderId="0" xfId="34" applyFont="1" applyFill="1" applyAlignment="1">
      <alignment horizontal="center"/>
    </xf>
    <xf numFmtId="0" fontId="34" fillId="0" borderId="0" xfId="34" applyFont="1" applyFill="1" applyBorder="1"/>
    <xf numFmtId="0" fontId="34" fillId="0" borderId="0" xfId="34" applyFont="1" applyFill="1" applyBorder="1" applyAlignment="1">
      <alignment horizontal="center"/>
    </xf>
    <xf numFmtId="0" fontId="43" fillId="0" borderId="15" xfId="0" applyFont="1" applyBorder="1"/>
    <xf numFmtId="0" fontId="43" fillId="0" borderId="11" xfId="0" applyFont="1" applyBorder="1"/>
    <xf numFmtId="0" fontId="43" fillId="0" borderId="9" xfId="0" applyFont="1" applyBorder="1"/>
    <xf numFmtId="0" fontId="43" fillId="0" borderId="0" xfId="0" applyFont="1" applyAlignment="1">
      <alignment horizontal="center"/>
    </xf>
    <xf numFmtId="0" fontId="44" fillId="0" borderId="0" xfId="0" applyFont="1"/>
    <xf numFmtId="0" fontId="44" fillId="0" borderId="0" xfId="0" applyFont="1"/>
    <xf numFmtId="0" fontId="25" fillId="7" borderId="0" xfId="0" applyFont="1" applyFill="1" applyBorder="1"/>
    <xf numFmtId="0" fontId="26" fillId="7" borderId="0" xfId="0" applyFont="1" applyFill="1" applyBorder="1"/>
    <xf numFmtId="0" fontId="48" fillId="0" borderId="11" xfId="0" applyFont="1" applyBorder="1"/>
    <xf numFmtId="0" fontId="48" fillId="0" borderId="22" xfId="0" applyFont="1" applyBorder="1"/>
    <xf numFmtId="0" fontId="44" fillId="0" borderId="0" xfId="0" applyFont="1"/>
    <xf numFmtId="0" fontId="44" fillId="0" borderId="0" xfId="0" applyFont="1"/>
    <xf numFmtId="0" fontId="44" fillId="0" borderId="0" xfId="0" applyFont="1"/>
    <xf numFmtId="0" fontId="42" fillId="7" borderId="21" xfId="0" applyFont="1" applyFill="1" applyBorder="1"/>
    <xf numFmtId="0" fontId="42" fillId="7" borderId="7" xfId="0" applyFont="1" applyFill="1" applyBorder="1"/>
    <xf numFmtId="0" fontId="42" fillId="7" borderId="23" xfId="0" applyFont="1" applyFill="1" applyBorder="1"/>
    <xf numFmtId="6" fontId="27" fillId="8" borderId="6" xfId="34" applyNumberFormat="1" applyFont="1" applyFill="1" applyBorder="1"/>
    <xf numFmtId="0" fontId="42" fillId="0" borderId="14" xfId="0" applyFont="1" applyBorder="1" applyAlignment="1">
      <alignment horizontal="center" vertical="center" wrapText="1"/>
    </xf>
    <xf numFmtId="0" fontId="0" fillId="0" borderId="0" xfId="0" applyAlignment="1">
      <alignment horizontal="center"/>
    </xf>
    <xf numFmtId="0" fontId="48" fillId="0" borderId="0" xfId="0" applyFont="1" applyAlignment="1">
      <alignment horizontal="center"/>
    </xf>
    <xf numFmtId="6" fontId="42" fillId="0" borderId="0" xfId="0" applyNumberFormat="1" applyFont="1" applyBorder="1"/>
    <xf numFmtId="0" fontId="44" fillId="0" borderId="0" xfId="0" applyFont="1"/>
    <xf numFmtId="0" fontId="54" fillId="0" borderId="0" xfId="0" applyFont="1"/>
    <xf numFmtId="0" fontId="54" fillId="0" borderId="0" xfId="0" applyFont="1" applyAlignment="1">
      <alignment wrapText="1"/>
    </xf>
    <xf numFmtId="0" fontId="48" fillId="0" borderId="0" xfId="0" applyFont="1" applyAlignment="1">
      <alignment horizontal="left" vertical="top"/>
    </xf>
    <xf numFmtId="0" fontId="42" fillId="0" borderId="24" xfId="0" applyFont="1" applyBorder="1"/>
    <xf numFmtId="0" fontId="42" fillId="0" borderId="6" xfId="0" applyFont="1" applyBorder="1"/>
    <xf numFmtId="0" fontId="42" fillId="0" borderId="0" xfId="0" applyFont="1" applyBorder="1" applyAlignment="1">
      <alignment horizontal="center" wrapText="1"/>
    </xf>
    <xf numFmtId="0" fontId="51" fillId="0" borderId="15" xfId="0" applyFont="1" applyBorder="1"/>
    <xf numFmtId="0" fontId="42" fillId="0" borderId="21" xfId="0" applyFont="1" applyBorder="1"/>
    <xf numFmtId="0" fontId="54" fillId="0" borderId="9" xfId="0" applyFont="1" applyBorder="1" applyAlignment="1">
      <alignment horizontal="left" vertical="top" wrapText="1"/>
    </xf>
    <xf numFmtId="0" fontId="54" fillId="0" borderId="7" xfId="0" applyFont="1" applyBorder="1"/>
    <xf numFmtId="0" fontId="52" fillId="0" borderId="9" xfId="0" applyFont="1" applyBorder="1"/>
    <xf numFmtId="0" fontId="42" fillId="0" borderId="9" xfId="0" applyFont="1" applyFill="1" applyBorder="1"/>
    <xf numFmtId="0" fontId="28" fillId="0" borderId="15" xfId="34" applyFont="1" applyFill="1" applyBorder="1"/>
    <xf numFmtId="0" fontId="28" fillId="0" borderId="11" xfId="34" applyFont="1" applyFill="1" applyBorder="1"/>
    <xf numFmtId="0" fontId="28" fillId="0" borderId="21" xfId="34" applyFont="1" applyFill="1" applyBorder="1"/>
    <xf numFmtId="0" fontId="51" fillId="0" borderId="0" xfId="0" applyFont="1" applyBorder="1"/>
    <xf numFmtId="0" fontId="44" fillId="7" borderId="0" xfId="0" applyFont="1" applyFill="1" applyBorder="1"/>
    <xf numFmtId="0" fontId="55" fillId="0" borderId="0" xfId="0" applyFont="1" applyBorder="1"/>
    <xf numFmtId="0" fontId="51" fillId="0" borderId="0" xfId="0" applyFont="1" applyBorder="1" applyAlignment="1">
      <alignment horizontal="left"/>
    </xf>
    <xf numFmtId="0" fontId="27" fillId="0" borderId="9" xfId="0" applyFont="1" applyFill="1" applyBorder="1"/>
    <xf numFmtId="8" fontId="26" fillId="0" borderId="0" xfId="0" applyNumberFormat="1" applyFont="1" applyBorder="1"/>
    <xf numFmtId="8" fontId="42" fillId="0" borderId="0" xfId="0" applyNumberFormat="1" applyFont="1" applyBorder="1"/>
    <xf numFmtId="8" fontId="42" fillId="0" borderId="7" xfId="0" applyNumberFormat="1" applyFont="1" applyBorder="1"/>
    <xf numFmtId="8" fontId="44" fillId="0" borderId="7" xfId="0" applyNumberFormat="1" applyFont="1" applyBorder="1"/>
    <xf numFmtId="8" fontId="44" fillId="0" borderId="5" xfId="0" applyNumberFormat="1" applyFont="1" applyBorder="1"/>
    <xf numFmtId="8" fontId="48" fillId="0" borderId="0" xfId="0" applyNumberFormat="1" applyFont="1"/>
    <xf numFmtId="8" fontId="0" fillId="0" borderId="0" xfId="0" applyNumberFormat="1"/>
    <xf numFmtId="8" fontId="42" fillId="0" borderId="0" xfId="0" applyNumberFormat="1" applyFont="1"/>
    <xf numFmtId="8" fontId="25" fillId="7" borderId="0" xfId="0" applyNumberFormat="1" applyFont="1" applyFill="1" applyBorder="1"/>
    <xf numFmtId="8" fontId="50" fillId="0" borderId="0" xfId="0" applyNumberFormat="1" applyFont="1"/>
    <xf numFmtId="8" fontId="25" fillId="0" borderId="0" xfId="0" applyNumberFormat="1" applyFont="1" applyBorder="1"/>
    <xf numFmtId="8" fontId="26" fillId="7" borderId="0" xfId="0" applyNumberFormat="1" applyFont="1" applyFill="1" applyBorder="1"/>
    <xf numFmtId="8" fontId="27" fillId="0" borderId="19" xfId="0" applyNumberFormat="1" applyFont="1" applyBorder="1"/>
    <xf numFmtId="0" fontId="27" fillId="0" borderId="9" xfId="0" applyFont="1" applyBorder="1"/>
    <xf numFmtId="0" fontId="42" fillId="0" borderId="0" xfId="0" applyFont="1" applyFill="1"/>
    <xf numFmtId="0" fontId="25" fillId="0" borderId="0" xfId="0" applyFont="1" applyFill="1" applyBorder="1"/>
    <xf numFmtId="0" fontId="61" fillId="0" borderId="0" xfId="0" applyFont="1" applyFill="1"/>
    <xf numFmtId="0" fontId="44" fillId="0" borderId="0" xfId="0" applyFont="1" applyFill="1"/>
    <xf numFmtId="0" fontId="42" fillId="0" borderId="7" xfId="0" applyFont="1" applyFill="1" applyBorder="1"/>
    <xf numFmtId="164" fontId="42" fillId="0" borderId="0" xfId="0" applyNumberFormat="1" applyFont="1" applyFill="1" applyBorder="1"/>
    <xf numFmtId="164" fontId="26" fillId="0" borderId="25" xfId="0" applyNumberFormat="1" applyFont="1" applyFill="1" applyBorder="1"/>
    <xf numFmtId="0" fontId="53" fillId="8" borderId="0" xfId="0" applyFont="1" applyFill="1" applyBorder="1" applyProtection="1">
      <protection locked="0"/>
    </xf>
    <xf numFmtId="0" fontId="25" fillId="8" borderId="0" xfId="0" applyFont="1" applyFill="1" applyBorder="1" applyProtection="1">
      <protection locked="0"/>
    </xf>
    <xf numFmtId="8" fontId="25" fillId="8" borderId="0" xfId="0" applyNumberFormat="1" applyFont="1" applyFill="1" applyBorder="1" applyProtection="1">
      <protection locked="0"/>
    </xf>
    <xf numFmtId="8" fontId="42" fillId="8" borderId="0" xfId="0" applyNumberFormat="1" applyFont="1" applyFill="1" applyBorder="1" applyProtection="1">
      <protection locked="0"/>
    </xf>
    <xf numFmtId="10" fontId="42" fillId="8" borderId="0" xfId="0" applyNumberFormat="1" applyFont="1" applyFill="1" applyBorder="1" applyProtection="1">
      <protection locked="0"/>
    </xf>
    <xf numFmtId="10" fontId="27" fillId="8" borderId="0" xfId="0" applyNumberFormat="1" applyFont="1" applyFill="1" applyBorder="1" applyProtection="1">
      <protection locked="0"/>
    </xf>
    <xf numFmtId="6" fontId="25" fillId="8" borderId="7" xfId="0" applyNumberFormat="1" applyFont="1" applyFill="1" applyBorder="1" applyProtection="1">
      <protection locked="0"/>
    </xf>
    <xf numFmtId="8" fontId="25" fillId="8" borderId="7" xfId="0" applyNumberFormat="1" applyFont="1" applyFill="1" applyBorder="1" applyProtection="1">
      <protection locked="0"/>
    </xf>
    <xf numFmtId="0" fontId="0" fillId="8" borderId="0" xfId="0" applyFill="1" applyProtection="1">
      <protection locked="0"/>
    </xf>
    <xf numFmtId="0" fontId="52" fillId="8" borderId="0" xfId="0" applyFont="1" applyFill="1" applyProtection="1">
      <protection locked="0"/>
    </xf>
    <xf numFmtId="0" fontId="25" fillId="0" borderId="0" xfId="0" applyFont="1" applyBorder="1" applyProtection="1">
      <protection locked="0"/>
    </xf>
    <xf numFmtId="0" fontId="44" fillId="0" borderId="0" xfId="0" applyFont="1" applyProtection="1">
      <protection locked="0"/>
    </xf>
    <xf numFmtId="0" fontId="42" fillId="0" borderId="0" xfId="0" applyFont="1" applyBorder="1" applyProtection="1">
      <protection locked="0"/>
    </xf>
    <xf numFmtId="0" fontId="44" fillId="0" borderId="0" xfId="0" applyFont="1" applyBorder="1" applyProtection="1">
      <protection locked="0"/>
    </xf>
    <xf numFmtId="6" fontId="26" fillId="8" borderId="8" xfId="0" applyNumberFormat="1" applyFont="1" applyFill="1" applyBorder="1" applyProtection="1">
      <protection locked="0"/>
    </xf>
    <xf numFmtId="164" fontId="42" fillId="8" borderId="0" xfId="0" applyNumberFormat="1" applyFont="1" applyFill="1" applyProtection="1">
      <protection locked="0"/>
    </xf>
    <xf numFmtId="0" fontId="42" fillId="0" borderId="0" xfId="0" applyFont="1" applyProtection="1">
      <protection locked="0"/>
    </xf>
    <xf numFmtId="9" fontId="42" fillId="8" borderId="0" xfId="0" applyNumberFormat="1" applyFont="1" applyFill="1" applyProtection="1">
      <protection locked="0"/>
    </xf>
    <xf numFmtId="10" fontId="42" fillId="8" borderId="0" xfId="0" applyNumberFormat="1" applyFont="1" applyFill="1" applyProtection="1">
      <protection locked="0"/>
    </xf>
    <xf numFmtId="0" fontId="42" fillId="8" borderId="0" xfId="0" applyFont="1" applyFill="1" applyProtection="1">
      <protection locked="0"/>
    </xf>
    <xf numFmtId="2" fontId="42" fillId="8" borderId="0" xfId="0" applyNumberFormat="1" applyFont="1" applyFill="1" applyProtection="1">
      <protection locked="0"/>
    </xf>
    <xf numFmtId="164" fontId="27" fillId="8" borderId="0" xfId="34" applyNumberFormat="1" applyFont="1" applyFill="1" applyBorder="1" applyAlignment="1" applyProtection="1">
      <alignment horizontal="left"/>
      <protection locked="0"/>
    </xf>
    <xf numFmtId="1" fontId="42" fillId="8" borderId="0" xfId="0" applyNumberFormat="1" applyFont="1" applyFill="1" applyProtection="1">
      <protection locked="0"/>
    </xf>
    <xf numFmtId="0" fontId="27" fillId="8" borderId="0" xfId="34" applyFont="1" applyFill="1" applyBorder="1" applyProtection="1">
      <protection locked="0"/>
    </xf>
    <xf numFmtId="6" fontId="27" fillId="8" borderId="6" xfId="19" applyNumberFormat="1" applyFont="1" applyFill="1" applyBorder="1" applyProtection="1">
      <protection locked="0"/>
    </xf>
    <xf numFmtId="6" fontId="28" fillId="8" borderId="8" xfId="34" applyNumberFormat="1" applyFont="1" applyFill="1" applyBorder="1" applyProtection="1">
      <protection locked="0"/>
    </xf>
    <xf numFmtId="164" fontId="27" fillId="8" borderId="1" xfId="34" applyNumberFormat="1" applyFont="1" applyFill="1" applyBorder="1" applyProtection="1">
      <protection locked="0"/>
    </xf>
    <xf numFmtId="0" fontId="42" fillId="8" borderId="8" xfId="0" applyFont="1" applyFill="1" applyBorder="1" applyProtection="1">
      <protection locked="0"/>
    </xf>
    <xf numFmtId="3" fontId="27" fillId="8" borderId="0" xfId="34" applyNumberFormat="1" applyFont="1" applyFill="1" applyBorder="1" applyProtection="1">
      <protection locked="0"/>
    </xf>
    <xf numFmtId="0" fontId="44" fillId="8" borderId="21" xfId="0" applyFont="1" applyFill="1" applyBorder="1" applyProtection="1">
      <protection locked="0"/>
    </xf>
    <xf numFmtId="0" fontId="27" fillId="7" borderId="6" xfId="34" applyFont="1" applyFill="1" applyBorder="1" applyProtection="1">
      <protection locked="0"/>
    </xf>
    <xf numFmtId="164" fontId="42" fillId="7" borderId="0" xfId="0" applyNumberFormat="1" applyFont="1" applyFill="1" applyProtection="1">
      <protection locked="0"/>
    </xf>
    <xf numFmtId="10" fontId="52" fillId="8" borderId="0" xfId="0" applyNumberFormat="1" applyFont="1" applyFill="1" applyProtection="1">
      <protection locked="0"/>
    </xf>
    <xf numFmtId="6" fontId="27" fillId="0" borderId="0" xfId="34" applyNumberFormat="1" applyFont="1" applyFill="1" applyBorder="1"/>
    <xf numFmtId="6" fontId="27" fillId="0" borderId="0" xfId="34" applyNumberFormat="1" applyFont="1" applyFill="1" applyBorder="1" applyAlignment="1">
      <alignment horizontal="left"/>
    </xf>
    <xf numFmtId="6" fontId="27" fillId="0" borderId="7" xfId="34" applyNumberFormat="1" applyFont="1" applyFill="1" applyBorder="1"/>
    <xf numFmtId="6" fontId="27" fillId="0" borderId="0" xfId="34" applyNumberFormat="1" applyFont="1" applyFill="1" applyBorder="1" applyAlignment="1">
      <alignment horizontal="right"/>
    </xf>
    <xf numFmtId="164" fontId="42" fillId="7" borderId="0" xfId="0" applyNumberFormat="1" applyFont="1" applyFill="1" applyAlignment="1">
      <alignment horizontal="right"/>
    </xf>
    <xf numFmtId="164" fontId="27" fillId="0" borderId="1" xfId="34" applyNumberFormat="1" applyFont="1" applyFill="1" applyBorder="1" applyAlignment="1">
      <alignment horizontal="right"/>
    </xf>
    <xf numFmtId="164" fontId="27" fillId="8" borderId="6" xfId="34" applyNumberFormat="1" applyFont="1" applyFill="1" applyBorder="1" applyAlignment="1" applyProtection="1">
      <alignment horizontal="right"/>
      <protection locked="0"/>
    </xf>
    <xf numFmtId="164" fontId="27" fillId="0" borderId="6" xfId="34" applyNumberFormat="1" applyFont="1" applyFill="1" applyBorder="1" applyAlignment="1">
      <alignment horizontal="right"/>
    </xf>
    <xf numFmtId="164" fontId="27" fillId="7" borderId="6" xfId="34" applyNumberFormat="1" applyFont="1" applyFill="1" applyBorder="1" applyAlignment="1">
      <alignment horizontal="right"/>
    </xf>
    <xf numFmtId="6" fontId="28" fillId="8" borderId="6" xfId="34" applyNumberFormat="1" applyFont="1" applyFill="1" applyBorder="1"/>
    <xf numFmtId="0" fontId="41" fillId="0" borderId="0" xfId="0" applyFont="1" applyAlignment="1">
      <alignment horizontal="left" vertical="top" wrapText="1"/>
    </xf>
    <xf numFmtId="0" fontId="43" fillId="0" borderId="0" xfId="0" applyFont="1" applyAlignment="1">
      <alignment horizontal="left" vertical="top"/>
    </xf>
    <xf numFmtId="0" fontId="54" fillId="0" borderId="0" xfId="0" applyFont="1" applyAlignment="1">
      <alignment vertical="top" wrapText="1"/>
    </xf>
    <xf numFmtId="0" fontId="0" fillId="0" borderId="0" xfId="0" applyAlignment="1">
      <alignment vertical="top" wrapText="1"/>
    </xf>
    <xf numFmtId="0" fontId="54" fillId="0" borderId="0" xfId="0" applyFont="1" applyBorder="1" applyAlignment="1">
      <alignment horizontal="left" vertical="top" wrapText="1"/>
    </xf>
    <xf numFmtId="0" fontId="56" fillId="0" borderId="0" xfId="0" applyFont="1" applyBorder="1" applyAlignment="1">
      <alignment horizontal="left" vertical="top" wrapText="1"/>
    </xf>
    <xf numFmtId="0" fontId="0" fillId="0" borderId="0" xfId="0" applyAlignment="1">
      <alignment wrapText="1"/>
    </xf>
    <xf numFmtId="0" fontId="0" fillId="0" borderId="0" xfId="0" applyFont="1"/>
  </cellXfs>
  <cellStyles count="48">
    <cellStyle name="^SCORE" xfId="1"/>
    <cellStyle name="0" xfId="2"/>
    <cellStyle name="active" xfId="3"/>
    <cellStyle name="args.style" xfId="4"/>
    <cellStyle name="BudgComp" xfId="5"/>
    <cellStyle name="Calc Currency (0)" xfId="6"/>
    <cellStyle name="Column_Title" xfId="7"/>
    <cellStyle name="Comma" xfId="8" builtinId="3"/>
    <cellStyle name="Comma  - Style1" xfId="9"/>
    <cellStyle name="Comma  - Style2" xfId="10"/>
    <cellStyle name="Comma  - Style3" xfId="11"/>
    <cellStyle name="Comma  - Style4" xfId="12"/>
    <cellStyle name="Comma  - Style5" xfId="13"/>
    <cellStyle name="Comma  - Style6" xfId="14"/>
    <cellStyle name="Comma  - Style7" xfId="15"/>
    <cellStyle name="Comma  - Style8" xfId="16"/>
    <cellStyle name="Comma0" xfId="17"/>
    <cellStyle name="Copied" xfId="18"/>
    <cellStyle name="Currency" xfId="19" builtinId="4"/>
    <cellStyle name="Currency$" xfId="20"/>
    <cellStyle name="Currency0" xfId="21"/>
    <cellStyle name="Date" xfId="22"/>
    <cellStyle name="Entered" xfId="23"/>
    <cellStyle name="Euro" xfId="24"/>
    <cellStyle name="Fixed" xfId="25"/>
    <cellStyle name="Grey" xfId="26"/>
    <cellStyle name="Header1" xfId="27"/>
    <cellStyle name="Header2" xfId="28"/>
    <cellStyle name="HEADINGS" xfId="29"/>
    <cellStyle name="HEADINGSTOP" xfId="30"/>
    <cellStyle name="Input [yellow]" xfId="31"/>
    <cellStyle name="Normal" xfId="0" builtinId="0"/>
    <cellStyle name="Normal - Style1" xfId="32"/>
    <cellStyle name="Normal 2" xfId="33"/>
    <cellStyle name="Normal_MIM Calculation" xfId="34"/>
    <cellStyle name="per.style" xfId="35"/>
    <cellStyle name="Percent [2]" xfId="36"/>
    <cellStyle name="PSChar" xfId="37"/>
    <cellStyle name="PSDate" xfId="38"/>
    <cellStyle name="PSDec" xfId="39"/>
    <cellStyle name="PSHeading" xfId="40"/>
    <cellStyle name="PSInt" xfId="41"/>
    <cellStyle name="PSSpacer" xfId="42"/>
    <cellStyle name="regstoresfromspecstores" xfId="43"/>
    <cellStyle name="RevList" xfId="44"/>
    <cellStyle name="SHADEDSTORES" xfId="45"/>
    <cellStyle name="specstores" xfId="46"/>
    <cellStyle name="Subtotal" xfId="47"/>
  </cellStyles>
  <dxfs count="2">
    <dxf>
      <fill>
        <patternFill>
          <bgColor rgb="FFC00000"/>
        </patternFill>
      </fill>
    </dxf>
    <dxf>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
  <sheetViews>
    <sheetView showGridLines="0" tabSelected="1" view="pageLayout" zoomScaleNormal="100" workbookViewId="0">
      <selection activeCell="D3" sqref="D3"/>
    </sheetView>
  </sheetViews>
  <sheetFormatPr defaultColWidth="9.140625" defaultRowHeight="15" x14ac:dyDescent="0.25"/>
  <cols>
    <col min="1" max="1" width="4" style="22" customWidth="1"/>
    <col min="2" max="3" width="9.140625" style="22"/>
    <col min="4" max="4" width="9.140625" style="22" customWidth="1"/>
    <col min="5" max="16384" width="9.140625" style="22"/>
  </cols>
  <sheetData>
    <row r="1" spans="1:10" ht="102" customHeight="1" x14ac:dyDescent="0.25">
      <c r="A1" s="209" t="s">
        <v>290</v>
      </c>
      <c r="B1" s="210"/>
      <c r="C1" s="210"/>
      <c r="D1" s="210"/>
      <c r="E1" s="210"/>
      <c r="F1" s="210"/>
      <c r="G1" s="210"/>
      <c r="H1" s="210"/>
      <c r="I1" s="210"/>
      <c r="J1" s="210"/>
    </row>
    <row r="2" spans="1:10" s="107" customFormat="1" ht="13.9" x14ac:dyDescent="0.25">
      <c r="A2" s="106"/>
      <c r="B2" s="106"/>
      <c r="C2" s="106"/>
      <c r="D2" s="106"/>
      <c r="E2" s="106"/>
      <c r="F2" s="106"/>
      <c r="G2" s="106"/>
      <c r="H2" s="106"/>
      <c r="I2" s="106"/>
      <c r="J2" s="106"/>
    </row>
    <row r="3" spans="1:10" s="107" customFormat="1" ht="15.6" x14ac:dyDescent="0.3">
      <c r="A3" s="106"/>
      <c r="B3" s="106" t="s">
        <v>79</v>
      </c>
      <c r="C3" s="106"/>
      <c r="D3" s="166"/>
      <c r="E3" s="167"/>
      <c r="F3" s="167"/>
      <c r="G3" s="167"/>
      <c r="H3" s="167"/>
      <c r="I3" s="106"/>
      <c r="J3" s="106"/>
    </row>
    <row r="4" spans="1:10" s="107" customFormat="1" ht="15.6" x14ac:dyDescent="0.3">
      <c r="A4" s="106"/>
      <c r="B4" s="106" t="s">
        <v>80</v>
      </c>
      <c r="C4" s="106"/>
      <c r="D4" s="166"/>
      <c r="E4" s="167"/>
      <c r="F4" s="167"/>
      <c r="G4" s="167"/>
      <c r="H4" s="167"/>
      <c r="I4" s="106"/>
      <c r="J4" s="106"/>
    </row>
    <row r="5" spans="1:10" ht="15.6" x14ac:dyDescent="0.3">
      <c r="A5" s="106"/>
      <c r="B5" s="106" t="s">
        <v>102</v>
      </c>
      <c r="C5" s="106"/>
      <c r="D5" s="166"/>
      <c r="E5" s="167"/>
      <c r="F5" s="167"/>
      <c r="G5" s="167"/>
      <c r="H5" s="167"/>
    </row>
    <row r="6" spans="1:10" s="107" customFormat="1" ht="13.9" x14ac:dyDescent="0.25">
      <c r="A6" s="106"/>
      <c r="B6" s="106"/>
      <c r="C6" s="106"/>
      <c r="D6" s="106"/>
      <c r="E6" s="106"/>
      <c r="F6" s="106"/>
      <c r="G6" s="106"/>
      <c r="H6" s="106"/>
    </row>
    <row r="7" spans="1:10" ht="13.9" x14ac:dyDescent="0.25">
      <c r="B7" s="21" t="s">
        <v>99</v>
      </c>
    </row>
    <row r="8" spans="1:10" s="107" customFormat="1" ht="13.9" x14ac:dyDescent="0.25">
      <c r="A8" s="79" t="s">
        <v>94</v>
      </c>
      <c r="B8" s="115" t="s">
        <v>276</v>
      </c>
    </row>
    <row r="9" spans="1:10" s="107" customFormat="1" ht="13.9" x14ac:dyDescent="0.25">
      <c r="A9" s="79"/>
      <c r="B9" s="107" t="s">
        <v>233</v>
      </c>
    </row>
    <row r="10" spans="1:10" ht="13.9" x14ac:dyDescent="0.25">
      <c r="A10" s="79" t="s">
        <v>95</v>
      </c>
      <c r="B10" s="114" t="s">
        <v>272</v>
      </c>
    </row>
    <row r="11" spans="1:10" ht="13.9" x14ac:dyDescent="0.25">
      <c r="A11" s="79" t="s">
        <v>96</v>
      </c>
      <c r="B11" s="22" t="s">
        <v>231</v>
      </c>
    </row>
    <row r="12" spans="1:10" ht="13.9" x14ac:dyDescent="0.25">
      <c r="A12" s="79"/>
      <c r="B12" s="22" t="s">
        <v>226</v>
      </c>
    </row>
    <row r="13" spans="1:10" s="124" customFormat="1" ht="13.9" x14ac:dyDescent="0.25">
      <c r="A13" s="79"/>
      <c r="B13" s="161" t="s">
        <v>292</v>
      </c>
      <c r="C13" s="161"/>
      <c r="D13" s="161"/>
      <c r="E13" s="161"/>
      <c r="F13" s="161"/>
      <c r="G13" s="161"/>
      <c r="H13" s="161"/>
      <c r="I13" s="161"/>
      <c r="J13" s="161"/>
    </row>
    <row r="14" spans="1:10" s="124" customFormat="1" ht="13.9" x14ac:dyDescent="0.25">
      <c r="A14" s="79"/>
      <c r="B14" s="161" t="s">
        <v>293</v>
      </c>
      <c r="C14" s="161"/>
      <c r="D14" s="161"/>
      <c r="E14" s="161"/>
      <c r="F14" s="161"/>
      <c r="G14" s="161"/>
      <c r="H14" s="161"/>
      <c r="I14" s="161"/>
      <c r="J14" s="161"/>
    </row>
    <row r="15" spans="1:10" ht="13.9" x14ac:dyDescent="0.25">
      <c r="A15" s="79"/>
      <c r="B15" s="162" t="s">
        <v>303</v>
      </c>
      <c r="C15" s="162"/>
      <c r="D15" s="162"/>
      <c r="E15" s="162"/>
      <c r="F15" s="162"/>
      <c r="G15" s="162"/>
      <c r="H15" s="162"/>
      <c r="I15" s="162"/>
      <c r="J15" s="162"/>
    </row>
    <row r="16" spans="1:10" ht="13.9" x14ac:dyDescent="0.25">
      <c r="A16" s="79"/>
      <c r="B16" s="162" t="s">
        <v>271</v>
      </c>
      <c r="C16" s="162"/>
      <c r="D16" s="162"/>
      <c r="E16" s="162"/>
      <c r="F16" s="162"/>
      <c r="G16" s="162"/>
      <c r="H16" s="162"/>
      <c r="I16" s="162"/>
      <c r="J16" s="162"/>
    </row>
    <row r="17" spans="1:10" ht="13.9" x14ac:dyDescent="0.25">
      <c r="A17" s="79"/>
      <c r="B17" s="162" t="s">
        <v>227</v>
      </c>
      <c r="C17" s="162"/>
      <c r="D17" s="162"/>
      <c r="E17" s="162"/>
      <c r="F17" s="162"/>
      <c r="G17" s="162"/>
      <c r="H17" s="162"/>
      <c r="I17" s="162"/>
      <c r="J17" s="162"/>
    </row>
    <row r="18" spans="1:10" ht="13.9" x14ac:dyDescent="0.25">
      <c r="A18" s="79"/>
      <c r="B18" s="162" t="s">
        <v>228</v>
      </c>
      <c r="C18" s="162"/>
      <c r="D18" s="162"/>
      <c r="E18" s="162"/>
      <c r="F18" s="162"/>
      <c r="G18" s="162"/>
      <c r="H18" s="162"/>
      <c r="I18" s="162"/>
      <c r="J18" s="162"/>
    </row>
    <row r="19" spans="1:10" ht="13.9" x14ac:dyDescent="0.25">
      <c r="A19" s="79" t="s">
        <v>97</v>
      </c>
      <c r="B19" s="162" t="s">
        <v>301</v>
      </c>
      <c r="C19" s="162"/>
      <c r="D19" s="162"/>
      <c r="E19" s="162"/>
      <c r="F19" s="162"/>
      <c r="G19" s="162"/>
      <c r="H19" s="162"/>
      <c r="I19" s="162"/>
      <c r="J19" s="162"/>
    </row>
    <row r="20" spans="1:10" x14ac:dyDescent="0.25">
      <c r="A20" s="79" t="s">
        <v>98</v>
      </c>
      <c r="B20" s="162" t="s">
        <v>302</v>
      </c>
      <c r="C20" s="162"/>
      <c r="D20" s="162"/>
      <c r="E20" s="162"/>
      <c r="F20" s="162"/>
      <c r="G20" s="162"/>
      <c r="H20" s="162"/>
      <c r="I20" s="162"/>
      <c r="J20" s="162"/>
    </row>
    <row r="21" spans="1:10" x14ac:dyDescent="0.25">
      <c r="A21" s="79"/>
      <c r="B21" s="162" t="s">
        <v>294</v>
      </c>
      <c r="C21" s="162"/>
      <c r="D21" s="162"/>
      <c r="E21" s="162"/>
      <c r="F21" s="162"/>
      <c r="G21" s="162"/>
      <c r="H21" s="162"/>
      <c r="I21" s="162"/>
      <c r="J21" s="162"/>
    </row>
    <row r="22" spans="1:10" x14ac:dyDescent="0.25">
      <c r="A22" s="79"/>
      <c r="B22" s="162" t="s">
        <v>295</v>
      </c>
      <c r="C22" s="162"/>
      <c r="D22" s="162"/>
      <c r="E22" s="162"/>
      <c r="F22" s="162"/>
      <c r="G22" s="162"/>
      <c r="H22" s="162"/>
      <c r="I22" s="162"/>
      <c r="J22" s="162"/>
    </row>
    <row r="23" spans="1:10" x14ac:dyDescent="0.25">
      <c r="A23" s="79" t="s">
        <v>100</v>
      </c>
      <c r="B23" s="22" t="s">
        <v>165</v>
      </c>
    </row>
    <row r="24" spans="1:10" x14ac:dyDescent="0.25">
      <c r="A24" s="79"/>
      <c r="B24" s="22" t="s">
        <v>299</v>
      </c>
    </row>
    <row r="25" spans="1:10" x14ac:dyDescent="0.25">
      <c r="A25" s="79" t="s">
        <v>136</v>
      </c>
      <c r="B25" s="22" t="s">
        <v>135</v>
      </c>
    </row>
    <row r="26" spans="1:10" x14ac:dyDescent="0.25">
      <c r="A26" s="79"/>
      <c r="B26" s="22" t="s">
        <v>134</v>
      </c>
    </row>
    <row r="27" spans="1:10" x14ac:dyDescent="0.25">
      <c r="A27" s="79" t="s">
        <v>164</v>
      </c>
      <c r="B27" s="22" t="s">
        <v>229</v>
      </c>
    </row>
    <row r="28" spans="1:10" x14ac:dyDescent="0.25">
      <c r="A28" s="79"/>
      <c r="B28" s="108" t="s">
        <v>238</v>
      </c>
    </row>
    <row r="29" spans="1:10" s="108" customFormat="1" x14ac:dyDescent="0.25">
      <c r="A29" s="79"/>
      <c r="B29" s="115" t="s">
        <v>298</v>
      </c>
    </row>
    <row r="30" spans="1:10" s="115" customFormat="1" x14ac:dyDescent="0.25">
      <c r="A30" s="79"/>
      <c r="B30" s="115" t="s">
        <v>282</v>
      </c>
    </row>
    <row r="31" spans="1:10" s="108" customFormat="1" x14ac:dyDescent="0.25">
      <c r="A31" s="79" t="s">
        <v>222</v>
      </c>
      <c r="B31" s="113" t="s">
        <v>241</v>
      </c>
    </row>
    <row r="32" spans="1:10" s="113" customFormat="1" x14ac:dyDescent="0.25">
      <c r="A32" s="79"/>
      <c r="B32" s="113" t="s">
        <v>242</v>
      </c>
    </row>
    <row r="33" spans="1:2" x14ac:dyDescent="0.25">
      <c r="A33" s="79" t="s">
        <v>225</v>
      </c>
      <c r="B33" s="80" t="s">
        <v>230</v>
      </c>
    </row>
    <row r="34" spans="1:2" x14ac:dyDescent="0.25">
      <c r="A34" s="79" t="s">
        <v>239</v>
      </c>
      <c r="B34" s="80" t="s">
        <v>224</v>
      </c>
    </row>
    <row r="35" spans="1:2" x14ac:dyDescent="0.25">
      <c r="A35" s="79"/>
      <c r="B35" s="80" t="s">
        <v>223</v>
      </c>
    </row>
    <row r="36" spans="1:2" x14ac:dyDescent="0.25">
      <c r="A36" s="79" t="s">
        <v>240</v>
      </c>
      <c r="B36" s="80" t="s">
        <v>304</v>
      </c>
    </row>
    <row r="37" spans="1:2" x14ac:dyDescent="0.25">
      <c r="A37" s="79"/>
      <c r="B37" s="80" t="s">
        <v>270</v>
      </c>
    </row>
    <row r="38" spans="1:2" x14ac:dyDescent="0.25">
      <c r="A38" s="79"/>
      <c r="B38" s="80" t="s">
        <v>300</v>
      </c>
    </row>
  </sheetData>
  <sheetProtection sheet="1" selectLockedCells="1"/>
  <mergeCells count="1">
    <mergeCell ref="A1:J1"/>
  </mergeCells>
  <pageMargins left="0.7" right="0.7" top="1.34375" bottom="0.75" header="0.3" footer="0.3"/>
  <pageSetup orientation="portrait" r:id="rId1"/>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ignoredErrors>
    <ignoredError sqref="A25 A23 A19:A20 A10:A11 A8 A27 A31 A33:A34 A36"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
  <sheetViews>
    <sheetView showGridLines="0" view="pageLayout" zoomScaleNormal="75" workbookViewId="0">
      <selection activeCell="A3" sqref="A3"/>
    </sheetView>
  </sheetViews>
  <sheetFormatPr defaultRowHeight="15" x14ac:dyDescent="0.25"/>
  <cols>
    <col min="1" max="1" width="25.5703125" customWidth="1"/>
    <col min="2" max="2" width="12.85546875" customWidth="1"/>
    <col min="3" max="3" width="11.42578125" customWidth="1"/>
    <col min="4" max="4" width="12.5703125" customWidth="1"/>
    <col min="5" max="5" width="10.85546875" customWidth="1"/>
    <col min="6" max="6" width="13.140625" customWidth="1"/>
    <col min="7" max="7" width="16.140625" customWidth="1"/>
    <col min="8" max="9" width="13.28515625" customWidth="1"/>
    <col min="10" max="10" width="15.28515625" customWidth="1"/>
    <col min="11" max="11" width="11.7109375" customWidth="1"/>
    <col min="12" max="12" width="12.42578125" customWidth="1"/>
    <col min="13" max="13" width="17.28515625" customWidth="1"/>
  </cols>
  <sheetData>
    <row r="1" spans="1:13" s="72" customFormat="1" ht="89.25" customHeight="1" x14ac:dyDescent="0.25"/>
    <row r="2" spans="1:13" ht="128.25" customHeight="1" thickBot="1" x14ac:dyDescent="0.3">
      <c r="A2" s="52"/>
      <c r="B2" s="120" t="s">
        <v>154</v>
      </c>
      <c r="C2" s="120" t="s">
        <v>155</v>
      </c>
      <c r="D2" s="120" t="s">
        <v>156</v>
      </c>
      <c r="E2" s="120" t="s">
        <v>157</v>
      </c>
      <c r="F2" s="120" t="s">
        <v>158</v>
      </c>
      <c r="G2" s="120" t="s">
        <v>159</v>
      </c>
      <c r="H2" s="120" t="s">
        <v>160</v>
      </c>
      <c r="I2" s="120" t="s">
        <v>161</v>
      </c>
      <c r="J2" s="120" t="s">
        <v>162</v>
      </c>
      <c r="K2" s="120" t="s">
        <v>163</v>
      </c>
      <c r="L2" s="120" t="s">
        <v>153</v>
      </c>
      <c r="M2" s="120" t="s">
        <v>152</v>
      </c>
    </row>
    <row r="3" spans="1:13" s="64" customFormat="1" ht="18.75" customHeight="1" thickBot="1" x14ac:dyDescent="0.3">
      <c r="A3" s="69"/>
      <c r="B3" s="70" t="s">
        <v>140</v>
      </c>
      <c r="C3" s="70" t="s">
        <v>141</v>
      </c>
      <c r="D3" s="70" t="s">
        <v>142</v>
      </c>
      <c r="E3" s="70" t="s">
        <v>143</v>
      </c>
      <c r="F3" s="70" t="s">
        <v>144</v>
      </c>
      <c r="G3" s="70" t="s">
        <v>145</v>
      </c>
      <c r="H3" s="70" t="s">
        <v>146</v>
      </c>
      <c r="I3" s="70" t="s">
        <v>147</v>
      </c>
      <c r="J3" s="70" t="s">
        <v>148</v>
      </c>
      <c r="K3" s="70" t="s">
        <v>149</v>
      </c>
      <c r="L3" s="70" t="s">
        <v>150</v>
      </c>
      <c r="M3" s="70" t="s">
        <v>151</v>
      </c>
    </row>
    <row r="4" spans="1:13" ht="38.25" customHeight="1" x14ac:dyDescent="0.25">
      <c r="A4" s="65" t="s">
        <v>67</v>
      </c>
      <c r="B4" s="51" t="s">
        <v>53</v>
      </c>
      <c r="C4" s="51"/>
      <c r="D4" s="51" t="s">
        <v>53</v>
      </c>
      <c r="E4" s="51" t="s">
        <v>53</v>
      </c>
      <c r="F4" s="51" t="s">
        <v>53</v>
      </c>
      <c r="G4" s="51"/>
      <c r="H4" s="51"/>
      <c r="I4" s="51"/>
      <c r="J4" s="51"/>
      <c r="K4" s="51"/>
      <c r="L4" s="51"/>
      <c r="M4" s="51" t="s">
        <v>53</v>
      </c>
    </row>
    <row r="5" spans="1:13" ht="31.5" x14ac:dyDescent="0.25">
      <c r="A5" s="66" t="s">
        <v>232</v>
      </c>
      <c r="B5" s="50" t="s">
        <v>53</v>
      </c>
      <c r="C5" s="50"/>
      <c r="D5" s="50" t="s">
        <v>53</v>
      </c>
      <c r="E5" s="50" t="s">
        <v>53</v>
      </c>
      <c r="F5" s="50" t="s">
        <v>53</v>
      </c>
      <c r="G5" s="50" t="s">
        <v>53</v>
      </c>
      <c r="H5" s="50"/>
      <c r="I5" s="50"/>
      <c r="J5" s="50"/>
      <c r="K5" s="50"/>
      <c r="L5" s="50"/>
      <c r="M5" s="50" t="s">
        <v>53</v>
      </c>
    </row>
    <row r="6" spans="1:13" ht="15.75" x14ac:dyDescent="0.25">
      <c r="A6" s="66" t="s">
        <v>68</v>
      </c>
      <c r="B6" s="50" t="s">
        <v>53</v>
      </c>
      <c r="C6" s="50"/>
      <c r="D6" s="50" t="s">
        <v>53</v>
      </c>
      <c r="E6" s="50" t="s">
        <v>53</v>
      </c>
      <c r="F6" s="50" t="s">
        <v>53</v>
      </c>
      <c r="G6" s="50"/>
      <c r="H6" s="50"/>
      <c r="I6" s="50"/>
      <c r="J6" s="50" t="s">
        <v>53</v>
      </c>
      <c r="K6" s="50"/>
      <c r="L6" s="50"/>
      <c r="M6" s="50" t="s">
        <v>53</v>
      </c>
    </row>
    <row r="7" spans="1:13" ht="15.75" x14ac:dyDescent="0.25">
      <c r="A7" s="66" t="s">
        <v>69</v>
      </c>
      <c r="B7" s="50" t="s">
        <v>53</v>
      </c>
      <c r="C7" s="50"/>
      <c r="D7" s="50"/>
      <c r="E7" s="50" t="s">
        <v>53</v>
      </c>
      <c r="F7" s="50" t="s">
        <v>53</v>
      </c>
      <c r="G7" s="50"/>
      <c r="H7" s="50" t="s">
        <v>53</v>
      </c>
      <c r="I7" s="50" t="s">
        <v>53</v>
      </c>
      <c r="J7" s="50"/>
      <c r="K7" s="50"/>
      <c r="L7" s="50"/>
      <c r="M7" s="50" t="s">
        <v>53</v>
      </c>
    </row>
    <row r="8" spans="1:13" ht="15.75" x14ac:dyDescent="0.25">
      <c r="A8" s="66" t="s">
        <v>70</v>
      </c>
      <c r="B8" s="50" t="s">
        <v>53</v>
      </c>
      <c r="C8" s="50" t="s">
        <v>53</v>
      </c>
      <c r="D8" s="50"/>
      <c r="E8" s="50"/>
      <c r="F8" s="50"/>
      <c r="G8" s="50"/>
      <c r="H8" s="50"/>
      <c r="I8" s="50" t="s">
        <v>53</v>
      </c>
      <c r="J8" s="50"/>
      <c r="K8" s="50"/>
      <c r="L8" s="50"/>
      <c r="M8" s="50"/>
    </row>
    <row r="9" spans="1:13" ht="15.75" x14ac:dyDescent="0.25">
      <c r="A9" s="66" t="s">
        <v>71</v>
      </c>
      <c r="B9" s="50" t="s">
        <v>53</v>
      </c>
      <c r="C9" s="50"/>
      <c r="D9" s="50"/>
      <c r="E9" s="50"/>
      <c r="F9" s="50" t="s">
        <v>53</v>
      </c>
      <c r="G9" s="50"/>
      <c r="H9" s="50"/>
      <c r="I9" s="50"/>
      <c r="J9" s="50"/>
      <c r="K9" s="50" t="s">
        <v>53</v>
      </c>
      <c r="L9" s="50"/>
      <c r="M9" s="50"/>
    </row>
    <row r="10" spans="1:13" ht="15.75" x14ac:dyDescent="0.25">
      <c r="A10" s="66" t="s">
        <v>91</v>
      </c>
      <c r="B10" s="50" t="s">
        <v>53</v>
      </c>
      <c r="C10" s="50"/>
      <c r="D10" s="50"/>
      <c r="E10" s="50"/>
      <c r="F10" s="50"/>
      <c r="G10" s="50"/>
      <c r="H10" s="50"/>
      <c r="I10" s="50"/>
      <c r="J10" s="50"/>
      <c r="K10" s="50"/>
      <c r="L10" s="50" t="s">
        <v>53</v>
      </c>
      <c r="M10" s="50"/>
    </row>
  </sheetData>
  <sheetProtection sheet="1" selectLockedCells="1"/>
  <printOptions horizontalCentered="1"/>
  <pageMargins left="0.7" right="0.7" top="0.85989583333333297" bottom="0.75" header="0.3" footer="0.3"/>
  <pageSetup scale="65" orientation="landscape" r:id="rId1"/>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9"/>
  <sheetViews>
    <sheetView showGridLines="0" view="pageLayout" zoomScaleNormal="75" workbookViewId="0">
      <selection activeCell="C8" sqref="C8"/>
    </sheetView>
  </sheetViews>
  <sheetFormatPr defaultColWidth="9.140625" defaultRowHeight="15" x14ac:dyDescent="0.25"/>
  <cols>
    <col min="1" max="1" width="23.85546875" style="22" customWidth="1"/>
    <col min="2" max="2" width="46.140625" style="22" customWidth="1"/>
    <col min="3" max="3" width="14.42578125" style="22" bestFit="1" customWidth="1"/>
    <col min="4" max="5" width="9.140625" style="22"/>
    <col min="6" max="6" width="32.85546875" style="22" customWidth="1"/>
    <col min="7" max="16384" width="9.140625" style="22"/>
  </cols>
  <sheetData>
    <row r="1" spans="1:11" s="124" customFormat="1" ht="20.25" x14ac:dyDescent="0.3">
      <c r="A1" s="142" t="s">
        <v>283</v>
      </c>
      <c r="B1" s="143"/>
      <c r="C1" s="82"/>
      <c r="D1" s="82"/>
    </row>
    <row r="2" spans="1:11" s="124" customFormat="1" ht="15.75" x14ac:dyDescent="0.25">
      <c r="A2" s="82" t="s">
        <v>284</v>
      </c>
      <c r="B2" s="130"/>
      <c r="C2" s="82"/>
      <c r="D2" s="82"/>
    </row>
    <row r="3" spans="1:11" s="124" customFormat="1" x14ac:dyDescent="0.25">
      <c r="A3" s="82"/>
      <c r="B3" s="82"/>
      <c r="C3" s="82"/>
      <c r="D3" s="82"/>
    </row>
    <row r="4" spans="1:11" ht="15.75" x14ac:dyDescent="0.25">
      <c r="A4" s="48" t="s">
        <v>79</v>
      </c>
      <c r="B4" s="110">
        <f>Instructions!D3</f>
        <v>0</v>
      </c>
      <c r="C4" s="20"/>
      <c r="D4" s="82"/>
    </row>
    <row r="5" spans="1:11" ht="15.75" x14ac:dyDescent="0.25">
      <c r="A5" s="48" t="s">
        <v>80</v>
      </c>
      <c r="B5" s="110">
        <f>Instructions!D4</f>
        <v>0</v>
      </c>
      <c r="C5" s="20"/>
      <c r="D5" s="82"/>
    </row>
    <row r="6" spans="1:11" ht="15.75" x14ac:dyDescent="0.25">
      <c r="A6" s="48" t="s">
        <v>102</v>
      </c>
      <c r="B6" s="110">
        <f>Instructions!D5</f>
        <v>0</v>
      </c>
      <c r="C6" s="20"/>
      <c r="D6" s="82"/>
    </row>
    <row r="7" spans="1:11" s="107" customFormat="1" ht="15.75" x14ac:dyDescent="0.25">
      <c r="A7" s="18"/>
      <c r="B7" s="109"/>
      <c r="C7" s="20"/>
      <c r="D7" s="82"/>
    </row>
    <row r="8" spans="1:11" ht="15.75" x14ac:dyDescent="0.25">
      <c r="A8" s="48" t="s">
        <v>21</v>
      </c>
      <c r="B8" s="18" t="s">
        <v>101</v>
      </c>
      <c r="C8" s="168">
        <v>0</v>
      </c>
      <c r="D8" s="82"/>
    </row>
    <row r="9" spans="1:11" ht="15.75" x14ac:dyDescent="0.25">
      <c r="A9" s="48"/>
      <c r="B9" s="18" t="s">
        <v>77</v>
      </c>
      <c r="C9" s="168">
        <v>0</v>
      </c>
      <c r="D9" s="82"/>
    </row>
    <row r="10" spans="1:11" ht="15.75" x14ac:dyDescent="0.25">
      <c r="A10" s="19"/>
      <c r="B10" s="18" t="s">
        <v>22</v>
      </c>
      <c r="C10" s="168">
        <v>0</v>
      </c>
      <c r="D10" s="82"/>
    </row>
    <row r="11" spans="1:11" ht="15.75" x14ac:dyDescent="0.25">
      <c r="A11" s="19"/>
      <c r="B11" s="18" t="s">
        <v>103</v>
      </c>
      <c r="C11" s="168">
        <v>0</v>
      </c>
      <c r="D11" s="82"/>
      <c r="F11" s="23"/>
    </row>
    <row r="12" spans="1:11" ht="15.75" x14ac:dyDescent="0.25">
      <c r="A12" s="19"/>
      <c r="B12" s="18" t="s">
        <v>93</v>
      </c>
      <c r="C12" s="168">
        <v>0</v>
      </c>
      <c r="D12" s="82"/>
      <c r="F12" s="23"/>
    </row>
    <row r="13" spans="1:11" ht="15.75" x14ac:dyDescent="0.25">
      <c r="A13" s="19"/>
      <c r="B13" s="18" t="s">
        <v>93</v>
      </c>
      <c r="C13" s="168">
        <v>0</v>
      </c>
      <c r="D13" s="82"/>
      <c r="F13" s="23"/>
    </row>
    <row r="14" spans="1:11" ht="15.75" x14ac:dyDescent="0.25">
      <c r="A14" s="19"/>
      <c r="B14" s="48" t="s">
        <v>23</v>
      </c>
      <c r="C14" s="145">
        <f>SUM(C8:C13)</f>
        <v>0</v>
      </c>
      <c r="D14" s="82"/>
      <c r="K14" s="24"/>
    </row>
    <row r="15" spans="1:11" ht="15.75" x14ac:dyDescent="0.25">
      <c r="A15" s="19"/>
      <c r="B15" s="19"/>
      <c r="C15" s="146"/>
      <c r="D15" s="82"/>
      <c r="J15" s="24"/>
    </row>
    <row r="16" spans="1:11" ht="15.75" x14ac:dyDescent="0.25">
      <c r="A16" s="48" t="s">
        <v>24</v>
      </c>
      <c r="B16" s="19"/>
      <c r="C16" s="146"/>
      <c r="D16" s="82"/>
      <c r="F16" s="25"/>
      <c r="G16" s="26"/>
    </row>
    <row r="17" spans="1:11" ht="15.75" x14ac:dyDescent="0.25">
      <c r="A17" s="48"/>
      <c r="B17" s="28" t="s">
        <v>25</v>
      </c>
      <c r="C17" s="146"/>
      <c r="D17" s="82"/>
      <c r="F17" s="21"/>
      <c r="K17" s="27"/>
    </row>
    <row r="18" spans="1:11" ht="15.75" x14ac:dyDescent="0.25">
      <c r="A18" s="48"/>
      <c r="B18" s="19" t="s">
        <v>234</v>
      </c>
      <c r="C18" s="169">
        <v>0</v>
      </c>
      <c r="D18" s="82"/>
      <c r="F18" s="21"/>
    </row>
    <row r="19" spans="1:11" ht="15.75" x14ac:dyDescent="0.25">
      <c r="A19" s="48"/>
      <c r="B19" s="19" t="s">
        <v>78</v>
      </c>
      <c r="C19" s="169">
        <v>0</v>
      </c>
      <c r="D19" s="82"/>
      <c r="J19" s="24"/>
    </row>
    <row r="20" spans="1:11" ht="15.75" x14ac:dyDescent="0.25">
      <c r="A20" s="48"/>
      <c r="B20" s="19" t="s">
        <v>73</v>
      </c>
      <c r="C20" s="169">
        <v>0</v>
      </c>
      <c r="D20" s="82"/>
      <c r="J20" s="24"/>
    </row>
    <row r="21" spans="1:11" s="89" customFormat="1" ht="15.75" x14ac:dyDescent="0.25">
      <c r="A21" s="48"/>
      <c r="B21" s="19" t="s">
        <v>77</v>
      </c>
      <c r="C21" s="169">
        <v>0</v>
      </c>
      <c r="D21" s="82"/>
      <c r="J21" s="24"/>
    </row>
    <row r="22" spans="1:11" ht="15.75" x14ac:dyDescent="0.25">
      <c r="A22" s="18"/>
      <c r="B22" s="19" t="s">
        <v>75</v>
      </c>
      <c r="C22" s="168">
        <v>0</v>
      </c>
      <c r="D22" s="82"/>
    </row>
    <row r="23" spans="1:11" ht="15.75" x14ac:dyDescent="0.25">
      <c r="A23" s="19"/>
      <c r="B23" s="18" t="s">
        <v>35</v>
      </c>
      <c r="C23" s="168">
        <v>0</v>
      </c>
      <c r="D23" s="82"/>
      <c r="J23" s="24"/>
    </row>
    <row r="24" spans="1:11" ht="15.75" x14ac:dyDescent="0.25">
      <c r="A24" s="19"/>
      <c r="B24" s="18" t="s">
        <v>37</v>
      </c>
      <c r="C24" s="168">
        <v>0</v>
      </c>
      <c r="D24" s="82"/>
      <c r="J24" s="24"/>
    </row>
    <row r="25" spans="1:11" ht="15.75" x14ac:dyDescent="0.25">
      <c r="A25" s="19"/>
      <c r="B25" s="18" t="s">
        <v>74</v>
      </c>
      <c r="C25" s="168">
        <v>0</v>
      </c>
      <c r="D25" s="82"/>
      <c r="J25" s="24"/>
    </row>
    <row r="26" spans="1:11" ht="15.75" x14ac:dyDescent="0.25">
      <c r="A26" s="19"/>
      <c r="B26" s="18" t="s">
        <v>138</v>
      </c>
      <c r="C26" s="168">
        <v>0</v>
      </c>
      <c r="D26" s="170">
        <v>0</v>
      </c>
      <c r="K26" s="24"/>
    </row>
    <row r="27" spans="1:11" ht="15.75" x14ac:dyDescent="0.25">
      <c r="A27" s="19"/>
      <c r="B27" s="18" t="s">
        <v>137</v>
      </c>
      <c r="C27" s="168">
        <v>0</v>
      </c>
      <c r="D27" s="82"/>
      <c r="K27" s="24"/>
    </row>
    <row r="28" spans="1:11" ht="15.75" x14ac:dyDescent="0.25">
      <c r="A28" s="19"/>
      <c r="B28" s="18" t="s">
        <v>39</v>
      </c>
      <c r="C28" s="168">
        <v>0</v>
      </c>
      <c r="D28" s="82"/>
      <c r="J28" s="24"/>
    </row>
    <row r="29" spans="1:11" ht="15.75" x14ac:dyDescent="0.25">
      <c r="A29" s="19"/>
      <c r="B29" s="18" t="s">
        <v>56</v>
      </c>
      <c r="C29" s="168">
        <v>0</v>
      </c>
      <c r="D29" s="82"/>
      <c r="K29" s="24"/>
    </row>
    <row r="30" spans="1:11" ht="15.75" x14ac:dyDescent="0.25">
      <c r="A30" s="19"/>
      <c r="B30" s="18" t="s">
        <v>41</v>
      </c>
      <c r="C30" s="168">
        <v>0</v>
      </c>
      <c r="D30" s="82"/>
      <c r="F30" s="25"/>
      <c r="H30" s="26"/>
    </row>
    <row r="31" spans="1:11" ht="15.75" x14ac:dyDescent="0.25">
      <c r="A31" s="19"/>
      <c r="B31" s="18" t="s">
        <v>76</v>
      </c>
      <c r="C31" s="168">
        <v>0</v>
      </c>
      <c r="D31" s="171">
        <v>0</v>
      </c>
      <c r="F31" s="21"/>
      <c r="K31" s="27"/>
    </row>
    <row r="32" spans="1:11" ht="15.75" x14ac:dyDescent="0.25">
      <c r="A32" s="19"/>
      <c r="B32" s="160" t="s">
        <v>291</v>
      </c>
      <c r="C32" s="168">
        <v>0</v>
      </c>
      <c r="D32" s="170">
        <v>0</v>
      </c>
    </row>
    <row r="33" spans="1:5" ht="15.75" x14ac:dyDescent="0.25">
      <c r="A33" s="19"/>
      <c r="B33" s="18" t="s">
        <v>235</v>
      </c>
      <c r="C33" s="168">
        <v>0</v>
      </c>
      <c r="D33" s="82"/>
    </row>
    <row r="34" spans="1:5" ht="15.75" x14ac:dyDescent="0.25">
      <c r="A34" s="19"/>
      <c r="B34" s="18" t="s">
        <v>237</v>
      </c>
      <c r="C34" s="168">
        <v>0</v>
      </c>
      <c r="D34" s="82"/>
    </row>
    <row r="35" spans="1:5" ht="15.75" x14ac:dyDescent="0.25">
      <c r="A35" s="19"/>
      <c r="B35" s="18" t="s">
        <v>93</v>
      </c>
      <c r="C35" s="168">
        <v>0</v>
      </c>
      <c r="D35" s="82"/>
    </row>
    <row r="36" spans="1:5" ht="15.75" x14ac:dyDescent="0.25">
      <c r="A36" s="19"/>
      <c r="B36" s="18" t="s">
        <v>93</v>
      </c>
      <c r="C36" s="168">
        <v>0</v>
      </c>
      <c r="D36" s="82"/>
      <c r="E36" s="82"/>
    </row>
    <row r="37" spans="1:5" ht="15.75" x14ac:dyDescent="0.25">
      <c r="A37" s="19"/>
      <c r="B37" s="48" t="s">
        <v>44</v>
      </c>
      <c r="C37" s="145">
        <f>SUM(C18:C36)</f>
        <v>0</v>
      </c>
      <c r="D37" s="82"/>
    </row>
    <row r="38" spans="1:5" ht="15.75" x14ac:dyDescent="0.25">
      <c r="A38" s="19"/>
      <c r="B38" s="19"/>
      <c r="C38" s="146"/>
      <c r="D38" s="82"/>
    </row>
    <row r="39" spans="1:5" ht="15.75" x14ac:dyDescent="0.25">
      <c r="A39" s="19"/>
      <c r="B39" s="48" t="s">
        <v>45</v>
      </c>
      <c r="C39" s="146"/>
      <c r="D39" s="82"/>
    </row>
    <row r="40" spans="1:5" ht="15.75" x14ac:dyDescent="0.25">
      <c r="A40" s="82"/>
      <c r="B40" s="18" t="s">
        <v>66</v>
      </c>
      <c r="C40" s="168">
        <v>0</v>
      </c>
      <c r="D40" s="82"/>
    </row>
    <row r="41" spans="1:5" ht="15.75" x14ac:dyDescent="0.25">
      <c r="A41" s="19"/>
      <c r="B41" s="18" t="s">
        <v>236</v>
      </c>
      <c r="C41" s="168">
        <v>0</v>
      </c>
      <c r="D41" s="82"/>
    </row>
    <row r="42" spans="1:5" ht="15.75" x14ac:dyDescent="0.25">
      <c r="A42" s="19"/>
      <c r="B42" s="18" t="s">
        <v>93</v>
      </c>
      <c r="C42" s="168">
        <v>0</v>
      </c>
      <c r="D42" s="82"/>
    </row>
    <row r="43" spans="1:5" ht="15.75" x14ac:dyDescent="0.25">
      <c r="A43" s="19"/>
      <c r="B43" s="18" t="s">
        <v>93</v>
      </c>
      <c r="C43" s="168">
        <v>0</v>
      </c>
      <c r="D43" s="82"/>
    </row>
    <row r="44" spans="1:5" ht="15.75" x14ac:dyDescent="0.25">
      <c r="A44" s="19"/>
      <c r="B44" s="18" t="s">
        <v>93</v>
      </c>
      <c r="C44" s="168">
        <v>0</v>
      </c>
      <c r="D44" s="82"/>
    </row>
    <row r="45" spans="1:5" ht="15.75" x14ac:dyDescent="0.25">
      <c r="A45" s="19"/>
      <c r="B45" s="48" t="s">
        <v>50</v>
      </c>
      <c r="C45" s="145">
        <f>SUM(C40:C44)</f>
        <v>0</v>
      </c>
      <c r="D45" s="82"/>
    </row>
    <row r="46" spans="1:5" ht="15.75" x14ac:dyDescent="0.25">
      <c r="A46" s="19"/>
      <c r="B46" s="19"/>
      <c r="C46" s="146"/>
      <c r="D46" s="82"/>
    </row>
    <row r="47" spans="1:5" ht="15.75" x14ac:dyDescent="0.25">
      <c r="A47" s="19"/>
      <c r="B47" s="48" t="s">
        <v>51</v>
      </c>
      <c r="C47" s="145">
        <f>C37+C45</f>
        <v>0</v>
      </c>
      <c r="D47" s="82" t="str">
        <f>IF(C14=C47,"ok","Please correct--Sources must equal Total costs")</f>
        <v>ok</v>
      </c>
    </row>
    <row r="48" spans="1:5" ht="15.75" x14ac:dyDescent="0.25">
      <c r="A48" s="19"/>
      <c r="B48" s="19"/>
      <c r="C48" s="49"/>
      <c r="D48" s="82"/>
    </row>
    <row r="49" spans="1:4" ht="15.75" x14ac:dyDescent="0.25">
      <c r="A49" s="19"/>
      <c r="B49" s="19"/>
      <c r="C49" s="49"/>
      <c r="D49" s="82"/>
    </row>
    <row r="50" spans="1:4" ht="15.75" x14ac:dyDescent="0.25">
      <c r="A50" s="19"/>
      <c r="B50" s="19"/>
      <c r="C50" s="49"/>
      <c r="D50" s="82"/>
    </row>
    <row r="51" spans="1:4" x14ac:dyDescent="0.25">
      <c r="A51" s="82"/>
      <c r="B51" s="82"/>
      <c r="C51" s="82"/>
      <c r="D51" s="82"/>
    </row>
    <row r="53" spans="1:4" ht="15.75" x14ac:dyDescent="0.25">
      <c r="B53" s="19"/>
      <c r="C53" s="19"/>
    </row>
    <row r="54" spans="1:4" ht="15.75" x14ac:dyDescent="0.25">
      <c r="B54" s="19"/>
      <c r="C54" s="19"/>
    </row>
    <row r="55" spans="1:4" ht="15.75" x14ac:dyDescent="0.25">
      <c r="B55" s="19"/>
      <c r="C55" s="19" t="s">
        <v>85</v>
      </c>
    </row>
    <row r="56" spans="1:4" ht="15.75" x14ac:dyDescent="0.25">
      <c r="B56" s="19"/>
      <c r="C56" s="19"/>
    </row>
    <row r="57" spans="1:4" ht="15.75" x14ac:dyDescent="0.25">
      <c r="B57" s="19"/>
      <c r="C57" s="19"/>
    </row>
    <row r="58" spans="1:4" ht="15.75" x14ac:dyDescent="0.25">
      <c r="B58" s="19"/>
      <c r="C58" s="19"/>
    </row>
    <row r="59" spans="1:4" ht="15.75" x14ac:dyDescent="0.25">
      <c r="B59" s="19"/>
      <c r="C59" s="19"/>
    </row>
  </sheetData>
  <sheetProtection sheet="1" selectLockedCells="1"/>
  <conditionalFormatting sqref="D47">
    <cfRule type="containsText" dxfId="1" priority="1" operator="containsText" text="Please correct">
      <formula>NOT(ISERROR(SEARCH("Please correct",D47)))</formula>
    </cfRule>
  </conditionalFormatting>
  <pageMargins left="0.7" right="0.7" top="1.0908333333333333" bottom="0.75" header="0.3" footer="0.3"/>
  <pageSetup scale="78"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obsolete&amp;R&amp;"Times New Roman,Regular"&amp;12 form HUD-92264a-ORCF (06/2014)</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3"/>
  <sheetViews>
    <sheetView showGridLines="0" view="pageLayout" zoomScaleNormal="100" workbookViewId="0">
      <selection activeCell="B5" sqref="B5"/>
    </sheetView>
  </sheetViews>
  <sheetFormatPr defaultColWidth="9.140625" defaultRowHeight="15" x14ac:dyDescent="0.25"/>
  <cols>
    <col min="1" max="1" width="63.42578125" style="22" customWidth="1"/>
    <col min="2" max="2" width="26" style="22" customWidth="1"/>
    <col min="3" max="16384" width="9.140625" style="22"/>
  </cols>
  <sheetData>
    <row r="1" spans="1:7" ht="18.75" x14ac:dyDescent="0.3">
      <c r="A1" s="131" t="s">
        <v>166</v>
      </c>
      <c r="B1" s="132"/>
    </row>
    <row r="2" spans="1:7" s="125" customFormat="1" ht="25.5" x14ac:dyDescent="0.2">
      <c r="A2" s="133" t="s">
        <v>305</v>
      </c>
      <c r="B2" s="134"/>
    </row>
    <row r="3" spans="1:7" ht="15.75" x14ac:dyDescent="0.25">
      <c r="A3" s="35"/>
      <c r="B3" s="29"/>
    </row>
    <row r="4" spans="1:7" ht="15.75" x14ac:dyDescent="0.25">
      <c r="A4" s="35" t="s">
        <v>172</v>
      </c>
      <c r="B4" s="29"/>
    </row>
    <row r="5" spans="1:7" ht="15.75" x14ac:dyDescent="0.25">
      <c r="A5" s="37" t="s">
        <v>179</v>
      </c>
      <c r="B5" s="172"/>
    </row>
    <row r="6" spans="1:7" ht="15.75" x14ac:dyDescent="0.25">
      <c r="A6" s="37" t="s">
        <v>180</v>
      </c>
      <c r="B6" s="172"/>
    </row>
    <row r="7" spans="1:7" ht="15.75" x14ac:dyDescent="0.25">
      <c r="A7" s="37" t="s">
        <v>167</v>
      </c>
      <c r="B7" s="172"/>
    </row>
    <row r="8" spans="1:7" ht="15.75" x14ac:dyDescent="0.25">
      <c r="A8" s="37" t="s">
        <v>168</v>
      </c>
      <c r="B8" s="173">
        <v>0</v>
      </c>
    </row>
    <row r="9" spans="1:7" ht="15.75" x14ac:dyDescent="0.25">
      <c r="A9" s="37" t="s">
        <v>169</v>
      </c>
      <c r="B9" s="173">
        <v>0</v>
      </c>
    </row>
    <row r="10" spans="1:7" ht="15.75" x14ac:dyDescent="0.25">
      <c r="A10" s="37" t="s">
        <v>171</v>
      </c>
      <c r="B10" s="147">
        <f>B8+B9</f>
        <v>0</v>
      </c>
    </row>
    <row r="11" spans="1:7" ht="15.75" x14ac:dyDescent="0.25">
      <c r="A11" s="37"/>
    </row>
    <row r="12" spans="1:7" ht="15.75" x14ac:dyDescent="0.25">
      <c r="A12" s="37" t="s">
        <v>170</v>
      </c>
      <c r="B12" s="173">
        <v>0</v>
      </c>
    </row>
    <row r="13" spans="1:7" ht="15.75" x14ac:dyDescent="0.25">
      <c r="A13" s="135" t="s">
        <v>173</v>
      </c>
      <c r="B13" s="148"/>
    </row>
    <row r="14" spans="1:7" ht="15.75" x14ac:dyDescent="0.25">
      <c r="A14" s="135" t="s">
        <v>306</v>
      </c>
      <c r="B14" s="148"/>
    </row>
    <row r="15" spans="1:7" ht="44.25" customHeight="1" x14ac:dyDescent="0.25">
      <c r="A15" s="87"/>
      <c r="B15" s="149"/>
      <c r="C15" s="82"/>
      <c r="D15" s="82"/>
      <c r="E15" s="82"/>
      <c r="F15" s="82"/>
      <c r="G15" s="82"/>
    </row>
    <row r="16" spans="1:7" ht="15.75" x14ac:dyDescent="0.25">
      <c r="A16" s="35" t="s">
        <v>174</v>
      </c>
      <c r="B16" s="148"/>
    </row>
    <row r="17" spans="1:2" ht="15.75" x14ac:dyDescent="0.25">
      <c r="A17" s="37" t="s">
        <v>175</v>
      </c>
      <c r="B17" s="173"/>
    </row>
    <row r="18" spans="1:2" ht="15.75" x14ac:dyDescent="0.25">
      <c r="A18" s="37" t="s">
        <v>176</v>
      </c>
      <c r="B18" s="173">
        <v>0</v>
      </c>
    </row>
    <row r="19" spans="1:2" ht="15.75" x14ac:dyDescent="0.25">
      <c r="A19" s="136" t="s">
        <v>177</v>
      </c>
      <c r="B19" s="173">
        <v>0</v>
      </c>
    </row>
    <row r="20" spans="1:2" ht="15.75" x14ac:dyDescent="0.25">
      <c r="A20" s="136" t="s">
        <v>178</v>
      </c>
      <c r="B20" s="173"/>
    </row>
    <row r="21" spans="1:2" x14ac:dyDescent="0.25">
      <c r="A21" s="83"/>
      <c r="B21" s="148"/>
    </row>
    <row r="22" spans="1:2" ht="15.75" x14ac:dyDescent="0.25">
      <c r="A22" s="35" t="s">
        <v>181</v>
      </c>
      <c r="B22" s="148"/>
    </row>
    <row r="23" spans="1:2" ht="15.75" x14ac:dyDescent="0.25">
      <c r="A23" s="37" t="s">
        <v>182</v>
      </c>
      <c r="B23" s="173">
        <v>0</v>
      </c>
    </row>
    <row r="24" spans="1:2" ht="15.75" x14ac:dyDescent="0.25">
      <c r="A24" s="37" t="s">
        <v>183</v>
      </c>
      <c r="B24" s="173">
        <v>0</v>
      </c>
    </row>
    <row r="25" spans="1:2" ht="15.75" x14ac:dyDescent="0.25">
      <c r="A25" s="37" t="s">
        <v>188</v>
      </c>
      <c r="B25" s="147">
        <f>B23-B24</f>
        <v>0</v>
      </c>
    </row>
    <row r="26" spans="1:2" ht="15.75" x14ac:dyDescent="0.25">
      <c r="A26" s="37"/>
      <c r="B26" s="148"/>
    </row>
    <row r="27" spans="1:2" ht="15.75" x14ac:dyDescent="0.25">
      <c r="A27" s="37" t="s">
        <v>184</v>
      </c>
      <c r="B27" s="148"/>
    </row>
    <row r="28" spans="1:2" ht="15.75" x14ac:dyDescent="0.25">
      <c r="A28" s="37" t="s">
        <v>185</v>
      </c>
      <c r="B28" s="173">
        <v>0</v>
      </c>
    </row>
    <row r="29" spans="1:2" ht="15.75" x14ac:dyDescent="0.25">
      <c r="A29" s="37" t="s">
        <v>186</v>
      </c>
      <c r="B29" s="173">
        <v>0</v>
      </c>
    </row>
    <row r="30" spans="1:2" ht="15.75" x14ac:dyDescent="0.25">
      <c r="A30" s="37" t="s">
        <v>187</v>
      </c>
      <c r="B30" s="147">
        <f>B25-B18-B28-B29</f>
        <v>0</v>
      </c>
    </row>
    <row r="31" spans="1:2" ht="15.75" x14ac:dyDescent="0.25">
      <c r="A31" s="37" t="s">
        <v>189</v>
      </c>
      <c r="B31" s="173">
        <v>0</v>
      </c>
    </row>
    <row r="32" spans="1:2" ht="15.75" x14ac:dyDescent="0.25">
      <c r="A32" s="37" t="s">
        <v>190</v>
      </c>
      <c r="B32" s="173">
        <v>0</v>
      </c>
    </row>
    <row r="33" spans="1:2" ht="15.75" x14ac:dyDescent="0.25">
      <c r="A33" s="88" t="s">
        <v>191</v>
      </c>
      <c r="B33" s="157">
        <f>IF(B32&lt;&gt;0,MIN(B30,B31,B32),MIN(B30,B31))</f>
        <v>0</v>
      </c>
    </row>
  </sheetData>
  <sheetProtection sheet="1" selectLockedCells="1"/>
  <pageMargins left="0.7" right="0.7" top="1.1979166666666667"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1"/>
  <sheetViews>
    <sheetView showGridLines="0" view="pageLayout" topLeftCell="A2" zoomScaleNormal="100" workbookViewId="0">
      <selection activeCell="C5" sqref="C5"/>
    </sheetView>
  </sheetViews>
  <sheetFormatPr defaultRowHeight="15" x14ac:dyDescent="0.25"/>
  <cols>
    <col min="1" max="1" width="5.85546875" customWidth="1"/>
    <col min="2" max="2" width="31.85546875" customWidth="1"/>
  </cols>
  <sheetData>
    <row r="1" spans="1:3" ht="15.75" x14ac:dyDescent="0.25">
      <c r="A1" s="127" t="s">
        <v>285</v>
      </c>
      <c r="B1" s="2"/>
      <c r="C1" s="2"/>
    </row>
    <row r="2" spans="1:3" s="72" customFormat="1" ht="27" customHeight="1" x14ac:dyDescent="0.25">
      <c r="A2" s="211" t="s">
        <v>305</v>
      </c>
      <c r="B2" s="212"/>
      <c r="C2" s="212"/>
    </row>
    <row r="3" spans="1:3" s="72" customFormat="1" ht="15.75" x14ac:dyDescent="0.25">
      <c r="A3" s="73"/>
      <c r="B3" s="2"/>
      <c r="C3" s="2"/>
    </row>
    <row r="4" spans="1:3" ht="15.75" x14ac:dyDescent="0.25">
      <c r="A4" s="73" t="s">
        <v>244</v>
      </c>
      <c r="B4" s="73" t="s">
        <v>245</v>
      </c>
      <c r="C4" s="73" t="s">
        <v>246</v>
      </c>
    </row>
    <row r="5" spans="1:3" ht="15.75" x14ac:dyDescent="0.25">
      <c r="A5" s="121" t="s">
        <v>247</v>
      </c>
      <c r="B5" s="2" t="s">
        <v>258</v>
      </c>
      <c r="C5" s="168">
        <v>0</v>
      </c>
    </row>
    <row r="6" spans="1:3" ht="15.75" x14ac:dyDescent="0.25">
      <c r="A6" s="121" t="s">
        <v>248</v>
      </c>
      <c r="B6" s="2" t="s">
        <v>259</v>
      </c>
      <c r="C6" s="168">
        <v>0</v>
      </c>
    </row>
    <row r="7" spans="1:3" ht="15.75" x14ac:dyDescent="0.25">
      <c r="A7" s="121" t="s">
        <v>249</v>
      </c>
      <c r="B7" s="2" t="s">
        <v>260</v>
      </c>
      <c r="C7" s="168">
        <v>0</v>
      </c>
    </row>
    <row r="8" spans="1:3" ht="15.75" x14ac:dyDescent="0.25">
      <c r="A8" s="121" t="s">
        <v>250</v>
      </c>
      <c r="B8" s="2" t="s">
        <v>261</v>
      </c>
      <c r="C8" s="168">
        <v>0</v>
      </c>
    </row>
    <row r="9" spans="1:3" ht="15.75" x14ac:dyDescent="0.25">
      <c r="A9" s="121" t="s">
        <v>251</v>
      </c>
      <c r="B9" s="2" t="s">
        <v>262</v>
      </c>
      <c r="C9" s="168">
        <v>0</v>
      </c>
    </row>
    <row r="10" spans="1:3" ht="15.75" x14ac:dyDescent="0.25">
      <c r="A10" s="121" t="s">
        <v>252</v>
      </c>
      <c r="B10" s="2" t="s">
        <v>263</v>
      </c>
      <c r="C10" s="168">
        <v>0</v>
      </c>
    </row>
    <row r="11" spans="1:3" ht="15.75" x14ac:dyDescent="0.25">
      <c r="A11" s="121" t="s">
        <v>253</v>
      </c>
      <c r="B11" s="174"/>
      <c r="C11" s="168">
        <v>0</v>
      </c>
    </row>
    <row r="12" spans="1:3" ht="15.75" x14ac:dyDescent="0.25">
      <c r="A12" s="121" t="s">
        <v>254</v>
      </c>
      <c r="B12" s="174"/>
      <c r="C12" s="168">
        <v>0</v>
      </c>
    </row>
    <row r="13" spans="1:3" ht="15.75" x14ac:dyDescent="0.25">
      <c r="A13" s="121" t="s">
        <v>255</v>
      </c>
      <c r="B13" s="174"/>
      <c r="C13" s="168">
        <v>0</v>
      </c>
    </row>
    <row r="14" spans="1:3" ht="15.75" x14ac:dyDescent="0.25">
      <c r="A14" s="121" t="s">
        <v>256</v>
      </c>
      <c r="B14" s="174"/>
      <c r="C14" s="168">
        <v>0</v>
      </c>
    </row>
    <row r="15" spans="1:3" ht="15.75" x14ac:dyDescent="0.25">
      <c r="A15" s="122" t="s">
        <v>257</v>
      </c>
      <c r="C15" s="150">
        <f>SUM(C5:C14)</f>
        <v>0</v>
      </c>
    </row>
    <row r="16" spans="1:3" x14ac:dyDescent="0.25">
      <c r="C16" s="151"/>
    </row>
    <row r="17" spans="1:3" x14ac:dyDescent="0.25">
      <c r="C17" s="151"/>
    </row>
    <row r="18" spans="1:3" ht="15.75" x14ac:dyDescent="0.25">
      <c r="A18" s="73" t="s">
        <v>264</v>
      </c>
      <c r="B18" s="2"/>
      <c r="C18" s="152"/>
    </row>
    <row r="19" spans="1:3" ht="15.75" x14ac:dyDescent="0.25">
      <c r="A19" s="73"/>
      <c r="B19" s="2"/>
      <c r="C19" s="152"/>
    </row>
    <row r="20" spans="1:3" ht="15.75" x14ac:dyDescent="0.25">
      <c r="A20" s="73" t="s">
        <v>244</v>
      </c>
      <c r="B20" s="73" t="s">
        <v>245</v>
      </c>
      <c r="C20" s="150" t="s">
        <v>246</v>
      </c>
    </row>
    <row r="21" spans="1:3" ht="15.75" x14ac:dyDescent="0.25">
      <c r="A21" s="121" t="s">
        <v>247</v>
      </c>
      <c r="B21" s="2" t="s">
        <v>235</v>
      </c>
      <c r="C21" s="168">
        <v>0</v>
      </c>
    </row>
    <row r="22" spans="1:3" ht="15.75" x14ac:dyDescent="0.25">
      <c r="A22" s="121" t="s">
        <v>248</v>
      </c>
      <c r="B22" s="2" t="s">
        <v>265</v>
      </c>
      <c r="C22" s="168">
        <v>0</v>
      </c>
    </row>
    <row r="23" spans="1:3" ht="15.75" x14ac:dyDescent="0.25">
      <c r="A23" s="121" t="s">
        <v>249</v>
      </c>
      <c r="B23" s="2" t="s">
        <v>266</v>
      </c>
      <c r="C23" s="168">
        <v>0</v>
      </c>
    </row>
    <row r="24" spans="1:3" ht="15.75" x14ac:dyDescent="0.25">
      <c r="A24" s="121" t="s">
        <v>250</v>
      </c>
      <c r="B24" s="2" t="s">
        <v>267</v>
      </c>
      <c r="C24" s="168">
        <v>0</v>
      </c>
    </row>
    <row r="25" spans="1:3" ht="15.75" x14ac:dyDescent="0.25">
      <c r="A25" s="121" t="s">
        <v>251</v>
      </c>
      <c r="B25" s="2" t="s">
        <v>268</v>
      </c>
      <c r="C25" s="168">
        <v>0</v>
      </c>
    </row>
    <row r="26" spans="1:3" ht="15.75" x14ac:dyDescent="0.25">
      <c r="A26" s="121" t="s">
        <v>252</v>
      </c>
      <c r="B26" s="2" t="s">
        <v>269</v>
      </c>
      <c r="C26" s="168">
        <v>0</v>
      </c>
    </row>
    <row r="27" spans="1:3" ht="15.75" x14ac:dyDescent="0.25">
      <c r="A27" s="121" t="s">
        <v>253</v>
      </c>
      <c r="B27" s="174"/>
      <c r="C27" s="168">
        <v>0</v>
      </c>
    </row>
    <row r="28" spans="1:3" ht="15.75" x14ac:dyDescent="0.25">
      <c r="A28" s="121" t="s">
        <v>254</v>
      </c>
      <c r="B28" s="174"/>
      <c r="C28" s="168">
        <v>0</v>
      </c>
    </row>
    <row r="29" spans="1:3" ht="15.75" x14ac:dyDescent="0.25">
      <c r="A29" s="121" t="s">
        <v>255</v>
      </c>
      <c r="B29" s="174"/>
      <c r="C29" s="168">
        <v>0</v>
      </c>
    </row>
    <row r="30" spans="1:3" ht="15.75" x14ac:dyDescent="0.25">
      <c r="A30" s="121" t="s">
        <v>256</v>
      </c>
      <c r="B30" s="174"/>
      <c r="C30" s="168">
        <v>0</v>
      </c>
    </row>
    <row r="31" spans="1:3" ht="15.75" x14ac:dyDescent="0.25">
      <c r="A31" s="122" t="s">
        <v>257</v>
      </c>
      <c r="B31" s="72"/>
      <c r="C31" s="150">
        <f>SUM(C21:C30)</f>
        <v>0</v>
      </c>
    </row>
  </sheetData>
  <sheetProtection sheet="1" selectLockedCells="1"/>
  <mergeCells count="1">
    <mergeCell ref="A2:C2"/>
  </mergeCells>
  <pageMargins left="0.7" right="0.7" top="1.25"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57"/>
  <sheetViews>
    <sheetView showGridLines="0" showWhiteSpace="0" view="pageLayout" zoomScaleNormal="90" workbookViewId="0">
      <selection activeCell="B5" sqref="B5"/>
    </sheetView>
  </sheetViews>
  <sheetFormatPr defaultRowHeight="15" x14ac:dyDescent="0.25"/>
  <cols>
    <col min="1" max="1" width="45.42578125" customWidth="1"/>
    <col min="2" max="2" width="21.28515625" customWidth="1"/>
  </cols>
  <sheetData>
    <row r="1" spans="1:2" ht="18.75" x14ac:dyDescent="0.3">
      <c r="A1" s="75" t="s">
        <v>192</v>
      </c>
      <c r="B1" s="74"/>
    </row>
    <row r="2" spans="1:2" s="72" customFormat="1" ht="26.25" x14ac:dyDescent="0.25">
      <c r="A2" s="126" t="s">
        <v>305</v>
      </c>
      <c r="B2" s="74"/>
    </row>
    <row r="3" spans="1:2" ht="23.25" customHeight="1" x14ac:dyDescent="0.25">
      <c r="A3" s="73"/>
      <c r="B3" s="74"/>
    </row>
    <row r="4" spans="1:2" ht="15.75" x14ac:dyDescent="0.25">
      <c r="A4" s="2" t="s">
        <v>193</v>
      </c>
      <c r="B4" s="153">
        <f>'Land Calc'!B24</f>
        <v>0</v>
      </c>
    </row>
    <row r="5" spans="1:2" ht="15.75" x14ac:dyDescent="0.25">
      <c r="A5" s="2" t="s">
        <v>194</v>
      </c>
      <c r="B5" s="168">
        <v>0</v>
      </c>
    </row>
    <row r="6" spans="1:2" ht="15.75" x14ac:dyDescent="0.25">
      <c r="A6" s="73" t="s">
        <v>195</v>
      </c>
      <c r="B6" s="152">
        <f>B4+B5</f>
        <v>0</v>
      </c>
    </row>
    <row r="7" spans="1:2" ht="15.75" x14ac:dyDescent="0.25">
      <c r="A7" s="2" t="s">
        <v>196</v>
      </c>
      <c r="B7" s="168">
        <v>0</v>
      </c>
    </row>
    <row r="8" spans="1:2" ht="15.75" x14ac:dyDescent="0.25">
      <c r="A8" s="2" t="s">
        <v>197</v>
      </c>
      <c r="B8" s="168">
        <v>0</v>
      </c>
    </row>
    <row r="9" spans="1:2" ht="15.75" x14ac:dyDescent="0.25">
      <c r="A9" s="2" t="s">
        <v>197</v>
      </c>
      <c r="B9" s="168">
        <v>0</v>
      </c>
    </row>
    <row r="10" spans="1:2" ht="15.75" x14ac:dyDescent="0.25">
      <c r="A10" s="73" t="s">
        <v>198</v>
      </c>
      <c r="B10" s="154">
        <f>B7+B8+B9</f>
        <v>0</v>
      </c>
    </row>
    <row r="11" spans="1:2" ht="15.75" x14ac:dyDescent="0.25">
      <c r="A11" s="2" t="s">
        <v>29</v>
      </c>
      <c r="B11" s="168">
        <v>0</v>
      </c>
    </row>
    <row r="12" spans="1:2" x14ac:dyDescent="0.25">
      <c r="B12" s="151"/>
    </row>
    <row r="13" spans="1:2" ht="15.75" x14ac:dyDescent="0.25">
      <c r="A13" s="2" t="s">
        <v>308</v>
      </c>
      <c r="B13" s="168">
        <v>0</v>
      </c>
    </row>
    <row r="14" spans="1:2" ht="15.75" x14ac:dyDescent="0.25">
      <c r="A14" s="2" t="s">
        <v>309</v>
      </c>
      <c r="B14" s="168">
        <v>0</v>
      </c>
    </row>
    <row r="15" spans="1:2" ht="15.75" x14ac:dyDescent="0.25">
      <c r="A15" s="2" t="s">
        <v>199</v>
      </c>
      <c r="B15" s="168">
        <v>0</v>
      </c>
    </row>
    <row r="16" spans="1:2" ht="15.75" x14ac:dyDescent="0.25">
      <c r="A16" s="2" t="s">
        <v>200</v>
      </c>
      <c r="B16" s="168">
        <v>0</v>
      </c>
    </row>
    <row r="17" spans="1:2" ht="15.75" x14ac:dyDescent="0.25">
      <c r="A17" s="2" t="s">
        <v>34</v>
      </c>
      <c r="B17" s="168">
        <v>0</v>
      </c>
    </row>
    <row r="18" spans="1:2" x14ac:dyDescent="0.25">
      <c r="B18" s="151"/>
    </row>
    <row r="19" spans="1:2" ht="15.75" x14ac:dyDescent="0.25">
      <c r="A19" s="2" t="s">
        <v>243</v>
      </c>
      <c r="B19" s="153">
        <f>'Other Fees'!C15</f>
        <v>0</v>
      </c>
    </row>
    <row r="20" spans="1:2" ht="15.75" x14ac:dyDescent="0.25">
      <c r="A20" s="2" t="s">
        <v>307</v>
      </c>
      <c r="B20" s="153">
        <f>'Other Fees'!C31</f>
        <v>0</v>
      </c>
    </row>
    <row r="21" spans="1:2" ht="15.75" x14ac:dyDescent="0.25">
      <c r="A21" s="73" t="s">
        <v>201</v>
      </c>
      <c r="B21" s="152">
        <f>B19+B20</f>
        <v>0</v>
      </c>
    </row>
    <row r="22" spans="1:2" x14ac:dyDescent="0.25">
      <c r="B22" s="151"/>
    </row>
    <row r="23" spans="1:2" ht="15.75" x14ac:dyDescent="0.25">
      <c r="A23" s="73" t="s">
        <v>202</v>
      </c>
      <c r="B23" s="152">
        <f>B6+B10+B11+B13+B14+B15+B16+B17+B21</f>
        <v>0</v>
      </c>
    </row>
    <row r="24" spans="1:2" ht="15.75" x14ac:dyDescent="0.25">
      <c r="A24" s="76" t="s">
        <v>203</v>
      </c>
      <c r="B24" s="175">
        <v>0</v>
      </c>
    </row>
    <row r="25" spans="1:2" ht="15.75" x14ac:dyDescent="0.25">
      <c r="A25" s="76" t="s">
        <v>204</v>
      </c>
      <c r="B25" s="175">
        <v>0</v>
      </c>
    </row>
    <row r="26" spans="1:2" ht="15.75" x14ac:dyDescent="0.25">
      <c r="A26" s="76" t="s">
        <v>205</v>
      </c>
      <c r="B26" s="198"/>
    </row>
    <row r="28" spans="1:2" ht="15.75" x14ac:dyDescent="0.25">
      <c r="A28" s="2" t="s">
        <v>206</v>
      </c>
      <c r="B28" s="168">
        <v>0</v>
      </c>
    </row>
    <row r="29" spans="1:2" ht="15.75" x14ac:dyDescent="0.25">
      <c r="A29" s="2" t="s">
        <v>207</v>
      </c>
      <c r="B29" s="168">
        <v>0</v>
      </c>
    </row>
    <row r="30" spans="1:2" ht="15.75" x14ac:dyDescent="0.25">
      <c r="A30" s="2" t="s">
        <v>208</v>
      </c>
      <c r="B30" s="168">
        <v>0</v>
      </c>
    </row>
    <row r="31" spans="1:2" ht="15.75" x14ac:dyDescent="0.25">
      <c r="A31" s="2" t="s">
        <v>209</v>
      </c>
      <c r="B31" s="168">
        <v>0</v>
      </c>
    </row>
    <row r="32" spans="1:2" ht="15.75" x14ac:dyDescent="0.25">
      <c r="A32" s="159" t="s">
        <v>291</v>
      </c>
      <c r="B32" s="168">
        <v>0</v>
      </c>
    </row>
    <row r="33" spans="1:2" ht="15.75" x14ac:dyDescent="0.25">
      <c r="A33" s="2" t="s">
        <v>41</v>
      </c>
      <c r="B33" s="168">
        <v>0</v>
      </c>
    </row>
    <row r="34" spans="1:2" ht="15.75" x14ac:dyDescent="0.25">
      <c r="A34" s="2" t="s">
        <v>210</v>
      </c>
      <c r="B34" s="168">
        <v>0</v>
      </c>
    </row>
    <row r="35" spans="1:2" ht="15.75" x14ac:dyDescent="0.25">
      <c r="A35" s="2" t="s">
        <v>211</v>
      </c>
      <c r="B35" s="168">
        <v>0</v>
      </c>
    </row>
    <row r="36" spans="1:2" ht="15.75" x14ac:dyDescent="0.25">
      <c r="A36" s="2" t="s">
        <v>212</v>
      </c>
      <c r="B36" s="168">
        <v>0</v>
      </c>
    </row>
    <row r="37" spans="1:2" ht="15.75" x14ac:dyDescent="0.25">
      <c r="A37" s="73" t="s">
        <v>213</v>
      </c>
      <c r="B37" s="152">
        <f>SUM(B28:B36)</f>
        <v>0</v>
      </c>
    </row>
    <row r="38" spans="1:2" s="72" customFormat="1" ht="15.75" x14ac:dyDescent="0.25">
      <c r="A38" s="73"/>
      <c r="B38" s="152"/>
    </row>
    <row r="39" spans="1:2" ht="28.5" customHeight="1" x14ac:dyDescent="0.25"/>
    <row r="40" spans="1:2" ht="15.75" x14ac:dyDescent="0.25">
      <c r="A40" s="2" t="s">
        <v>214</v>
      </c>
      <c r="B40" s="168">
        <v>0</v>
      </c>
    </row>
    <row r="41" spans="1:2" ht="15.75" x14ac:dyDescent="0.25">
      <c r="A41" s="2" t="s">
        <v>215</v>
      </c>
      <c r="B41" s="168">
        <v>0</v>
      </c>
    </row>
    <row r="42" spans="1:2" ht="15.75" x14ac:dyDescent="0.25">
      <c r="A42" s="2" t="s">
        <v>216</v>
      </c>
      <c r="B42" s="168">
        <v>0</v>
      </c>
    </row>
    <row r="43" spans="1:2" ht="15.75" x14ac:dyDescent="0.25">
      <c r="A43" s="73" t="s">
        <v>217</v>
      </c>
      <c r="B43" s="152">
        <f>SUM(B40:B42)</f>
        <v>0</v>
      </c>
    </row>
    <row r="44" spans="1:2" ht="15.75" x14ac:dyDescent="0.25">
      <c r="A44" s="2" t="s">
        <v>40</v>
      </c>
      <c r="B44" s="168">
        <v>0</v>
      </c>
    </row>
    <row r="45" spans="1:2" ht="15.75" x14ac:dyDescent="0.25">
      <c r="A45" s="2" t="s">
        <v>83</v>
      </c>
      <c r="B45" s="168">
        <v>0</v>
      </c>
    </row>
    <row r="46" spans="1:2" s="72" customFormat="1" ht="15.75" x14ac:dyDescent="0.25">
      <c r="A46" s="2" t="s">
        <v>273</v>
      </c>
      <c r="B46" s="168">
        <v>0</v>
      </c>
    </row>
    <row r="47" spans="1:2" s="72" customFormat="1" ht="15.75" x14ac:dyDescent="0.25">
      <c r="A47" s="2" t="s">
        <v>274</v>
      </c>
      <c r="B47" s="168">
        <v>0</v>
      </c>
    </row>
    <row r="48" spans="1:2" s="72" customFormat="1" ht="15.75" x14ac:dyDescent="0.25">
      <c r="A48" s="2" t="s">
        <v>311</v>
      </c>
      <c r="B48" s="168">
        <v>0</v>
      </c>
    </row>
    <row r="49" spans="1:2" s="72" customFormat="1" ht="15.75" x14ac:dyDescent="0.25">
      <c r="A49" s="2" t="s">
        <v>93</v>
      </c>
      <c r="B49" s="168">
        <v>0</v>
      </c>
    </row>
    <row r="50" spans="1:2" ht="15.75" x14ac:dyDescent="0.25">
      <c r="A50" s="73" t="s">
        <v>218</v>
      </c>
      <c r="B50" s="152">
        <f>B23+B37+SUM(B43:B49)</f>
        <v>0</v>
      </c>
    </row>
    <row r="51" spans="1:2" ht="15.75" x14ac:dyDescent="0.25">
      <c r="A51" s="2" t="s">
        <v>219</v>
      </c>
      <c r="B51" s="153">
        <f>'Land Calc'!B25</f>
        <v>0</v>
      </c>
    </row>
    <row r="52" spans="1:2" s="71" customFormat="1" ht="15.75" x14ac:dyDescent="0.25">
      <c r="A52" s="2" t="s">
        <v>221</v>
      </c>
      <c r="B52" s="168">
        <v>0</v>
      </c>
    </row>
    <row r="53" spans="1:2" ht="15.75" x14ac:dyDescent="0.25">
      <c r="A53" s="73" t="s">
        <v>220</v>
      </c>
      <c r="B53" s="150">
        <f>B50+B51+B52</f>
        <v>0</v>
      </c>
    </row>
    <row r="55" spans="1:2" ht="15.75" x14ac:dyDescent="0.25">
      <c r="A55" s="73"/>
    </row>
    <row r="56" spans="1:2" ht="15.75" x14ac:dyDescent="0.25">
      <c r="A56" s="2"/>
    </row>
    <row r="57" spans="1:2" ht="15.75" x14ac:dyDescent="0.25">
      <c r="A57" s="2"/>
    </row>
  </sheetData>
  <sheetProtection sheet="1" selectLockedCells="1"/>
  <pageMargins left="0.7" right="0.7" top="1.3854166666666667" bottom="0.75" header="0.3" footer="0.3"/>
  <pageSetup orientation="portrait" r:id="rId1"/>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139"/>
  <sheetViews>
    <sheetView showGridLines="0" view="pageLayout" zoomScaleNormal="75" workbookViewId="0">
      <selection activeCell="C8" sqref="C8"/>
    </sheetView>
  </sheetViews>
  <sheetFormatPr defaultColWidth="9.140625" defaultRowHeight="15" x14ac:dyDescent="0.25"/>
  <cols>
    <col min="1" max="1" width="19.140625" style="22" customWidth="1"/>
    <col min="2" max="2" width="48.42578125" style="22" customWidth="1"/>
    <col min="3" max="3" width="10.140625" style="22" bestFit="1" customWidth="1"/>
    <col min="4" max="16384" width="9.140625" style="22"/>
  </cols>
  <sheetData>
    <row r="1" spans="1:4" s="124" customFormat="1" ht="18.75" x14ac:dyDescent="0.3">
      <c r="A1" s="140" t="s">
        <v>283</v>
      </c>
      <c r="B1" s="82"/>
      <c r="C1" s="82"/>
      <c r="D1" s="82"/>
    </row>
    <row r="2" spans="1:4" s="124" customFormat="1" ht="29.25" customHeight="1" x14ac:dyDescent="0.25">
      <c r="A2" s="213" t="s">
        <v>305</v>
      </c>
      <c r="B2" s="214"/>
      <c r="C2" s="82"/>
      <c r="D2" s="82"/>
    </row>
    <row r="3" spans="1:4" x14ac:dyDescent="0.25">
      <c r="A3" s="82"/>
      <c r="B3" s="82"/>
      <c r="C3" s="82"/>
      <c r="D3" s="82"/>
    </row>
    <row r="4" spans="1:4" ht="15" customHeight="1" x14ac:dyDescent="0.25">
      <c r="A4" s="48" t="s">
        <v>79</v>
      </c>
      <c r="B4" s="110">
        <f>Instructions!D3</f>
        <v>0</v>
      </c>
      <c r="C4" s="20"/>
      <c r="D4" s="82"/>
    </row>
    <row r="5" spans="1:4" ht="15" customHeight="1" x14ac:dyDescent="0.25">
      <c r="A5" s="48" t="s">
        <v>80</v>
      </c>
      <c r="B5" s="110">
        <f>Instructions!D4</f>
        <v>0</v>
      </c>
      <c r="C5" s="20"/>
      <c r="D5" s="82"/>
    </row>
    <row r="6" spans="1:4" ht="15" customHeight="1" x14ac:dyDescent="0.25">
      <c r="A6" s="48" t="s">
        <v>102</v>
      </c>
      <c r="B6" s="110">
        <f>Instructions!D5</f>
        <v>0</v>
      </c>
      <c r="C6" s="20"/>
      <c r="D6" s="82"/>
    </row>
    <row r="7" spans="1:4" s="107" customFormat="1" ht="15" customHeight="1" x14ac:dyDescent="0.25">
      <c r="A7" s="48"/>
      <c r="B7" s="110"/>
      <c r="C7" s="20"/>
      <c r="D7" s="82"/>
    </row>
    <row r="8" spans="1:4" ht="15" customHeight="1" x14ac:dyDescent="0.25">
      <c r="A8" s="48" t="s">
        <v>21</v>
      </c>
      <c r="B8" s="18" t="s">
        <v>101</v>
      </c>
      <c r="C8" s="168">
        <v>0</v>
      </c>
      <c r="D8" s="82"/>
    </row>
    <row r="9" spans="1:4" ht="15" customHeight="1" x14ac:dyDescent="0.25">
      <c r="A9" s="19"/>
      <c r="B9" s="18" t="s">
        <v>22</v>
      </c>
      <c r="C9" s="168">
        <v>0</v>
      </c>
      <c r="D9" s="82"/>
    </row>
    <row r="10" spans="1:4" ht="15" customHeight="1" x14ac:dyDescent="0.25">
      <c r="A10" s="19"/>
      <c r="B10" s="18" t="s">
        <v>275</v>
      </c>
      <c r="C10" s="168">
        <v>0</v>
      </c>
      <c r="D10" s="82"/>
    </row>
    <row r="11" spans="1:4" ht="15" customHeight="1" x14ac:dyDescent="0.25">
      <c r="A11" s="19"/>
      <c r="B11" s="176" t="s">
        <v>277</v>
      </c>
      <c r="C11" s="168">
        <v>0</v>
      </c>
      <c r="D11" s="82"/>
    </row>
    <row r="12" spans="1:4" ht="15" customHeight="1" x14ac:dyDescent="0.25">
      <c r="A12" s="19"/>
      <c r="B12" s="176" t="s">
        <v>93</v>
      </c>
      <c r="C12" s="168">
        <v>0</v>
      </c>
      <c r="D12" s="82"/>
    </row>
    <row r="13" spans="1:4" ht="15" customHeight="1" x14ac:dyDescent="0.25">
      <c r="A13" s="19"/>
      <c r="B13" s="48" t="s">
        <v>23</v>
      </c>
      <c r="C13" s="145">
        <f>SUM(C8:C12)</f>
        <v>0</v>
      </c>
      <c r="D13" s="82"/>
    </row>
    <row r="14" spans="1:4" ht="15" customHeight="1" x14ac:dyDescent="0.25">
      <c r="A14" s="19"/>
      <c r="B14" s="19"/>
      <c r="C14" s="146"/>
      <c r="D14" s="82"/>
    </row>
    <row r="15" spans="1:4" ht="15" customHeight="1" x14ac:dyDescent="0.25">
      <c r="A15" s="48" t="s">
        <v>24</v>
      </c>
      <c r="B15" s="19"/>
      <c r="C15" s="146"/>
      <c r="D15" s="82"/>
    </row>
    <row r="16" spans="1:4" ht="15" customHeight="1" x14ac:dyDescent="0.25">
      <c r="A16" s="48"/>
      <c r="B16" s="28" t="s">
        <v>25</v>
      </c>
      <c r="C16" s="146"/>
      <c r="D16" s="82"/>
    </row>
    <row r="17" spans="1:4" ht="15" customHeight="1" x14ac:dyDescent="0.25">
      <c r="A17" s="48"/>
      <c r="B17" s="19" t="s">
        <v>72</v>
      </c>
      <c r="C17" s="169">
        <v>0</v>
      </c>
      <c r="D17" s="82"/>
    </row>
    <row r="18" spans="1:4" ht="15" customHeight="1" x14ac:dyDescent="0.25">
      <c r="A18" s="48"/>
      <c r="B18" s="19" t="s">
        <v>55</v>
      </c>
      <c r="C18" s="169">
        <v>0</v>
      </c>
      <c r="D18" s="82"/>
    </row>
    <row r="19" spans="1:4" ht="15" customHeight="1" x14ac:dyDescent="0.25">
      <c r="A19" s="48"/>
      <c r="B19" s="19" t="s">
        <v>73</v>
      </c>
      <c r="C19" s="169">
        <v>0</v>
      </c>
      <c r="D19" s="82"/>
    </row>
    <row r="20" spans="1:4" ht="15" customHeight="1" x14ac:dyDescent="0.25">
      <c r="A20" s="18"/>
      <c r="B20" s="18" t="s">
        <v>26</v>
      </c>
      <c r="C20" s="168">
        <v>0</v>
      </c>
      <c r="D20" s="82"/>
    </row>
    <row r="21" spans="1:4" ht="15" customHeight="1" x14ac:dyDescent="0.25">
      <c r="A21" s="19"/>
      <c r="B21" s="18" t="s">
        <v>27</v>
      </c>
      <c r="C21" s="153">
        <f>'Repl Cost'!B6</f>
        <v>0</v>
      </c>
      <c r="D21" s="141"/>
    </row>
    <row r="22" spans="1:4" ht="15" customHeight="1" x14ac:dyDescent="0.25">
      <c r="A22" s="19"/>
      <c r="B22" s="18" t="s">
        <v>28</v>
      </c>
      <c r="C22" s="153">
        <f>'Repl Cost'!B10</f>
        <v>0</v>
      </c>
      <c r="D22" s="141"/>
    </row>
    <row r="23" spans="1:4" ht="15" customHeight="1" x14ac:dyDescent="0.25">
      <c r="A23" s="19"/>
      <c r="B23" s="18" t="s">
        <v>29</v>
      </c>
      <c r="C23" s="153">
        <f>'Repl Cost'!B11</f>
        <v>0</v>
      </c>
      <c r="D23" s="141"/>
    </row>
    <row r="24" spans="1:4" ht="15" customHeight="1" x14ac:dyDescent="0.25">
      <c r="A24" s="19"/>
      <c r="B24" s="18" t="s">
        <v>30</v>
      </c>
      <c r="C24" s="153">
        <f>'Repl Cost'!B13</f>
        <v>0</v>
      </c>
      <c r="D24" s="141"/>
    </row>
    <row r="25" spans="1:4" ht="15" customHeight="1" x14ac:dyDescent="0.25">
      <c r="A25" s="19"/>
      <c r="B25" s="18" t="s">
        <v>31</v>
      </c>
      <c r="C25" s="153">
        <f>'Repl Cost'!B14</f>
        <v>0</v>
      </c>
      <c r="D25" s="141"/>
    </row>
    <row r="26" spans="1:4" ht="15" customHeight="1" x14ac:dyDescent="0.25">
      <c r="A26" s="19"/>
      <c r="B26" s="18" t="s">
        <v>32</v>
      </c>
      <c r="C26" s="153">
        <f>'Repl Cost'!B15</f>
        <v>0</v>
      </c>
      <c r="D26" s="141"/>
    </row>
    <row r="27" spans="1:4" ht="15" customHeight="1" x14ac:dyDescent="0.25">
      <c r="A27" s="19"/>
      <c r="B27" s="18" t="s">
        <v>33</v>
      </c>
      <c r="C27" s="153">
        <f>'Repl Cost'!B16</f>
        <v>0</v>
      </c>
      <c r="D27" s="141"/>
    </row>
    <row r="28" spans="1:4" ht="15" customHeight="1" x14ac:dyDescent="0.25">
      <c r="A28" s="19"/>
      <c r="B28" s="18" t="s">
        <v>34</v>
      </c>
      <c r="C28" s="153">
        <f>'Repl Cost'!B17</f>
        <v>0</v>
      </c>
      <c r="D28" s="141"/>
    </row>
    <row r="29" spans="1:4" ht="15" customHeight="1" x14ac:dyDescent="0.25">
      <c r="A29" s="19"/>
      <c r="B29" s="18" t="s">
        <v>206</v>
      </c>
      <c r="C29" s="153">
        <f>'Repl Cost'!B28</f>
        <v>0</v>
      </c>
      <c r="D29" s="141"/>
    </row>
    <row r="30" spans="1:4" ht="15" customHeight="1" x14ac:dyDescent="0.25">
      <c r="A30" s="19"/>
      <c r="B30" s="18" t="s">
        <v>207</v>
      </c>
      <c r="C30" s="153">
        <f>'Repl Cost'!B29</f>
        <v>0</v>
      </c>
      <c r="D30" s="141"/>
    </row>
    <row r="31" spans="1:4" ht="15" customHeight="1" x14ac:dyDescent="0.25">
      <c r="A31" s="19"/>
      <c r="B31" s="18" t="s">
        <v>208</v>
      </c>
      <c r="C31" s="153">
        <f>'Repl Cost'!B30</f>
        <v>0</v>
      </c>
      <c r="D31" s="141"/>
    </row>
    <row r="32" spans="1:4" ht="15" customHeight="1" x14ac:dyDescent="0.25">
      <c r="A32" s="19"/>
      <c r="B32" s="18" t="s">
        <v>35</v>
      </c>
      <c r="C32" s="168">
        <v>0</v>
      </c>
      <c r="D32" s="82"/>
    </row>
    <row r="33" spans="1:4" ht="15" customHeight="1" x14ac:dyDescent="0.25">
      <c r="A33" s="19"/>
      <c r="B33" s="18" t="s">
        <v>36</v>
      </c>
      <c r="C33" s="168">
        <v>0</v>
      </c>
      <c r="D33" s="82"/>
    </row>
    <row r="34" spans="1:4" ht="15" customHeight="1" x14ac:dyDescent="0.25">
      <c r="A34" s="19"/>
      <c r="B34" s="18" t="s">
        <v>37</v>
      </c>
      <c r="C34" s="168">
        <v>0</v>
      </c>
      <c r="D34" s="82"/>
    </row>
    <row r="35" spans="1:4" ht="15" customHeight="1" x14ac:dyDescent="0.25">
      <c r="A35" s="19"/>
      <c r="B35" s="18" t="s">
        <v>38</v>
      </c>
      <c r="C35" s="168">
        <v>0</v>
      </c>
      <c r="D35" s="82"/>
    </row>
    <row r="36" spans="1:4" ht="15" customHeight="1" x14ac:dyDescent="0.25">
      <c r="A36" s="19"/>
      <c r="B36" s="18" t="s">
        <v>86</v>
      </c>
      <c r="C36" s="153">
        <f>'Repl Cost'!B34+'Repl Cost'!B35</f>
        <v>0</v>
      </c>
      <c r="D36" s="82"/>
    </row>
    <row r="37" spans="1:4" ht="15" customHeight="1" x14ac:dyDescent="0.25">
      <c r="A37" s="19"/>
      <c r="B37" s="18" t="s">
        <v>39</v>
      </c>
      <c r="C37" s="168">
        <f>'Repl Cost'!B40</f>
        <v>0</v>
      </c>
      <c r="D37" s="82"/>
    </row>
    <row r="38" spans="1:4" ht="15" customHeight="1" x14ac:dyDescent="0.25">
      <c r="A38" s="19"/>
      <c r="B38" s="18" t="s">
        <v>212</v>
      </c>
      <c r="C38" s="153">
        <f>'Repl Cost'!B36</f>
        <v>0</v>
      </c>
      <c r="D38" s="82"/>
    </row>
    <row r="39" spans="1:4" ht="15" customHeight="1" x14ac:dyDescent="0.25">
      <c r="A39" s="19"/>
      <c r="B39" s="18" t="s">
        <v>216</v>
      </c>
      <c r="C39" s="153">
        <f>'Repl Cost'!B42</f>
        <v>0</v>
      </c>
      <c r="D39" s="82"/>
    </row>
    <row r="40" spans="1:4" ht="15" customHeight="1" x14ac:dyDescent="0.25">
      <c r="A40" s="19"/>
      <c r="B40" s="18" t="s">
        <v>40</v>
      </c>
      <c r="C40" s="153">
        <f>'Repl Cost'!B44</f>
        <v>0</v>
      </c>
      <c r="D40" s="82"/>
    </row>
    <row r="41" spans="1:4" ht="15" customHeight="1" x14ac:dyDescent="0.25">
      <c r="A41" s="19"/>
      <c r="B41" s="18" t="s">
        <v>83</v>
      </c>
      <c r="C41" s="153">
        <f>'Repl Cost'!B45</f>
        <v>0</v>
      </c>
      <c r="D41" s="82"/>
    </row>
    <row r="42" spans="1:4" ht="15" customHeight="1" x14ac:dyDescent="0.25">
      <c r="A42" s="19"/>
      <c r="B42" s="18" t="s">
        <v>82</v>
      </c>
      <c r="C42" s="168">
        <v>0</v>
      </c>
      <c r="D42" s="82"/>
    </row>
    <row r="43" spans="1:4" ht="15" customHeight="1" x14ac:dyDescent="0.25">
      <c r="A43" s="19"/>
      <c r="B43" s="18" t="s">
        <v>41</v>
      </c>
      <c r="C43" s="153">
        <f>'Repl Cost'!B33</f>
        <v>0</v>
      </c>
      <c r="D43" s="82"/>
    </row>
    <row r="44" spans="1:4" ht="15" customHeight="1" x14ac:dyDescent="0.25">
      <c r="A44" s="19"/>
      <c r="B44" s="18" t="s">
        <v>42</v>
      </c>
      <c r="C44" s="168">
        <v>0</v>
      </c>
      <c r="D44" s="82"/>
    </row>
    <row r="45" spans="1:4" ht="15" customHeight="1" x14ac:dyDescent="0.25">
      <c r="A45" s="19"/>
      <c r="B45" s="160" t="s">
        <v>291</v>
      </c>
      <c r="C45" s="153">
        <f>'Repl Cost'!B32</f>
        <v>0</v>
      </c>
      <c r="D45" s="82"/>
    </row>
    <row r="46" spans="1:4" ht="15" customHeight="1" x14ac:dyDescent="0.25">
      <c r="A46" s="19"/>
      <c r="B46" s="18" t="s">
        <v>43</v>
      </c>
      <c r="C46" s="153">
        <f>'Repl Cost'!B21</f>
        <v>0</v>
      </c>
      <c r="D46" s="82"/>
    </row>
    <row r="47" spans="1:4" ht="15" customHeight="1" x14ac:dyDescent="0.25">
      <c r="A47" s="19"/>
      <c r="B47" s="176" t="s">
        <v>93</v>
      </c>
      <c r="C47" s="168">
        <v>0</v>
      </c>
      <c r="D47" s="82"/>
    </row>
    <row r="48" spans="1:4" ht="15" customHeight="1" x14ac:dyDescent="0.25">
      <c r="A48" s="19"/>
      <c r="B48" s="176" t="s">
        <v>93</v>
      </c>
      <c r="C48" s="168">
        <v>0</v>
      </c>
      <c r="D48" s="82"/>
    </row>
    <row r="49" spans="1:4" ht="15" customHeight="1" x14ac:dyDescent="0.25">
      <c r="A49" s="19"/>
      <c r="B49" s="176" t="s">
        <v>93</v>
      </c>
      <c r="C49" s="168">
        <v>0</v>
      </c>
      <c r="D49" s="82"/>
    </row>
    <row r="50" spans="1:4" ht="15" customHeight="1" x14ac:dyDescent="0.25">
      <c r="A50" s="19"/>
      <c r="B50" s="176" t="s">
        <v>93</v>
      </c>
      <c r="C50" s="168">
        <v>0</v>
      </c>
      <c r="D50" s="82"/>
    </row>
    <row r="51" spans="1:4" ht="15" customHeight="1" x14ac:dyDescent="0.25">
      <c r="A51" s="19"/>
      <c r="B51" s="48" t="s">
        <v>44</v>
      </c>
      <c r="C51" s="145">
        <f>SUM(C17:C50)</f>
        <v>0</v>
      </c>
      <c r="D51" s="82"/>
    </row>
    <row r="52" spans="1:4" ht="15" customHeight="1" x14ac:dyDescent="0.25">
      <c r="A52" s="19"/>
      <c r="B52" s="19"/>
      <c r="C52" s="146"/>
      <c r="D52" s="82"/>
    </row>
    <row r="53" spans="1:4" ht="15" customHeight="1" x14ac:dyDescent="0.25">
      <c r="A53" s="19"/>
      <c r="B53" s="48" t="s">
        <v>45</v>
      </c>
      <c r="C53" s="146"/>
      <c r="D53" s="82"/>
    </row>
    <row r="54" spans="1:4" ht="15" customHeight="1" x14ac:dyDescent="0.25">
      <c r="A54" s="19"/>
      <c r="B54" s="48"/>
      <c r="C54" s="146"/>
      <c r="D54" s="82"/>
    </row>
    <row r="55" spans="1:4" ht="15" customHeight="1" x14ac:dyDescent="0.25">
      <c r="A55" s="82"/>
      <c r="B55" s="18" t="s">
        <v>46</v>
      </c>
      <c r="C55" s="168">
        <v>0</v>
      </c>
      <c r="D55" s="82"/>
    </row>
    <row r="56" spans="1:4" ht="15" customHeight="1" x14ac:dyDescent="0.25">
      <c r="A56" s="19"/>
      <c r="B56" s="18" t="s">
        <v>47</v>
      </c>
      <c r="C56" s="168">
        <v>0</v>
      </c>
      <c r="D56" s="82"/>
    </row>
    <row r="57" spans="1:4" ht="15" customHeight="1" x14ac:dyDescent="0.25">
      <c r="A57" s="19"/>
      <c r="B57" s="18" t="s">
        <v>48</v>
      </c>
      <c r="C57" s="168">
        <v>0</v>
      </c>
      <c r="D57" s="82"/>
    </row>
    <row r="58" spans="1:4" ht="15" customHeight="1" x14ac:dyDescent="0.25">
      <c r="A58" s="19"/>
      <c r="B58" s="18" t="s">
        <v>52</v>
      </c>
      <c r="C58" s="168">
        <v>0</v>
      </c>
      <c r="D58" s="82"/>
    </row>
    <row r="59" spans="1:4" ht="15" customHeight="1" x14ac:dyDescent="0.25">
      <c r="A59" s="19"/>
      <c r="B59" s="18" t="s">
        <v>49</v>
      </c>
      <c r="C59" s="168">
        <v>0</v>
      </c>
      <c r="D59" s="82"/>
    </row>
    <row r="60" spans="1:4" ht="15" customHeight="1" x14ac:dyDescent="0.25">
      <c r="A60" s="19"/>
      <c r="B60" s="18" t="s">
        <v>87</v>
      </c>
      <c r="C60" s="168">
        <v>0</v>
      </c>
      <c r="D60" s="82"/>
    </row>
    <row r="61" spans="1:4" ht="15" customHeight="1" x14ac:dyDescent="0.25">
      <c r="A61" s="19"/>
      <c r="B61" s="176" t="s">
        <v>310</v>
      </c>
      <c r="C61" s="168">
        <v>0</v>
      </c>
      <c r="D61" s="82"/>
    </row>
    <row r="62" spans="1:4" ht="15" customHeight="1" x14ac:dyDescent="0.25">
      <c r="A62" s="19"/>
      <c r="B62" s="176" t="s">
        <v>93</v>
      </c>
      <c r="C62" s="168">
        <v>0</v>
      </c>
      <c r="D62" s="82"/>
    </row>
    <row r="63" spans="1:4" ht="15" customHeight="1" x14ac:dyDescent="0.25">
      <c r="A63" s="19"/>
      <c r="B63" s="176" t="s">
        <v>93</v>
      </c>
      <c r="C63" s="168">
        <v>0</v>
      </c>
      <c r="D63" s="82"/>
    </row>
    <row r="64" spans="1:4" ht="15" customHeight="1" x14ac:dyDescent="0.25">
      <c r="A64" s="19"/>
      <c r="B64" s="48" t="s">
        <v>50</v>
      </c>
      <c r="C64" s="145">
        <f>SUM(C55:C63)</f>
        <v>0</v>
      </c>
      <c r="D64" s="82"/>
    </row>
    <row r="65" spans="1:9" ht="15" customHeight="1" x14ac:dyDescent="0.25">
      <c r="A65" s="19"/>
      <c r="B65" s="19"/>
      <c r="C65" s="146"/>
      <c r="D65" s="82"/>
    </row>
    <row r="66" spans="1:9" ht="15" customHeight="1" x14ac:dyDescent="0.25">
      <c r="A66" s="19"/>
      <c r="B66" s="48" t="s">
        <v>51</v>
      </c>
      <c r="C66" s="145">
        <f>C51+C64</f>
        <v>0</v>
      </c>
      <c r="D66" s="82"/>
    </row>
    <row r="67" spans="1:9" ht="15" customHeight="1" x14ac:dyDescent="0.25">
      <c r="A67" s="19"/>
      <c r="B67" s="48"/>
      <c r="C67" s="155"/>
      <c r="D67" s="82"/>
    </row>
    <row r="68" spans="1:9" ht="15" customHeight="1" x14ac:dyDescent="0.25">
      <c r="A68" s="19"/>
      <c r="B68" s="48" t="s">
        <v>81</v>
      </c>
      <c r="C68" s="156">
        <f>'Repl Cost'!B53-C51</f>
        <v>0</v>
      </c>
      <c r="D68" s="82" t="str">
        <f>IF(C13=C66,"ok","Please correct--Sources must equal Total costs")</f>
        <v>ok</v>
      </c>
    </row>
    <row r="69" spans="1:9" ht="15.75" x14ac:dyDescent="0.25">
      <c r="A69" s="19"/>
      <c r="B69" s="82"/>
      <c r="C69" s="82"/>
      <c r="D69" s="82"/>
    </row>
    <row r="70" spans="1:9" ht="15.75" x14ac:dyDescent="0.25">
      <c r="A70" s="178"/>
      <c r="B70" s="179"/>
      <c r="C70" s="179"/>
      <c r="D70" s="179"/>
      <c r="E70" s="177"/>
      <c r="F70" s="177"/>
      <c r="G70" s="177"/>
      <c r="H70" s="177"/>
      <c r="I70" s="177"/>
    </row>
    <row r="71" spans="1:9" ht="15.75" x14ac:dyDescent="0.25">
      <c r="A71" s="177"/>
      <c r="B71" s="178"/>
      <c r="C71" s="178"/>
      <c r="D71" s="177"/>
      <c r="E71" s="177"/>
      <c r="F71" s="177"/>
      <c r="G71" s="177"/>
      <c r="H71" s="177"/>
      <c r="I71" s="177"/>
    </row>
    <row r="72" spans="1:9" ht="15.75" x14ac:dyDescent="0.25">
      <c r="A72" s="177"/>
      <c r="B72" s="178"/>
      <c r="C72" s="178"/>
      <c r="D72" s="177"/>
      <c r="E72" s="177"/>
      <c r="F72" s="177"/>
      <c r="G72" s="177"/>
      <c r="H72" s="177"/>
      <c r="I72" s="177"/>
    </row>
    <row r="73" spans="1:9" ht="15.75" x14ac:dyDescent="0.25">
      <c r="A73" s="177"/>
      <c r="B73" s="178"/>
      <c r="C73" s="178"/>
      <c r="D73" s="177"/>
      <c r="E73" s="177"/>
      <c r="F73" s="177"/>
      <c r="G73" s="177"/>
      <c r="H73" s="177"/>
      <c r="I73" s="177"/>
    </row>
    <row r="74" spans="1:9" ht="15.75" x14ac:dyDescent="0.25">
      <c r="A74" s="177"/>
      <c r="B74" s="178"/>
      <c r="C74" s="178"/>
      <c r="D74" s="177"/>
      <c r="E74" s="177"/>
      <c r="F74" s="177"/>
      <c r="G74" s="177"/>
      <c r="H74" s="177"/>
      <c r="I74" s="177"/>
    </row>
    <row r="75" spans="1:9" ht="15.75" x14ac:dyDescent="0.25">
      <c r="A75" s="177"/>
      <c r="B75" s="178"/>
      <c r="C75" s="178"/>
      <c r="D75" s="177"/>
      <c r="E75" s="177"/>
      <c r="F75" s="177"/>
      <c r="G75" s="177"/>
      <c r="H75" s="177"/>
      <c r="I75" s="177"/>
    </row>
    <row r="76" spans="1:9" ht="15.75" x14ac:dyDescent="0.25">
      <c r="A76" s="177"/>
      <c r="B76" s="178"/>
      <c r="C76" s="178"/>
      <c r="D76" s="177"/>
      <c r="E76" s="177"/>
      <c r="F76" s="177"/>
      <c r="G76" s="177"/>
      <c r="H76" s="177"/>
      <c r="I76" s="177"/>
    </row>
    <row r="77" spans="1:9" ht="15.75" x14ac:dyDescent="0.25">
      <c r="A77" s="177"/>
      <c r="B77" s="178"/>
      <c r="C77" s="178"/>
      <c r="D77" s="177"/>
      <c r="E77" s="177"/>
      <c r="F77" s="177"/>
      <c r="G77" s="177"/>
      <c r="H77" s="177"/>
      <c r="I77" s="177"/>
    </row>
    <row r="78" spans="1:9" x14ac:dyDescent="0.25">
      <c r="A78" s="177"/>
      <c r="B78" s="179"/>
      <c r="C78" s="177"/>
      <c r="D78" s="177"/>
      <c r="E78" s="177"/>
      <c r="F78" s="177"/>
      <c r="G78" s="177"/>
      <c r="H78" s="177"/>
      <c r="I78" s="177"/>
    </row>
    <row r="79" spans="1:9" x14ac:dyDescent="0.25">
      <c r="A79" s="177"/>
      <c r="B79" s="177"/>
      <c r="C79" s="177"/>
      <c r="D79" s="177"/>
      <c r="E79" s="177"/>
      <c r="F79" s="177"/>
      <c r="G79" s="177"/>
      <c r="H79" s="177"/>
      <c r="I79" s="177"/>
    </row>
    <row r="80" spans="1:9" x14ac:dyDescent="0.25">
      <c r="A80" s="177"/>
      <c r="B80" s="177"/>
      <c r="C80" s="177"/>
      <c r="D80" s="177"/>
      <c r="E80" s="177"/>
      <c r="F80" s="177"/>
      <c r="G80" s="177"/>
      <c r="H80" s="177"/>
      <c r="I80" s="177"/>
    </row>
    <row r="81" spans="1:9" x14ac:dyDescent="0.25">
      <c r="A81" s="177"/>
      <c r="B81" s="177"/>
      <c r="C81" s="177"/>
      <c r="D81" s="177"/>
      <c r="E81" s="177"/>
      <c r="F81" s="177"/>
      <c r="G81" s="177"/>
      <c r="H81" s="177"/>
      <c r="I81" s="177"/>
    </row>
    <row r="82" spans="1:9" x14ac:dyDescent="0.25">
      <c r="A82" s="177"/>
      <c r="B82" s="177"/>
      <c r="C82" s="177"/>
      <c r="D82" s="177"/>
      <c r="E82" s="177"/>
      <c r="F82" s="177"/>
      <c r="G82" s="177"/>
      <c r="H82" s="177"/>
      <c r="I82" s="177"/>
    </row>
    <row r="83" spans="1:9" x14ac:dyDescent="0.25">
      <c r="A83" s="177"/>
      <c r="B83" s="177"/>
      <c r="C83" s="177"/>
      <c r="D83" s="177"/>
      <c r="E83" s="177"/>
      <c r="F83" s="177"/>
      <c r="G83" s="177"/>
      <c r="H83" s="177"/>
      <c r="I83" s="177"/>
    </row>
    <row r="84" spans="1:9" x14ac:dyDescent="0.25">
      <c r="A84" s="177"/>
      <c r="B84" s="177"/>
      <c r="C84" s="177"/>
      <c r="D84" s="177"/>
      <c r="E84" s="177"/>
      <c r="F84" s="177"/>
      <c r="G84" s="177"/>
      <c r="H84" s="177"/>
      <c r="I84" s="177"/>
    </row>
    <row r="85" spans="1:9" x14ac:dyDescent="0.25">
      <c r="A85" s="177"/>
      <c r="B85" s="177"/>
      <c r="C85" s="177"/>
      <c r="D85" s="177"/>
      <c r="E85" s="177"/>
      <c r="F85" s="177"/>
      <c r="G85" s="177"/>
      <c r="H85" s="177"/>
      <c r="I85" s="177"/>
    </row>
    <row r="86" spans="1:9" x14ac:dyDescent="0.25">
      <c r="A86" s="177"/>
      <c r="B86" s="177"/>
      <c r="C86" s="177"/>
      <c r="D86" s="177"/>
      <c r="E86" s="177"/>
      <c r="F86" s="177"/>
      <c r="G86" s="177"/>
      <c r="H86" s="177"/>
      <c r="I86" s="177"/>
    </row>
    <row r="87" spans="1:9" x14ac:dyDescent="0.25">
      <c r="A87" s="177"/>
      <c r="B87" s="177"/>
      <c r="C87" s="177"/>
      <c r="D87" s="177"/>
      <c r="E87" s="177"/>
      <c r="F87" s="177"/>
      <c r="G87" s="177"/>
      <c r="H87" s="177"/>
      <c r="I87" s="177"/>
    </row>
    <row r="88" spans="1:9" x14ac:dyDescent="0.25">
      <c r="A88" s="177"/>
      <c r="B88" s="177"/>
      <c r="C88" s="177"/>
      <c r="D88" s="177"/>
      <c r="E88" s="177"/>
      <c r="F88" s="177"/>
      <c r="G88" s="177"/>
      <c r="H88" s="177"/>
      <c r="I88" s="177"/>
    </row>
    <row r="89" spans="1:9" x14ac:dyDescent="0.25">
      <c r="A89" s="177"/>
      <c r="B89" s="177"/>
      <c r="C89" s="177"/>
      <c r="D89" s="177"/>
      <c r="E89" s="177"/>
      <c r="F89" s="177"/>
      <c r="G89" s="177"/>
      <c r="H89" s="177"/>
      <c r="I89" s="177"/>
    </row>
    <row r="90" spans="1:9" x14ac:dyDescent="0.25">
      <c r="A90" s="177"/>
      <c r="B90" s="177"/>
      <c r="C90" s="177"/>
      <c r="D90" s="177"/>
      <c r="E90" s="177"/>
      <c r="F90" s="177"/>
      <c r="G90" s="177"/>
      <c r="H90" s="177"/>
      <c r="I90" s="177"/>
    </row>
    <row r="91" spans="1:9" x14ac:dyDescent="0.25">
      <c r="A91" s="177"/>
      <c r="B91" s="177"/>
      <c r="C91" s="177"/>
      <c r="D91" s="177"/>
      <c r="E91" s="177"/>
      <c r="F91" s="177"/>
      <c r="G91" s="177"/>
      <c r="H91" s="177"/>
      <c r="I91" s="177"/>
    </row>
    <row r="92" spans="1:9" x14ac:dyDescent="0.25">
      <c r="A92" s="177"/>
      <c r="B92" s="177"/>
      <c r="C92" s="177"/>
      <c r="D92" s="177"/>
      <c r="E92" s="177"/>
      <c r="F92" s="177"/>
      <c r="G92" s="177"/>
      <c r="H92" s="177"/>
      <c r="I92" s="177"/>
    </row>
    <row r="93" spans="1:9" x14ac:dyDescent="0.25">
      <c r="A93" s="177"/>
      <c r="B93" s="177"/>
      <c r="C93" s="177"/>
      <c r="D93" s="177"/>
      <c r="E93" s="177"/>
      <c r="F93" s="177"/>
      <c r="G93" s="177"/>
      <c r="H93" s="177"/>
      <c r="I93" s="177"/>
    </row>
    <row r="94" spans="1:9" x14ac:dyDescent="0.25">
      <c r="A94" s="177"/>
      <c r="B94" s="177"/>
      <c r="C94" s="177"/>
      <c r="D94" s="177"/>
      <c r="E94" s="177"/>
      <c r="F94" s="177"/>
      <c r="G94" s="177"/>
      <c r="H94" s="177"/>
      <c r="I94" s="177"/>
    </row>
    <row r="95" spans="1:9" x14ac:dyDescent="0.25">
      <c r="A95" s="177"/>
      <c r="B95" s="177"/>
      <c r="C95" s="177"/>
      <c r="D95" s="177"/>
      <c r="E95" s="177"/>
      <c r="F95" s="177"/>
      <c r="G95" s="177"/>
      <c r="H95" s="177"/>
      <c r="I95" s="177"/>
    </row>
    <row r="96" spans="1:9" x14ac:dyDescent="0.25">
      <c r="A96" s="177"/>
      <c r="B96" s="177"/>
      <c r="C96" s="177"/>
      <c r="D96" s="177"/>
      <c r="E96" s="177"/>
      <c r="F96" s="177"/>
      <c r="G96" s="177"/>
      <c r="H96" s="177"/>
      <c r="I96" s="177"/>
    </row>
    <row r="97" spans="1:9" x14ac:dyDescent="0.25">
      <c r="A97" s="177"/>
      <c r="B97" s="177"/>
      <c r="C97" s="177"/>
      <c r="D97" s="177"/>
      <c r="E97" s="177"/>
      <c r="F97" s="177"/>
      <c r="G97" s="177"/>
      <c r="H97" s="177"/>
      <c r="I97" s="177"/>
    </row>
    <row r="98" spans="1:9" x14ac:dyDescent="0.25">
      <c r="A98" s="177"/>
      <c r="B98" s="177"/>
      <c r="C98" s="177"/>
      <c r="D98" s="177"/>
      <c r="E98" s="177"/>
      <c r="F98" s="177"/>
      <c r="G98" s="177"/>
      <c r="H98" s="177"/>
      <c r="I98" s="177"/>
    </row>
    <row r="99" spans="1:9" x14ac:dyDescent="0.25">
      <c r="A99" s="177"/>
      <c r="B99" s="177"/>
      <c r="C99" s="177"/>
      <c r="D99" s="177"/>
      <c r="E99" s="177"/>
      <c r="F99" s="177"/>
      <c r="G99" s="177"/>
      <c r="H99" s="177"/>
      <c r="I99" s="177"/>
    </row>
    <row r="100" spans="1:9" x14ac:dyDescent="0.25">
      <c r="A100" s="177"/>
      <c r="B100" s="177"/>
      <c r="C100" s="177"/>
      <c r="D100" s="177"/>
      <c r="E100" s="177"/>
      <c r="F100" s="177"/>
      <c r="G100" s="177"/>
      <c r="H100" s="177"/>
      <c r="I100" s="177"/>
    </row>
    <row r="101" spans="1:9" x14ac:dyDescent="0.25">
      <c r="A101" s="177"/>
      <c r="B101" s="177"/>
      <c r="C101" s="177"/>
      <c r="D101" s="177"/>
      <c r="E101" s="177"/>
      <c r="F101" s="177"/>
      <c r="G101" s="177"/>
      <c r="H101" s="177"/>
      <c r="I101" s="177"/>
    </row>
    <row r="102" spans="1:9" x14ac:dyDescent="0.25">
      <c r="A102" s="177"/>
      <c r="B102" s="177"/>
      <c r="C102" s="177"/>
      <c r="D102" s="177"/>
      <c r="E102" s="177"/>
      <c r="F102" s="177"/>
      <c r="G102" s="177"/>
      <c r="H102" s="177"/>
      <c r="I102" s="177"/>
    </row>
    <row r="103" spans="1:9" x14ac:dyDescent="0.25">
      <c r="A103" s="177"/>
      <c r="B103" s="177"/>
      <c r="C103" s="177"/>
      <c r="D103" s="177"/>
      <c r="E103" s="177"/>
      <c r="F103" s="177"/>
      <c r="G103" s="177"/>
      <c r="H103" s="177"/>
      <c r="I103" s="177"/>
    </row>
    <row r="104" spans="1:9" x14ac:dyDescent="0.25">
      <c r="A104" s="177"/>
      <c r="B104" s="177"/>
      <c r="C104" s="177"/>
      <c r="D104" s="177"/>
      <c r="E104" s="177"/>
      <c r="F104" s="177"/>
      <c r="G104" s="177"/>
      <c r="H104" s="177"/>
      <c r="I104" s="177"/>
    </row>
    <row r="105" spans="1:9" x14ac:dyDescent="0.25">
      <c r="A105" s="177"/>
      <c r="B105" s="177"/>
      <c r="C105" s="177"/>
      <c r="D105" s="177"/>
      <c r="E105" s="177"/>
      <c r="F105" s="177"/>
      <c r="G105" s="177"/>
      <c r="H105" s="177"/>
      <c r="I105" s="177"/>
    </row>
    <row r="106" spans="1:9" x14ac:dyDescent="0.25">
      <c r="A106" s="177"/>
      <c r="B106" s="177"/>
      <c r="C106" s="177"/>
      <c r="D106" s="177"/>
      <c r="E106" s="177"/>
      <c r="F106" s="177"/>
      <c r="G106" s="177"/>
      <c r="H106" s="177"/>
      <c r="I106" s="177"/>
    </row>
    <row r="107" spans="1:9" x14ac:dyDescent="0.25">
      <c r="A107" s="177"/>
      <c r="B107" s="177"/>
      <c r="C107" s="177"/>
      <c r="D107" s="177"/>
      <c r="E107" s="177"/>
      <c r="F107" s="177"/>
      <c r="G107" s="177"/>
      <c r="H107" s="177"/>
      <c r="I107" s="177"/>
    </row>
    <row r="108" spans="1:9" x14ac:dyDescent="0.25">
      <c r="A108" s="177"/>
      <c r="B108" s="177"/>
      <c r="C108" s="177"/>
      <c r="D108" s="177"/>
      <c r="E108" s="177"/>
      <c r="F108" s="177"/>
      <c r="G108" s="177"/>
      <c r="H108" s="177"/>
      <c r="I108" s="177"/>
    </row>
    <row r="109" spans="1:9" x14ac:dyDescent="0.25">
      <c r="A109" s="177"/>
      <c r="B109" s="177"/>
      <c r="C109" s="177"/>
      <c r="D109" s="177"/>
      <c r="E109" s="177"/>
      <c r="F109" s="177"/>
      <c r="G109" s="177"/>
      <c r="H109" s="177"/>
      <c r="I109" s="177"/>
    </row>
    <row r="110" spans="1:9" x14ac:dyDescent="0.25">
      <c r="A110" s="177"/>
      <c r="B110" s="177"/>
      <c r="C110" s="177"/>
      <c r="D110" s="177"/>
      <c r="E110" s="177"/>
      <c r="F110" s="177"/>
      <c r="G110" s="177"/>
      <c r="H110" s="177"/>
      <c r="I110" s="177"/>
    </row>
    <row r="111" spans="1:9" x14ac:dyDescent="0.25">
      <c r="A111" s="177"/>
      <c r="B111" s="177"/>
      <c r="C111" s="177"/>
      <c r="D111" s="177"/>
      <c r="E111" s="177"/>
      <c r="F111" s="177"/>
      <c r="G111" s="177"/>
      <c r="H111" s="177"/>
      <c r="I111" s="177"/>
    </row>
    <row r="112" spans="1:9" x14ac:dyDescent="0.25">
      <c r="A112" s="177"/>
      <c r="B112" s="177"/>
      <c r="C112" s="177"/>
      <c r="D112" s="177"/>
      <c r="E112" s="177"/>
      <c r="F112" s="177"/>
      <c r="G112" s="177"/>
      <c r="H112" s="177"/>
      <c r="I112" s="177"/>
    </row>
    <row r="113" spans="1:9" x14ac:dyDescent="0.25">
      <c r="A113" s="177"/>
      <c r="B113" s="177"/>
      <c r="C113" s="177"/>
      <c r="D113" s="177"/>
      <c r="E113" s="177"/>
      <c r="F113" s="177"/>
      <c r="G113" s="177"/>
      <c r="H113" s="177"/>
      <c r="I113" s="177"/>
    </row>
    <row r="114" spans="1:9" x14ac:dyDescent="0.25">
      <c r="A114" s="177"/>
      <c r="B114" s="177"/>
      <c r="C114" s="177"/>
      <c r="D114" s="177"/>
      <c r="E114" s="177"/>
      <c r="F114" s="177"/>
      <c r="G114" s="177"/>
      <c r="H114" s="177"/>
      <c r="I114" s="177"/>
    </row>
    <row r="115" spans="1:9" x14ac:dyDescent="0.25">
      <c r="A115" s="177"/>
      <c r="B115" s="177"/>
      <c r="C115" s="177"/>
      <c r="D115" s="177"/>
      <c r="E115" s="177"/>
      <c r="F115" s="177"/>
      <c r="G115" s="177"/>
      <c r="H115" s="177"/>
      <c r="I115" s="177"/>
    </row>
    <row r="116" spans="1:9" x14ac:dyDescent="0.25">
      <c r="A116" s="177"/>
      <c r="B116" s="177"/>
      <c r="C116" s="177"/>
      <c r="D116" s="177"/>
      <c r="E116" s="177"/>
      <c r="F116" s="177"/>
      <c r="G116" s="177"/>
      <c r="H116" s="177"/>
      <c r="I116" s="177"/>
    </row>
    <row r="117" spans="1:9" x14ac:dyDescent="0.25">
      <c r="A117" s="177"/>
      <c r="B117" s="177"/>
      <c r="C117" s="177"/>
      <c r="D117" s="177"/>
      <c r="E117" s="177"/>
      <c r="F117" s="177"/>
      <c r="G117" s="177"/>
      <c r="H117" s="177"/>
      <c r="I117" s="177"/>
    </row>
    <row r="118" spans="1:9" x14ac:dyDescent="0.25">
      <c r="A118" s="177"/>
      <c r="B118" s="177"/>
      <c r="C118" s="177"/>
      <c r="D118" s="177"/>
      <c r="E118" s="177"/>
      <c r="F118" s="177"/>
      <c r="G118" s="177"/>
      <c r="H118" s="177"/>
      <c r="I118" s="177"/>
    </row>
    <row r="119" spans="1:9" x14ac:dyDescent="0.25">
      <c r="A119" s="177"/>
      <c r="B119" s="177"/>
      <c r="C119" s="177"/>
      <c r="D119" s="177"/>
      <c r="E119" s="177"/>
      <c r="F119" s="177"/>
      <c r="G119" s="177"/>
      <c r="H119" s="177"/>
      <c r="I119" s="177"/>
    </row>
    <row r="120" spans="1:9" x14ac:dyDescent="0.25">
      <c r="A120" s="177"/>
      <c r="B120" s="177"/>
      <c r="C120" s="177"/>
      <c r="D120" s="177"/>
      <c r="E120" s="177"/>
      <c r="F120" s="177"/>
      <c r="G120" s="177"/>
      <c r="H120" s="177"/>
      <c r="I120" s="177"/>
    </row>
    <row r="121" spans="1:9" x14ac:dyDescent="0.25">
      <c r="A121" s="177"/>
      <c r="B121" s="177"/>
      <c r="C121" s="177"/>
      <c r="D121" s="177"/>
      <c r="E121" s="177"/>
      <c r="F121" s="177"/>
      <c r="G121" s="177"/>
      <c r="H121" s="177"/>
      <c r="I121" s="177"/>
    </row>
    <row r="122" spans="1:9" x14ac:dyDescent="0.25">
      <c r="A122" s="177"/>
      <c r="B122" s="177"/>
      <c r="C122" s="177"/>
      <c r="D122" s="177"/>
      <c r="E122" s="177"/>
      <c r="F122" s="177"/>
      <c r="G122" s="177"/>
      <c r="H122" s="177"/>
      <c r="I122" s="177"/>
    </row>
    <row r="123" spans="1:9" x14ac:dyDescent="0.25">
      <c r="A123" s="177"/>
      <c r="B123" s="177"/>
      <c r="C123" s="177"/>
      <c r="D123" s="177"/>
      <c r="E123" s="177"/>
      <c r="F123" s="177"/>
      <c r="G123" s="177"/>
      <c r="H123" s="177"/>
      <c r="I123" s="177"/>
    </row>
    <row r="124" spans="1:9" x14ac:dyDescent="0.25">
      <c r="A124" s="177"/>
      <c r="B124" s="177"/>
      <c r="C124" s="177"/>
      <c r="D124" s="177"/>
      <c r="E124" s="177"/>
      <c r="F124" s="177"/>
      <c r="G124" s="177"/>
      <c r="H124" s="177"/>
      <c r="I124" s="177"/>
    </row>
    <row r="125" spans="1:9" x14ac:dyDescent="0.25">
      <c r="A125" s="177"/>
      <c r="B125" s="177"/>
      <c r="C125" s="177"/>
      <c r="D125" s="177"/>
      <c r="E125" s="177"/>
      <c r="F125" s="177"/>
      <c r="G125" s="177"/>
      <c r="H125" s="177"/>
      <c r="I125" s="177"/>
    </row>
    <row r="126" spans="1:9" x14ac:dyDescent="0.25">
      <c r="A126" s="177"/>
      <c r="B126" s="177"/>
      <c r="C126" s="177"/>
      <c r="D126" s="177"/>
      <c r="E126" s="177"/>
      <c r="F126" s="177"/>
      <c r="G126" s="177"/>
      <c r="H126" s="177"/>
      <c r="I126" s="177"/>
    </row>
    <row r="127" spans="1:9" x14ac:dyDescent="0.25">
      <c r="A127" s="177"/>
      <c r="B127" s="177"/>
      <c r="C127" s="177"/>
      <c r="D127" s="177"/>
      <c r="E127" s="177"/>
      <c r="F127" s="177"/>
      <c r="G127" s="177"/>
      <c r="H127" s="177"/>
      <c r="I127" s="177"/>
    </row>
    <row r="128" spans="1:9" x14ac:dyDescent="0.25">
      <c r="A128" s="177"/>
      <c r="B128" s="177"/>
      <c r="C128" s="177"/>
      <c r="D128" s="177"/>
      <c r="E128" s="177"/>
      <c r="F128" s="177"/>
      <c r="G128" s="177"/>
      <c r="H128" s="177"/>
      <c r="I128" s="177"/>
    </row>
    <row r="129" spans="1:9" x14ac:dyDescent="0.25">
      <c r="A129" s="177"/>
      <c r="B129" s="177"/>
      <c r="C129" s="177"/>
      <c r="D129" s="177"/>
      <c r="E129" s="177"/>
      <c r="F129" s="177"/>
      <c r="G129" s="177"/>
      <c r="H129" s="177"/>
      <c r="I129" s="177"/>
    </row>
    <row r="130" spans="1:9" x14ac:dyDescent="0.25">
      <c r="A130" s="177"/>
      <c r="B130" s="177"/>
      <c r="C130" s="177"/>
      <c r="D130" s="177"/>
      <c r="E130" s="177"/>
      <c r="F130" s="177"/>
      <c r="G130" s="177"/>
      <c r="H130" s="177"/>
      <c r="I130" s="177"/>
    </row>
    <row r="131" spans="1:9" x14ac:dyDescent="0.25">
      <c r="A131" s="177"/>
      <c r="B131" s="177"/>
      <c r="C131" s="177"/>
      <c r="D131" s="177"/>
      <c r="E131" s="177"/>
      <c r="F131" s="177"/>
      <c r="G131" s="177"/>
      <c r="H131" s="177"/>
      <c r="I131" s="177"/>
    </row>
    <row r="132" spans="1:9" x14ac:dyDescent="0.25">
      <c r="A132" s="177"/>
      <c r="B132" s="177"/>
      <c r="C132" s="177"/>
      <c r="D132" s="177"/>
      <c r="E132" s="177"/>
      <c r="F132" s="177"/>
      <c r="G132" s="177"/>
      <c r="H132" s="177"/>
      <c r="I132" s="177"/>
    </row>
    <row r="133" spans="1:9" x14ac:dyDescent="0.25">
      <c r="A133" s="177"/>
      <c r="B133" s="177"/>
      <c r="C133" s="177"/>
      <c r="D133" s="177"/>
      <c r="E133" s="177"/>
      <c r="F133" s="177"/>
      <c r="G133" s="177"/>
      <c r="H133" s="177"/>
      <c r="I133" s="177"/>
    </row>
    <row r="134" spans="1:9" x14ac:dyDescent="0.25">
      <c r="A134" s="177"/>
      <c r="B134" s="177"/>
      <c r="C134" s="177"/>
      <c r="D134" s="177"/>
      <c r="E134" s="177"/>
      <c r="F134" s="177"/>
      <c r="G134" s="177"/>
      <c r="H134" s="177"/>
      <c r="I134" s="177"/>
    </row>
    <row r="135" spans="1:9" x14ac:dyDescent="0.25">
      <c r="A135" s="177"/>
      <c r="B135" s="177"/>
      <c r="C135" s="177"/>
      <c r="D135" s="177"/>
      <c r="E135" s="177"/>
      <c r="F135" s="177"/>
      <c r="G135" s="177"/>
      <c r="H135" s="177"/>
      <c r="I135" s="177"/>
    </row>
    <row r="136" spans="1:9" x14ac:dyDescent="0.25">
      <c r="A136" s="177"/>
      <c r="B136" s="177"/>
      <c r="C136" s="177"/>
      <c r="D136" s="177"/>
      <c r="E136" s="177"/>
      <c r="F136" s="177"/>
      <c r="G136" s="177"/>
      <c r="H136" s="177"/>
      <c r="I136" s="177"/>
    </row>
    <row r="137" spans="1:9" x14ac:dyDescent="0.25">
      <c r="A137" s="177"/>
      <c r="B137" s="177"/>
      <c r="C137" s="177"/>
      <c r="D137" s="177"/>
      <c r="E137" s="177"/>
      <c r="F137" s="177"/>
      <c r="G137" s="177"/>
      <c r="H137" s="177"/>
      <c r="I137" s="177"/>
    </row>
    <row r="138" spans="1:9" x14ac:dyDescent="0.25">
      <c r="A138" s="177"/>
      <c r="B138" s="177"/>
      <c r="C138" s="177"/>
      <c r="D138" s="177"/>
      <c r="E138" s="177"/>
      <c r="F138" s="177"/>
      <c r="G138" s="177"/>
      <c r="H138" s="177"/>
      <c r="I138" s="177"/>
    </row>
    <row r="139" spans="1:9" x14ac:dyDescent="0.25">
      <c r="A139" s="177"/>
      <c r="B139" s="177"/>
      <c r="C139" s="177"/>
      <c r="D139" s="177"/>
      <c r="E139" s="177"/>
      <c r="F139" s="177"/>
      <c r="G139" s="177"/>
      <c r="H139" s="177"/>
      <c r="I139" s="177"/>
    </row>
  </sheetData>
  <sheetProtection sheet="1" selectLockedCells="1"/>
  <mergeCells count="1">
    <mergeCell ref="A2:B2"/>
  </mergeCells>
  <phoneticPr fontId="4" type="noConversion"/>
  <conditionalFormatting sqref="D68">
    <cfRule type="containsText" dxfId="0" priority="1" operator="containsText" text="Please correct">
      <formula>NOT(ISERROR(SEARCH("Please correct",D68)))</formula>
    </cfRule>
  </conditionalFormatting>
  <pageMargins left="0.7" right="0.7" top="1.1510416666666667" bottom="0.75" header="0.3" footer="0.3"/>
  <pageSetup scale="65" orientation="portrait" r:id="rId1"/>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52"/>
  <sheetViews>
    <sheetView showGridLines="0" view="pageLayout" zoomScaleNormal="75" workbookViewId="0">
      <selection activeCell="G7" sqref="G7"/>
    </sheetView>
  </sheetViews>
  <sheetFormatPr defaultColWidth="9.140625" defaultRowHeight="15" x14ac:dyDescent="0.25"/>
  <cols>
    <col min="1" max="1" width="52.85546875" style="22" customWidth="1"/>
    <col min="2" max="2" width="17.5703125" style="22" customWidth="1"/>
    <col min="3" max="3" width="9.28515625" style="22" bestFit="1" customWidth="1"/>
    <col min="4" max="4" width="11" style="22" customWidth="1"/>
    <col min="5" max="5" width="9.85546875" style="22" bestFit="1" customWidth="1"/>
    <col min="6" max="6" width="17" style="22" customWidth="1"/>
    <col min="7" max="7" width="20.7109375" style="22" customWidth="1"/>
    <col min="8" max="8" width="10" style="22" bestFit="1" customWidth="1"/>
    <col min="9" max="9" width="12.140625" style="22" customWidth="1"/>
    <col min="10" max="10" width="12.7109375" style="22" bestFit="1" customWidth="1"/>
    <col min="11" max="16384" width="9.140625" style="22"/>
  </cols>
  <sheetData>
    <row r="1" spans="1:10" s="82" customFormat="1" ht="137.25" customHeight="1" x14ac:dyDescent="0.25">
      <c r="A1" s="215" t="s">
        <v>286</v>
      </c>
      <c r="B1" s="216"/>
      <c r="C1" s="216"/>
      <c r="D1" s="216"/>
      <c r="E1" s="216"/>
      <c r="F1" s="216"/>
      <c r="G1" s="216"/>
      <c r="H1" s="19"/>
      <c r="I1" s="19"/>
      <c r="J1" s="19"/>
    </row>
    <row r="2" spans="1:10" s="82" customFormat="1" ht="15.75" x14ac:dyDescent="0.25">
      <c r="A2" s="22"/>
      <c r="B2" s="22"/>
      <c r="C2" s="22"/>
      <c r="D2" s="22"/>
      <c r="E2" s="22"/>
      <c r="F2" s="22"/>
      <c r="G2" s="22"/>
      <c r="H2" s="19"/>
      <c r="I2" s="19"/>
      <c r="J2" s="19"/>
    </row>
    <row r="3" spans="1:10" s="82" customFormat="1" ht="15.75" x14ac:dyDescent="0.25">
      <c r="A3" s="56" t="s">
        <v>79</v>
      </c>
      <c r="B3" s="111">
        <f>Instructions!D3</f>
        <v>0</v>
      </c>
      <c r="C3" s="90"/>
      <c r="D3" s="39"/>
      <c r="E3" s="39"/>
      <c r="F3" s="39"/>
      <c r="G3" s="116"/>
      <c r="H3" s="19"/>
      <c r="I3" s="19"/>
      <c r="J3" s="19"/>
    </row>
    <row r="4" spans="1:10" ht="15.75" x14ac:dyDescent="0.25">
      <c r="A4" s="35" t="s">
        <v>80</v>
      </c>
      <c r="B4" s="111">
        <f>Instructions!D4</f>
        <v>0</v>
      </c>
      <c r="C4" s="19"/>
      <c r="D4" s="19"/>
      <c r="E4" s="19"/>
      <c r="F4" s="19"/>
      <c r="G4" s="117"/>
      <c r="H4" s="19"/>
      <c r="I4" s="19"/>
      <c r="J4" s="19"/>
    </row>
    <row r="5" spans="1:10" ht="16.5" thickBot="1" x14ac:dyDescent="0.3">
      <c r="A5" s="36" t="s">
        <v>102</v>
      </c>
      <c r="B5" s="112">
        <f>Instructions!D5</f>
        <v>0</v>
      </c>
      <c r="C5" s="3"/>
      <c r="D5" s="3"/>
      <c r="E5" s="3"/>
      <c r="F5" s="3"/>
      <c r="G5" s="118"/>
      <c r="H5" s="2"/>
      <c r="I5" s="2"/>
      <c r="J5" s="19"/>
    </row>
    <row r="6" spans="1:10" ht="16.5" thickBot="1" x14ac:dyDescent="0.3">
      <c r="A6" s="37"/>
      <c r="B6" s="19"/>
      <c r="C6" s="19"/>
      <c r="D6" s="19"/>
      <c r="E6" s="19"/>
      <c r="F6" s="19"/>
      <c r="G6" s="29"/>
      <c r="H6" s="2"/>
      <c r="I6" s="19"/>
      <c r="J6" s="19"/>
    </row>
    <row r="7" spans="1:10" ht="16.5" thickBot="1" x14ac:dyDescent="0.3">
      <c r="A7" s="38" t="s">
        <v>106</v>
      </c>
      <c r="B7" s="2"/>
      <c r="C7" s="2"/>
      <c r="D7" s="2"/>
      <c r="E7" s="2"/>
      <c r="F7" s="2"/>
      <c r="G7" s="180">
        <v>0</v>
      </c>
      <c r="H7" s="2"/>
      <c r="I7" s="68" t="s">
        <v>126</v>
      </c>
      <c r="J7" s="19"/>
    </row>
    <row r="8" spans="1:10" ht="16.5" thickBot="1" x14ac:dyDescent="0.3">
      <c r="A8" s="37"/>
      <c r="B8" s="2"/>
      <c r="C8" s="2"/>
      <c r="D8" s="2"/>
      <c r="E8" s="2"/>
      <c r="F8" s="2"/>
      <c r="G8" s="29"/>
      <c r="H8" s="2"/>
      <c r="I8" s="68" t="s">
        <v>127</v>
      </c>
      <c r="J8" s="2"/>
    </row>
    <row r="9" spans="1:10" ht="16.5" thickBot="1" x14ac:dyDescent="0.3">
      <c r="A9" s="38" t="s">
        <v>107</v>
      </c>
      <c r="B9" s="2"/>
      <c r="C9" s="2"/>
      <c r="D9" s="2"/>
      <c r="E9" s="2"/>
      <c r="F9" s="2"/>
      <c r="G9" s="180">
        <v>0</v>
      </c>
      <c r="H9" s="2"/>
      <c r="I9" s="68" t="s">
        <v>128</v>
      </c>
      <c r="J9" s="2"/>
    </row>
    <row r="10" spans="1:10" ht="15.75" x14ac:dyDescent="0.25">
      <c r="A10" s="37"/>
      <c r="B10" s="2"/>
      <c r="C10" s="2"/>
      <c r="D10" s="2"/>
      <c r="E10" s="2"/>
      <c r="F10" s="2"/>
      <c r="G10" s="29"/>
      <c r="H10" s="2"/>
      <c r="I10" s="68" t="s">
        <v>129</v>
      </c>
      <c r="J10" s="2"/>
    </row>
    <row r="11" spans="1:10" ht="15.75" x14ac:dyDescent="0.25">
      <c r="A11" s="38" t="s">
        <v>108</v>
      </c>
      <c r="B11" s="2"/>
      <c r="C11" s="2"/>
      <c r="D11" s="2"/>
      <c r="E11" s="2"/>
      <c r="F11" s="2"/>
      <c r="G11" s="29"/>
      <c r="H11" s="2"/>
      <c r="I11" s="68" t="s">
        <v>130</v>
      </c>
      <c r="J11" s="2"/>
    </row>
    <row r="12" spans="1:10" ht="13.5" customHeight="1" x14ac:dyDescent="0.25">
      <c r="A12" s="34" t="s">
        <v>0</v>
      </c>
      <c r="B12" s="197">
        <f>'Repl Cost'!B53</f>
        <v>0</v>
      </c>
      <c r="C12" s="6" t="s">
        <v>17</v>
      </c>
      <c r="D12" s="7">
        <v>0.9</v>
      </c>
      <c r="E12" s="2"/>
      <c r="F12" s="5">
        <f>B12*D12</f>
        <v>0</v>
      </c>
      <c r="G12" s="29"/>
      <c r="H12" s="2"/>
      <c r="I12" s="68" t="s">
        <v>131</v>
      </c>
      <c r="J12" s="2"/>
    </row>
    <row r="13" spans="1:10" ht="15.75" x14ac:dyDescent="0.25">
      <c r="A13" s="144" t="s">
        <v>287</v>
      </c>
      <c r="B13" s="181">
        <v>0</v>
      </c>
      <c r="C13" s="182"/>
      <c r="D13" s="2"/>
      <c r="E13" s="2"/>
      <c r="F13" s="2"/>
      <c r="G13" s="29"/>
      <c r="H13" s="2"/>
      <c r="I13" s="68" t="s">
        <v>132</v>
      </c>
      <c r="J13" s="2"/>
    </row>
    <row r="14" spans="1:10" ht="15.75" x14ac:dyDescent="0.25">
      <c r="A14" s="34" t="s">
        <v>1</v>
      </c>
      <c r="B14" s="181">
        <v>0</v>
      </c>
      <c r="C14" s="182"/>
      <c r="D14" s="2"/>
      <c r="E14" s="2"/>
      <c r="F14" s="2"/>
      <c r="G14" s="29"/>
      <c r="H14" s="2"/>
      <c r="I14" s="68" t="s">
        <v>133</v>
      </c>
      <c r="J14" s="2"/>
    </row>
    <row r="15" spans="1:10" ht="15.75" x14ac:dyDescent="0.25">
      <c r="A15" s="34" t="s">
        <v>2</v>
      </c>
      <c r="B15" s="181">
        <v>0</v>
      </c>
      <c r="C15" s="182"/>
      <c r="D15" s="2"/>
      <c r="E15" s="2"/>
      <c r="F15" s="2"/>
      <c r="G15" s="29"/>
      <c r="H15" s="2"/>
      <c r="I15" s="19"/>
      <c r="J15" s="2"/>
    </row>
    <row r="16" spans="1:10" ht="15.75" x14ac:dyDescent="0.25">
      <c r="A16" s="34" t="s">
        <v>3</v>
      </c>
      <c r="B16" s="5">
        <f>SUM(B13:B15)</f>
        <v>0</v>
      </c>
      <c r="C16" s="6" t="s">
        <v>17</v>
      </c>
      <c r="D16" s="7">
        <v>0.9</v>
      </c>
      <c r="E16" s="5">
        <f>B16*D16</f>
        <v>0</v>
      </c>
      <c r="F16" s="2"/>
      <c r="G16" s="29"/>
      <c r="H16" s="2"/>
      <c r="I16" s="2"/>
      <c r="J16" s="2"/>
    </row>
    <row r="17" spans="1:20" ht="15.75" x14ac:dyDescent="0.25">
      <c r="A17" s="34" t="s">
        <v>4</v>
      </c>
      <c r="B17" s="2"/>
      <c r="C17" s="6"/>
      <c r="D17" s="2"/>
      <c r="E17" s="77">
        <f>'Land Calc'!B18</f>
        <v>0</v>
      </c>
      <c r="F17" s="2"/>
      <c r="G17" s="29"/>
      <c r="H17" s="2"/>
      <c r="I17" s="2"/>
      <c r="J17" s="2"/>
    </row>
    <row r="18" spans="1:20" ht="16.5" thickBot="1" x14ac:dyDescent="0.3">
      <c r="A18" s="34" t="s">
        <v>5</v>
      </c>
      <c r="B18" s="2"/>
      <c r="C18" s="2"/>
      <c r="D18" s="2"/>
      <c r="E18" s="2"/>
      <c r="F18" s="5">
        <f>E16+E17</f>
        <v>0</v>
      </c>
      <c r="G18" s="29"/>
      <c r="H18" s="2"/>
      <c r="I18" s="2"/>
      <c r="J18" s="2"/>
    </row>
    <row r="19" spans="1:20" ht="16.5" thickBot="1" x14ac:dyDescent="0.3">
      <c r="A19" s="34" t="s">
        <v>6</v>
      </c>
      <c r="B19" s="2"/>
      <c r="C19" s="2"/>
      <c r="D19" s="2"/>
      <c r="E19" s="2"/>
      <c r="F19" s="2"/>
      <c r="G19" s="30">
        <f>ROUNDDOWN(F12-F18,-2)</f>
        <v>0</v>
      </c>
      <c r="H19" s="2"/>
      <c r="I19" s="2"/>
      <c r="J19" s="2"/>
    </row>
    <row r="20" spans="1:20" ht="15.75" x14ac:dyDescent="0.25">
      <c r="A20" s="37"/>
      <c r="B20" s="2"/>
      <c r="C20" s="2"/>
      <c r="D20" s="2"/>
      <c r="E20" s="2"/>
      <c r="F20" s="2"/>
      <c r="G20" s="29"/>
      <c r="H20" s="2"/>
      <c r="I20" s="2"/>
      <c r="J20" s="2"/>
    </row>
    <row r="21" spans="1:20" ht="15.75" x14ac:dyDescent="0.25">
      <c r="A21" s="38" t="s">
        <v>104</v>
      </c>
      <c r="B21" s="2"/>
      <c r="C21" s="2"/>
      <c r="D21" s="2"/>
      <c r="E21" s="2"/>
      <c r="F21" s="2"/>
      <c r="G21" s="29"/>
      <c r="H21" s="2"/>
      <c r="I21" s="2"/>
      <c r="J21" s="2"/>
    </row>
    <row r="22" spans="1:20" ht="15.75" x14ac:dyDescent="0.25">
      <c r="A22" s="34" t="s">
        <v>16</v>
      </c>
      <c r="B22" s="181">
        <v>0</v>
      </c>
      <c r="C22" s="6" t="s">
        <v>17</v>
      </c>
      <c r="D22" s="183">
        <v>0</v>
      </c>
      <c r="E22" s="2"/>
      <c r="F22" s="5">
        <f>B22*D22</f>
        <v>0</v>
      </c>
      <c r="G22" s="29"/>
      <c r="H22" s="2"/>
      <c r="I22" s="2"/>
      <c r="J22" s="2"/>
    </row>
    <row r="23" spans="1:20" ht="15.75" x14ac:dyDescent="0.25">
      <c r="A23" s="144" t="s">
        <v>288</v>
      </c>
      <c r="B23" s="181">
        <v>0</v>
      </c>
      <c r="C23" s="6" t="s">
        <v>17</v>
      </c>
      <c r="D23" s="183">
        <v>0</v>
      </c>
      <c r="E23" s="5">
        <f>B23*D23</f>
        <v>0</v>
      </c>
      <c r="F23" s="2"/>
      <c r="G23" s="29"/>
      <c r="H23" s="2"/>
      <c r="I23" s="2"/>
      <c r="J23" s="2"/>
    </row>
    <row r="24" spans="1:20" ht="15.75" x14ac:dyDescent="0.25">
      <c r="A24" s="34" t="s">
        <v>4</v>
      </c>
      <c r="D24" s="2"/>
      <c r="E24" s="77">
        <f>'Land Calc'!B18</f>
        <v>0</v>
      </c>
      <c r="F24" s="2"/>
      <c r="G24" s="29"/>
      <c r="H24" s="2"/>
      <c r="I24" s="2"/>
      <c r="J24" s="2"/>
    </row>
    <row r="25" spans="1:20" ht="15.75" x14ac:dyDescent="0.25">
      <c r="A25" s="158" t="s">
        <v>312</v>
      </c>
      <c r="B25" s="2"/>
      <c r="C25" s="2"/>
      <c r="D25" s="2"/>
      <c r="E25" s="181">
        <v>0</v>
      </c>
      <c r="G25" s="29"/>
      <c r="H25" s="2"/>
      <c r="I25" s="2"/>
      <c r="J25" s="2"/>
    </row>
    <row r="26" spans="1:20" s="124" customFormat="1" ht="16.5" thickBot="1" x14ac:dyDescent="0.3">
      <c r="A26" s="158" t="s">
        <v>297</v>
      </c>
      <c r="C26" s="2"/>
      <c r="D26" s="2"/>
      <c r="F26" s="164">
        <f>E23+E24+E25</f>
        <v>0</v>
      </c>
      <c r="G26" s="163"/>
      <c r="H26" s="2"/>
      <c r="I26" s="2"/>
      <c r="J26" s="2"/>
    </row>
    <row r="27" spans="1:20" ht="16.5" thickBot="1" x14ac:dyDescent="0.3">
      <c r="A27" s="34" t="s">
        <v>296</v>
      </c>
      <c r="B27" s="2"/>
      <c r="C27" s="2"/>
      <c r="D27" s="2"/>
      <c r="E27" s="2"/>
      <c r="F27" s="159"/>
      <c r="G27" s="165">
        <f>ROUNDDOWN(F22-F26,-2)</f>
        <v>0</v>
      </c>
      <c r="H27" s="8"/>
      <c r="I27" s="2"/>
      <c r="J27" s="2"/>
    </row>
    <row r="28" spans="1:20" ht="15.75" x14ac:dyDescent="0.25">
      <c r="A28" s="37"/>
      <c r="B28" s="2"/>
      <c r="C28" s="2"/>
      <c r="D28" s="2"/>
      <c r="E28" s="2"/>
      <c r="F28" s="2"/>
      <c r="G28" s="29"/>
      <c r="H28" s="9"/>
      <c r="I28" s="2"/>
      <c r="J28" s="2"/>
    </row>
    <row r="29" spans="1:20" ht="15.75" x14ac:dyDescent="0.25">
      <c r="A29" s="38" t="s">
        <v>105</v>
      </c>
      <c r="B29" s="2"/>
      <c r="C29" s="2"/>
      <c r="D29" s="2"/>
      <c r="E29" s="2"/>
      <c r="F29" s="2"/>
      <c r="G29" s="29"/>
      <c r="H29" s="2"/>
      <c r="I29" s="2"/>
      <c r="J29" s="10"/>
      <c r="K29" s="91"/>
      <c r="L29" s="91"/>
      <c r="M29" s="91"/>
      <c r="N29" s="91"/>
      <c r="O29" s="91"/>
      <c r="P29" s="92"/>
      <c r="Q29" s="93"/>
      <c r="R29" s="94"/>
      <c r="S29" s="91"/>
      <c r="T29" s="95"/>
    </row>
    <row r="30" spans="1:20" ht="15.75" x14ac:dyDescent="0.25">
      <c r="A30" s="34" t="s">
        <v>7</v>
      </c>
      <c r="B30" s="2"/>
      <c r="C30" s="2"/>
      <c r="D30" s="2"/>
      <c r="E30" s="184">
        <v>0</v>
      </c>
      <c r="F30" s="11"/>
      <c r="G30" s="55"/>
      <c r="H30" s="2"/>
      <c r="I30" s="2"/>
      <c r="J30" s="10"/>
      <c r="K30" s="91"/>
      <c r="L30" s="96"/>
      <c r="M30" s="91"/>
      <c r="N30" s="91"/>
      <c r="O30" s="91"/>
      <c r="P30" s="92"/>
      <c r="Q30" s="93"/>
      <c r="R30" s="94"/>
      <c r="S30" s="93"/>
      <c r="T30" s="95"/>
    </row>
    <row r="31" spans="1:20" ht="15.75" x14ac:dyDescent="0.25">
      <c r="A31" s="34" t="s">
        <v>8</v>
      </c>
      <c r="B31" s="2"/>
      <c r="C31" s="2"/>
      <c r="D31" s="2"/>
      <c r="E31" s="184">
        <v>0</v>
      </c>
      <c r="F31" s="11"/>
      <c r="G31" s="29"/>
      <c r="H31" s="2"/>
      <c r="I31" s="2"/>
      <c r="J31" s="10"/>
      <c r="K31" s="91"/>
      <c r="L31" s="91"/>
      <c r="M31" s="91"/>
      <c r="N31" s="91"/>
      <c r="O31" s="91"/>
      <c r="P31" s="92"/>
      <c r="Q31" s="91"/>
      <c r="R31" s="94"/>
      <c r="S31" s="97"/>
      <c r="T31" s="95"/>
    </row>
    <row r="32" spans="1:20" ht="15.75" x14ac:dyDescent="0.25">
      <c r="A32" s="34" t="s">
        <v>9</v>
      </c>
      <c r="B32" s="1" t="s">
        <v>20</v>
      </c>
      <c r="C32" s="185">
        <v>0</v>
      </c>
      <c r="D32" s="2"/>
      <c r="E32" s="67" t="e">
        <f>(PMT((($E$30/12)),($C$32*12),-1)*12-($E$30))</f>
        <v>#NUM!</v>
      </c>
      <c r="F32" s="11"/>
      <c r="G32" s="29"/>
      <c r="H32" s="2"/>
      <c r="I32" s="2"/>
      <c r="J32" s="2"/>
    </row>
    <row r="33" spans="1:10" ht="15.75" x14ac:dyDescent="0.25">
      <c r="A33" s="34" t="s">
        <v>10</v>
      </c>
      <c r="B33" s="2"/>
      <c r="C33" s="2"/>
      <c r="D33" s="2"/>
      <c r="E33" s="2"/>
      <c r="F33" s="67" t="e">
        <f>SUM(E30:E32)</f>
        <v>#NUM!</v>
      </c>
      <c r="G33" s="32"/>
      <c r="H33" s="2"/>
      <c r="I33" s="2"/>
      <c r="J33" s="2"/>
    </row>
    <row r="34" spans="1:10" ht="15.75" x14ac:dyDescent="0.25">
      <c r="A34" s="34" t="s">
        <v>139</v>
      </c>
      <c r="B34" s="181">
        <v>0</v>
      </c>
      <c r="C34" s="12" t="s">
        <v>18</v>
      </c>
      <c r="D34" s="186">
        <v>1.45</v>
      </c>
      <c r="E34" s="2"/>
      <c r="F34" s="5">
        <f>B34/D34</f>
        <v>0</v>
      </c>
      <c r="G34" s="29"/>
      <c r="H34" s="2"/>
      <c r="I34" s="2"/>
      <c r="J34" s="2"/>
    </row>
    <row r="35" spans="1:10" ht="15.75" x14ac:dyDescent="0.25">
      <c r="A35" s="34" t="s">
        <v>12</v>
      </c>
      <c r="B35" s="77">
        <f>'Land Calc'!B12</f>
        <v>0</v>
      </c>
      <c r="C35" s="6" t="s">
        <v>19</v>
      </c>
      <c r="D35" s="77">
        <f>'Land Calc'!B19</f>
        <v>0</v>
      </c>
      <c r="E35" s="6"/>
      <c r="F35" s="5">
        <f>B35+D35</f>
        <v>0</v>
      </c>
      <c r="G35" s="29"/>
      <c r="H35" s="2"/>
      <c r="I35" s="2"/>
      <c r="J35" s="2"/>
    </row>
    <row r="36" spans="1:10" ht="15.75" x14ac:dyDescent="0.25">
      <c r="A36" s="34" t="s">
        <v>11</v>
      </c>
      <c r="B36" s="2"/>
      <c r="C36" s="6"/>
      <c r="D36" s="2"/>
      <c r="E36" s="2"/>
      <c r="F36" s="5">
        <f>F34-F35</f>
        <v>0</v>
      </c>
      <c r="G36" s="29"/>
      <c r="H36" s="2"/>
      <c r="I36" s="2"/>
      <c r="J36" s="2"/>
    </row>
    <row r="37" spans="1:10" s="82" customFormat="1" ht="15.75" x14ac:dyDescent="0.25">
      <c r="A37" s="34" t="s">
        <v>13</v>
      </c>
      <c r="B37" s="2"/>
      <c r="C37" s="2"/>
      <c r="D37" s="2"/>
      <c r="E37" s="2"/>
      <c r="F37" s="2"/>
      <c r="G37" s="33" t="e">
        <f>F36/F33</f>
        <v>#NUM!</v>
      </c>
      <c r="H37" s="19"/>
      <c r="I37" s="19"/>
      <c r="J37" s="19"/>
    </row>
    <row r="38" spans="1:10" s="82" customFormat="1" ht="16.5" thickBot="1" x14ac:dyDescent="0.3">
      <c r="A38" s="34" t="s">
        <v>14</v>
      </c>
      <c r="B38" s="181">
        <v>0</v>
      </c>
      <c r="C38" s="12" t="s">
        <v>18</v>
      </c>
      <c r="D38" s="186">
        <v>0</v>
      </c>
      <c r="E38" s="2"/>
      <c r="F38" s="2"/>
      <c r="G38" s="33">
        <f>IFERROR(B38/D38,0)</f>
        <v>0</v>
      </c>
      <c r="H38" s="19"/>
      <c r="I38" s="19"/>
      <c r="J38" s="19"/>
    </row>
    <row r="39" spans="1:10" ht="16.5" thickBot="1" x14ac:dyDescent="0.3">
      <c r="A39" s="34" t="s">
        <v>15</v>
      </c>
      <c r="B39" s="19"/>
      <c r="C39" s="53"/>
      <c r="D39" s="19"/>
      <c r="E39" s="19"/>
      <c r="F39" s="19"/>
      <c r="G39" s="57" t="e">
        <f>ROUNDDOWN(G37+G38,-2)</f>
        <v>#NUM!</v>
      </c>
      <c r="H39" s="2"/>
      <c r="I39" s="2"/>
      <c r="J39" s="2"/>
    </row>
    <row r="40" spans="1:10" ht="15.75" x14ac:dyDescent="0.25">
      <c r="A40" s="34"/>
      <c r="B40" s="19"/>
      <c r="C40" s="53"/>
      <c r="D40" s="19"/>
      <c r="E40" s="19"/>
      <c r="F40" s="19"/>
      <c r="G40" s="54"/>
      <c r="J40" s="2"/>
    </row>
    <row r="41" spans="1:10" ht="15.75" x14ac:dyDescent="0.25">
      <c r="A41" s="45" t="s">
        <v>109</v>
      </c>
      <c r="B41" s="9"/>
      <c r="C41" s="16"/>
      <c r="D41" s="16"/>
      <c r="E41" s="16"/>
      <c r="F41" s="16"/>
      <c r="G41" s="46"/>
      <c r="J41" s="2"/>
    </row>
    <row r="42" spans="1:10" ht="15.75" x14ac:dyDescent="0.25">
      <c r="A42" s="40" t="s">
        <v>313</v>
      </c>
      <c r="B42" s="9"/>
      <c r="C42" s="9"/>
      <c r="D42" s="9"/>
      <c r="E42" s="9"/>
      <c r="F42" s="9"/>
      <c r="G42" s="31"/>
      <c r="J42" s="2"/>
    </row>
    <row r="43" spans="1:10" ht="15.75" x14ac:dyDescent="0.25">
      <c r="A43" s="41"/>
      <c r="B43" s="199">
        <v>0</v>
      </c>
      <c r="C43" s="9" t="s">
        <v>17</v>
      </c>
      <c r="D43" s="9">
        <v>90</v>
      </c>
      <c r="E43" s="9" t="s">
        <v>54</v>
      </c>
      <c r="F43" s="202">
        <v>0</v>
      </c>
      <c r="G43" s="31"/>
    </row>
    <row r="44" spans="1:10" ht="15.75" x14ac:dyDescent="0.25">
      <c r="A44" s="42" t="s">
        <v>314</v>
      </c>
      <c r="B44" s="200">
        <v>0</v>
      </c>
      <c r="C44" s="9" t="s">
        <v>17</v>
      </c>
      <c r="D44" s="9">
        <v>90</v>
      </c>
      <c r="E44" s="9" t="s">
        <v>54</v>
      </c>
      <c r="F44" s="203">
        <v>0</v>
      </c>
      <c r="G44" s="31"/>
    </row>
    <row r="45" spans="1:10" ht="15.75" x14ac:dyDescent="0.25">
      <c r="A45" s="42" t="s">
        <v>315</v>
      </c>
      <c r="B45" s="14"/>
      <c r="C45" s="9"/>
      <c r="D45" s="9"/>
      <c r="E45" s="9"/>
      <c r="F45" s="203">
        <v>0</v>
      </c>
      <c r="G45" s="31"/>
    </row>
    <row r="46" spans="1:10" ht="15.75" x14ac:dyDescent="0.25">
      <c r="A46" s="42" t="s">
        <v>316</v>
      </c>
      <c r="B46" s="14"/>
      <c r="C46" s="9"/>
      <c r="D46" s="9"/>
      <c r="E46" s="9"/>
      <c r="F46" s="204">
        <v>0</v>
      </c>
      <c r="G46" s="31"/>
    </row>
    <row r="47" spans="1:10" ht="15.75" x14ac:dyDescent="0.25">
      <c r="A47" s="42" t="s">
        <v>317</v>
      </c>
      <c r="B47" s="14"/>
      <c r="C47" s="9"/>
      <c r="D47" s="9"/>
      <c r="E47" s="9"/>
      <c r="F47" s="205">
        <v>0</v>
      </c>
      <c r="G47" s="31"/>
    </row>
    <row r="48" spans="1:10" ht="15.75" x14ac:dyDescent="0.25">
      <c r="A48" s="42" t="s">
        <v>318</v>
      </c>
      <c r="B48" s="14"/>
      <c r="C48" s="9"/>
      <c r="D48" s="9"/>
      <c r="E48" s="9"/>
      <c r="F48" s="206">
        <v>0</v>
      </c>
      <c r="G48" s="31"/>
    </row>
    <row r="49" spans="1:7" ht="15.75" x14ac:dyDescent="0.25">
      <c r="A49" s="42" t="s">
        <v>319</v>
      </c>
      <c r="B49" s="187"/>
      <c r="C49" s="10"/>
      <c r="D49" s="188"/>
      <c r="E49" s="32"/>
      <c r="F49" s="207">
        <v>0</v>
      </c>
      <c r="G49" s="43"/>
    </row>
    <row r="50" spans="1:7" ht="15.75" x14ac:dyDescent="0.25">
      <c r="A50" s="42" t="s">
        <v>320</v>
      </c>
      <c r="B50" s="15"/>
      <c r="C50" s="9"/>
      <c r="D50" s="9"/>
      <c r="E50" s="9"/>
      <c r="F50" s="202">
        <v>0</v>
      </c>
      <c r="G50" s="31"/>
    </row>
    <row r="51" spans="1:7" ht="16.5" thickBot="1" x14ac:dyDescent="0.3">
      <c r="A51" s="42" t="s">
        <v>321</v>
      </c>
      <c r="B51" s="187"/>
      <c r="C51" s="10"/>
      <c r="D51" s="188"/>
      <c r="E51" s="32"/>
      <c r="F51" s="61"/>
      <c r="G51" s="201">
        <v>0</v>
      </c>
    </row>
    <row r="52" spans="1:7" x14ac:dyDescent="0.25">
      <c r="A52" s="84"/>
      <c r="B52" s="85"/>
      <c r="C52" s="85"/>
      <c r="D52" s="85"/>
      <c r="E52" s="85"/>
      <c r="F52" s="85"/>
      <c r="G52" s="98"/>
    </row>
  </sheetData>
  <sheetProtection sheet="1" selectLockedCells="1"/>
  <mergeCells count="1">
    <mergeCell ref="A1:G1"/>
  </mergeCells>
  <phoneticPr fontId="4" type="noConversion"/>
  <dataValidations disablePrompts="1" count="1">
    <dataValidation type="list" allowBlank="1" showInputMessage="1" showErrorMessage="1" sqref="G5">
      <formula1>$I$6:$I$14</formula1>
    </dataValidation>
  </dataValidations>
  <pageMargins left="0.7" right="0.7" top="0.75" bottom="0.75" header="0.3" footer="0.3"/>
  <pageSetup scale="56" orientation="portrait" r:id="rId1"/>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S60"/>
  <sheetViews>
    <sheetView showGridLines="0" zoomScaleNormal="100" workbookViewId="0">
      <selection activeCell="C6" sqref="C6"/>
    </sheetView>
  </sheetViews>
  <sheetFormatPr defaultColWidth="9.140625" defaultRowHeight="15" x14ac:dyDescent="0.25"/>
  <cols>
    <col min="1" max="1" width="58.140625" style="22" customWidth="1"/>
    <col min="2" max="2" width="9.140625" style="22"/>
    <col min="3" max="3" width="17.7109375" style="22" customWidth="1"/>
    <col min="4" max="4" width="9.140625" style="22"/>
    <col min="5" max="5" width="9" style="22" customWidth="1"/>
    <col min="6" max="6" width="9.140625" style="22" customWidth="1"/>
    <col min="7" max="7" width="20.7109375" style="22" customWidth="1"/>
    <col min="8" max="16384" width="9.140625" style="22"/>
  </cols>
  <sheetData>
    <row r="2" spans="1:19" ht="15.75" x14ac:dyDescent="0.25">
      <c r="A2" s="137" t="s">
        <v>117</v>
      </c>
      <c r="B2" s="138"/>
      <c r="C2" s="138"/>
      <c r="D2" s="138"/>
      <c r="E2" s="138"/>
      <c r="F2" s="138"/>
      <c r="G2" s="139"/>
      <c r="H2" s="8"/>
      <c r="I2" s="8"/>
      <c r="J2" s="8"/>
      <c r="K2" s="99"/>
      <c r="L2" s="100"/>
      <c r="M2" s="99"/>
      <c r="N2" s="99"/>
      <c r="O2" s="99"/>
      <c r="P2" s="99"/>
      <c r="Q2" s="99"/>
    </row>
    <row r="3" spans="1:19" ht="15.75" x14ac:dyDescent="0.25">
      <c r="A3" s="42" t="s">
        <v>111</v>
      </c>
      <c r="B3" s="14"/>
      <c r="C3" s="20">
        <f>('S &amp; U '!$C$37-'S &amp; U '!C26-'S &amp; U '!C31-'S &amp; U '!C32)/(100%-'S &amp; U '!D26-'S &amp; U '!D31-'S &amp; U '!D32)</f>
        <v>0</v>
      </c>
      <c r="D3" s="9"/>
      <c r="E3" s="9"/>
      <c r="F3" s="9"/>
      <c r="G3" s="31"/>
      <c r="H3" s="9"/>
      <c r="I3" s="9"/>
      <c r="J3" s="9"/>
      <c r="K3" s="91"/>
      <c r="L3" s="94"/>
      <c r="M3" s="91"/>
      <c r="N3" s="91"/>
      <c r="O3" s="91"/>
      <c r="P3" s="91"/>
      <c r="Q3" s="91"/>
    </row>
    <row r="4" spans="1:19" ht="15.75" x14ac:dyDescent="0.25">
      <c r="A4" s="42" t="s">
        <v>112</v>
      </c>
      <c r="B4" s="14"/>
      <c r="C4" s="9"/>
      <c r="D4" s="9"/>
      <c r="E4" s="9"/>
      <c r="F4" s="9"/>
      <c r="G4" s="31"/>
      <c r="H4" s="9"/>
      <c r="I4" s="9"/>
      <c r="J4" s="9"/>
      <c r="K4" s="91"/>
      <c r="L4" s="94"/>
      <c r="M4" s="91"/>
      <c r="N4" s="94"/>
      <c r="O4" s="91"/>
      <c r="P4" s="91"/>
      <c r="Q4" s="91"/>
    </row>
    <row r="5" spans="1:19" ht="15.75" x14ac:dyDescent="0.25">
      <c r="A5" s="42" t="s">
        <v>64</v>
      </c>
      <c r="B5" s="14"/>
      <c r="C5" s="9"/>
      <c r="D5" s="9"/>
      <c r="E5" s="9"/>
      <c r="F5" s="9"/>
      <c r="G5" s="31"/>
      <c r="H5" s="9"/>
      <c r="I5" s="10"/>
      <c r="J5" s="10"/>
      <c r="K5" s="93"/>
      <c r="L5" s="94"/>
      <c r="M5" s="91"/>
      <c r="N5" s="91"/>
      <c r="O5" s="91"/>
      <c r="P5" s="91"/>
      <c r="Q5" s="91"/>
    </row>
    <row r="6" spans="1:19" ht="15.75" x14ac:dyDescent="0.25">
      <c r="A6" s="42" t="s">
        <v>63</v>
      </c>
      <c r="B6" s="14"/>
      <c r="C6" s="189"/>
      <c r="D6" s="9"/>
      <c r="E6" s="9"/>
      <c r="F6" s="9"/>
      <c r="G6" s="31"/>
      <c r="H6" s="9"/>
      <c r="I6" s="9"/>
      <c r="J6" s="9"/>
      <c r="K6" s="91"/>
      <c r="L6" s="94"/>
      <c r="M6" s="91"/>
      <c r="N6" s="91"/>
      <c r="O6" s="91"/>
      <c r="P6" s="91"/>
      <c r="Q6" s="91"/>
    </row>
    <row r="7" spans="1:19" ht="16.5" thickBot="1" x14ac:dyDescent="0.3">
      <c r="A7" s="42" t="s">
        <v>113</v>
      </c>
      <c r="B7" s="9"/>
      <c r="C7" s="62">
        <f>C3-C6</f>
        <v>0</v>
      </c>
      <c r="D7" s="9"/>
      <c r="E7" s="9"/>
      <c r="F7" s="9"/>
      <c r="G7" s="31"/>
      <c r="H7" s="9"/>
      <c r="I7" s="9"/>
      <c r="J7" s="9"/>
      <c r="K7" s="91"/>
      <c r="L7" s="94"/>
      <c r="M7" s="91"/>
      <c r="N7" s="94"/>
      <c r="O7" s="91"/>
      <c r="P7" s="91"/>
      <c r="Q7" s="91"/>
    </row>
    <row r="8" spans="1:19" ht="16.5" thickBot="1" x14ac:dyDescent="0.3">
      <c r="A8" s="42" t="s">
        <v>114</v>
      </c>
      <c r="B8" s="10" t="s">
        <v>17</v>
      </c>
      <c r="C8" s="196">
        <v>85</v>
      </c>
      <c r="D8" s="9" t="s">
        <v>54</v>
      </c>
      <c r="E8" s="9"/>
      <c r="F8" s="9"/>
      <c r="G8" s="44">
        <f>ROUNDDOWN((C7*C8)/100,-2)</f>
        <v>0</v>
      </c>
      <c r="H8" s="8"/>
      <c r="I8" s="9"/>
      <c r="J8" s="9"/>
      <c r="K8" s="91"/>
      <c r="L8" s="94"/>
      <c r="M8" s="91"/>
      <c r="N8" s="91"/>
      <c r="O8" s="91"/>
      <c r="P8" s="94"/>
      <c r="Q8" s="97"/>
      <c r="R8" s="82"/>
      <c r="S8" s="82"/>
    </row>
    <row r="9" spans="1:19" s="82" customFormat="1" ht="15.75" x14ac:dyDescent="0.25">
      <c r="A9" s="42"/>
      <c r="B9" s="9"/>
      <c r="C9" s="9"/>
      <c r="D9" s="9"/>
      <c r="E9" s="9"/>
      <c r="F9" s="9"/>
      <c r="G9" s="31"/>
      <c r="H9" s="9"/>
      <c r="I9" s="9"/>
      <c r="J9" s="9"/>
      <c r="K9" s="91"/>
      <c r="L9" s="94"/>
      <c r="M9" s="91"/>
      <c r="N9" s="91"/>
      <c r="O9" s="91"/>
      <c r="P9" s="91"/>
      <c r="Q9" s="91"/>
    </row>
    <row r="10" spans="1:19" ht="15.75" x14ac:dyDescent="0.25">
      <c r="A10" s="45" t="s">
        <v>118</v>
      </c>
      <c r="B10" s="16"/>
      <c r="C10" s="16"/>
      <c r="D10" s="16"/>
      <c r="E10" s="16"/>
      <c r="F10" s="16"/>
      <c r="G10" s="46"/>
      <c r="H10" s="13"/>
      <c r="I10" s="13"/>
      <c r="J10" s="13"/>
      <c r="K10" s="101"/>
      <c r="L10" s="102"/>
      <c r="M10" s="101"/>
      <c r="N10" s="101"/>
      <c r="O10" s="101"/>
      <c r="P10" s="101"/>
      <c r="Q10" s="101"/>
      <c r="R10" s="82"/>
      <c r="S10" s="82"/>
    </row>
    <row r="11" spans="1:19" ht="15.75" x14ac:dyDescent="0.25">
      <c r="A11" s="42" t="s">
        <v>111</v>
      </c>
      <c r="B11" s="15"/>
      <c r="C11" s="20">
        <f>('S &amp; U '!$C$37-'S &amp; U '!C26-'S &amp; U '!C31-'S &amp; U '!C32-'S &amp; U '!C11-'S &amp; U '!C21)/(100%-'S &amp; U '!D26-'S &amp; U '!D31-'S &amp; U '!D32)</f>
        <v>0</v>
      </c>
      <c r="D11" s="9"/>
      <c r="E11" s="9"/>
      <c r="F11" s="9"/>
      <c r="G11" s="31"/>
      <c r="H11" s="9"/>
      <c r="I11" s="8"/>
      <c r="J11" s="8"/>
      <c r="K11" s="91"/>
      <c r="L11" s="94"/>
      <c r="M11" s="91"/>
      <c r="N11" s="91"/>
      <c r="O11" s="91"/>
      <c r="P11" s="91"/>
      <c r="Q11" s="91"/>
      <c r="R11" s="82"/>
      <c r="S11" s="82"/>
    </row>
    <row r="12" spans="1:19" ht="15.75" x14ac:dyDescent="0.25">
      <c r="A12" s="42" t="s">
        <v>115</v>
      </c>
      <c r="B12" s="9"/>
      <c r="C12" s="9"/>
      <c r="D12" s="9"/>
      <c r="E12" s="9"/>
      <c r="F12" s="9"/>
      <c r="G12" s="31"/>
      <c r="H12" s="9"/>
      <c r="I12" s="8"/>
      <c r="J12" s="8"/>
      <c r="K12" s="91"/>
      <c r="L12" s="94"/>
      <c r="M12" s="91"/>
      <c r="N12" s="91"/>
      <c r="O12" s="91"/>
      <c r="P12" s="91"/>
      <c r="Q12" s="91"/>
      <c r="R12" s="82"/>
      <c r="S12" s="82"/>
    </row>
    <row r="13" spans="1:19" ht="16.5" thickBot="1" x14ac:dyDescent="0.3">
      <c r="A13" s="42" t="s">
        <v>65</v>
      </c>
      <c r="B13" s="9"/>
      <c r="C13" s="189"/>
      <c r="D13" s="9"/>
      <c r="E13" s="9"/>
      <c r="F13" s="9"/>
      <c r="G13" s="31"/>
      <c r="H13" s="9"/>
      <c r="I13" s="8"/>
      <c r="J13" s="8"/>
      <c r="K13" s="91"/>
      <c r="L13" s="94"/>
      <c r="M13" s="91"/>
      <c r="N13" s="94"/>
      <c r="O13" s="91"/>
      <c r="P13" s="91"/>
      <c r="Q13" s="91"/>
      <c r="R13" s="82"/>
      <c r="S13" s="82"/>
    </row>
    <row r="14" spans="1:19" s="82" customFormat="1" ht="16.5" thickBot="1" x14ac:dyDescent="0.3">
      <c r="A14" s="42" t="s">
        <v>113</v>
      </c>
      <c r="B14" s="9"/>
      <c r="C14" s="9"/>
      <c r="D14" s="9"/>
      <c r="E14" s="9"/>
      <c r="F14" s="9"/>
      <c r="G14" s="44">
        <f>ROUNDDOWN(C11-C13,-2)</f>
        <v>0</v>
      </c>
      <c r="H14" s="9"/>
      <c r="I14" s="9"/>
      <c r="J14" s="9"/>
      <c r="K14" s="91"/>
      <c r="L14" s="94"/>
      <c r="M14" s="91"/>
      <c r="N14" s="91"/>
      <c r="O14" s="91"/>
      <c r="P14" s="91"/>
      <c r="Q14" s="91"/>
    </row>
    <row r="15" spans="1:19" s="82" customFormat="1" ht="15.75" x14ac:dyDescent="0.25">
      <c r="A15" s="42"/>
      <c r="B15" s="9"/>
      <c r="C15" s="9"/>
      <c r="D15" s="9"/>
      <c r="E15" s="9"/>
      <c r="F15" s="9"/>
      <c r="G15" s="31"/>
      <c r="H15" s="9"/>
      <c r="I15" s="9"/>
      <c r="J15" s="9"/>
      <c r="K15" s="91"/>
      <c r="L15" s="94"/>
      <c r="M15" s="91"/>
      <c r="N15" s="91"/>
      <c r="O15" s="91"/>
      <c r="P15" s="91"/>
      <c r="Q15" s="91"/>
    </row>
    <row r="16" spans="1:19" s="82" customFormat="1" ht="15.75" x14ac:dyDescent="0.25">
      <c r="A16" s="45" t="s">
        <v>119</v>
      </c>
      <c r="B16" s="9"/>
      <c r="C16" s="9"/>
      <c r="D16" s="9"/>
      <c r="E16" s="9"/>
      <c r="F16" s="9"/>
      <c r="G16" s="31"/>
      <c r="H16" s="9"/>
      <c r="I16" s="9"/>
      <c r="J16" s="9"/>
      <c r="K16" s="91"/>
      <c r="L16" s="94"/>
      <c r="M16" s="91"/>
      <c r="N16" s="91"/>
      <c r="O16" s="91"/>
      <c r="P16" s="91"/>
      <c r="Q16" s="91"/>
    </row>
    <row r="17" spans="1:18" s="82" customFormat="1" ht="15.75" x14ac:dyDescent="0.25">
      <c r="A17" s="42" t="s">
        <v>88</v>
      </c>
      <c r="B17" s="9"/>
      <c r="C17" s="190">
        <v>0</v>
      </c>
      <c r="D17" s="9"/>
      <c r="E17" s="9"/>
      <c r="F17" s="9"/>
      <c r="G17" s="31"/>
      <c r="H17" s="9"/>
      <c r="I17" s="9"/>
      <c r="J17" s="9"/>
      <c r="K17" s="91"/>
      <c r="L17" s="94"/>
      <c r="M17" s="91"/>
      <c r="N17" s="91"/>
      <c r="O17" s="91"/>
      <c r="P17" s="91"/>
      <c r="Q17" s="91"/>
    </row>
    <row r="18" spans="1:18" s="82" customFormat="1" ht="15.75" x14ac:dyDescent="0.25">
      <c r="A18" s="42" t="s">
        <v>89</v>
      </c>
      <c r="B18" s="17"/>
      <c r="C18" s="63">
        <v>0.9</v>
      </c>
      <c r="D18" s="9"/>
      <c r="E18" s="9"/>
      <c r="F18" s="9"/>
      <c r="G18" s="31"/>
      <c r="H18" s="9"/>
      <c r="I18" s="9"/>
      <c r="J18" s="9"/>
      <c r="K18" s="91"/>
      <c r="L18" s="94"/>
      <c r="M18" s="91"/>
      <c r="N18" s="91"/>
      <c r="O18" s="91"/>
      <c r="P18" s="91"/>
      <c r="Q18" s="91"/>
    </row>
    <row r="19" spans="1:18" s="82" customFormat="1" ht="15.75" x14ac:dyDescent="0.25">
      <c r="A19" s="42" t="s">
        <v>116</v>
      </c>
      <c r="B19" s="9"/>
      <c r="C19" s="59">
        <f>C17*C18</f>
        <v>0</v>
      </c>
      <c r="D19" s="9"/>
      <c r="E19" s="9"/>
      <c r="F19" s="9"/>
      <c r="G19" s="31"/>
      <c r="H19" s="9"/>
      <c r="I19" s="9"/>
      <c r="J19" s="9"/>
      <c r="K19" s="91"/>
      <c r="L19" s="94"/>
      <c r="M19" s="91"/>
      <c r="N19" s="91"/>
      <c r="O19" s="91"/>
      <c r="P19" s="91"/>
      <c r="Q19" s="91"/>
    </row>
    <row r="20" spans="1:18" s="82" customFormat="1" ht="16.5" thickBot="1" x14ac:dyDescent="0.3">
      <c r="A20" s="42" t="s">
        <v>90</v>
      </c>
      <c r="B20" s="9"/>
      <c r="C20" s="119">
        <v>0</v>
      </c>
      <c r="D20" s="9"/>
      <c r="E20" s="9"/>
      <c r="F20" s="9"/>
      <c r="G20" s="31"/>
      <c r="H20" s="9"/>
      <c r="I20" s="9"/>
      <c r="J20" s="9"/>
      <c r="K20" s="91"/>
      <c r="L20" s="94"/>
      <c r="M20" s="91"/>
      <c r="N20" s="91"/>
      <c r="O20" s="91"/>
      <c r="P20" s="91"/>
      <c r="Q20" s="91"/>
    </row>
    <row r="21" spans="1:18" s="82" customFormat="1" ht="16.5" thickBot="1" x14ac:dyDescent="0.3">
      <c r="A21" s="42" t="s">
        <v>57</v>
      </c>
      <c r="B21" s="9"/>
      <c r="C21" s="58"/>
      <c r="D21" s="9"/>
      <c r="E21" s="9"/>
      <c r="F21" s="9"/>
      <c r="G21" s="44">
        <f>ROUNDDOWN(C19-C20,-2)</f>
        <v>0</v>
      </c>
      <c r="H21" s="9"/>
      <c r="I21" s="9"/>
      <c r="J21" s="9"/>
      <c r="K21" s="91"/>
      <c r="L21" s="94"/>
      <c r="M21" s="91"/>
      <c r="N21" s="91"/>
      <c r="O21" s="91"/>
      <c r="P21" s="91"/>
      <c r="Q21" s="91"/>
    </row>
    <row r="22" spans="1:18" s="82" customFormat="1" ht="16.5" thickBot="1" x14ac:dyDescent="0.3">
      <c r="A22" s="42"/>
      <c r="B22" s="9"/>
      <c r="C22" s="9"/>
      <c r="D22" s="9"/>
      <c r="E22" s="9"/>
      <c r="F22" s="9"/>
      <c r="G22" s="31"/>
      <c r="H22" s="9"/>
      <c r="I22" s="9"/>
      <c r="J22" s="9"/>
      <c r="K22" s="91"/>
      <c r="L22" s="94"/>
      <c r="M22" s="91"/>
      <c r="N22" s="91"/>
      <c r="O22" s="91"/>
      <c r="P22" s="91"/>
      <c r="Q22" s="91"/>
    </row>
    <row r="23" spans="1:18" ht="16.5" thickBot="1" x14ac:dyDescent="0.3">
      <c r="A23" s="45" t="s">
        <v>322</v>
      </c>
      <c r="B23" s="9"/>
      <c r="C23" s="9"/>
      <c r="D23" s="9"/>
      <c r="E23" s="9"/>
      <c r="F23" s="9"/>
      <c r="G23" s="191">
        <v>0</v>
      </c>
      <c r="H23" s="9"/>
      <c r="I23" s="9"/>
      <c r="J23" s="9"/>
      <c r="K23" s="91"/>
      <c r="L23" s="94"/>
      <c r="M23" s="91"/>
      <c r="N23" s="91"/>
      <c r="O23" s="91"/>
      <c r="P23" s="91"/>
      <c r="Q23" s="91"/>
      <c r="R23" s="82"/>
    </row>
    <row r="24" spans="1:18" ht="15.75" x14ac:dyDescent="0.25">
      <c r="A24" s="42"/>
      <c r="B24" s="9"/>
      <c r="C24" s="9"/>
      <c r="D24" s="9"/>
      <c r="E24" s="9"/>
      <c r="F24" s="9"/>
      <c r="G24" s="31"/>
      <c r="H24" s="9"/>
      <c r="I24" s="9"/>
      <c r="J24" s="9"/>
      <c r="K24" s="91"/>
      <c r="L24" s="94"/>
      <c r="M24" s="91"/>
      <c r="N24" s="91"/>
      <c r="O24" s="91"/>
      <c r="P24" s="91"/>
      <c r="Q24" s="91"/>
      <c r="R24" s="82"/>
    </row>
    <row r="25" spans="1:18" ht="15.75" x14ac:dyDescent="0.25">
      <c r="A25" s="45" t="s">
        <v>120</v>
      </c>
      <c r="B25" s="9"/>
      <c r="C25" s="9"/>
      <c r="D25" s="9"/>
      <c r="E25" s="9"/>
      <c r="F25" s="9"/>
      <c r="G25" s="31"/>
      <c r="H25" s="9"/>
      <c r="I25" s="9"/>
      <c r="J25" s="9"/>
      <c r="K25" s="91"/>
      <c r="L25" s="94"/>
      <c r="M25" s="91"/>
      <c r="N25" s="91"/>
      <c r="O25" s="91"/>
      <c r="P25" s="91"/>
      <c r="Q25" s="91"/>
      <c r="R25" s="82"/>
    </row>
    <row r="26" spans="1:18" ht="15.75" x14ac:dyDescent="0.25">
      <c r="A26" s="42" t="s">
        <v>92</v>
      </c>
      <c r="B26" s="9"/>
      <c r="C26" s="9"/>
      <c r="D26" s="9"/>
      <c r="E26" s="9"/>
      <c r="F26" s="9"/>
      <c r="G26" s="208">
        <v>0</v>
      </c>
      <c r="H26" s="9"/>
      <c r="I26" s="9"/>
      <c r="J26" s="9"/>
      <c r="K26" s="91"/>
      <c r="L26" s="94"/>
      <c r="M26" s="91"/>
      <c r="N26" s="91"/>
      <c r="O26" s="91"/>
      <c r="P26" s="91"/>
      <c r="Q26" s="91"/>
      <c r="R26" s="82"/>
    </row>
    <row r="27" spans="1:18" ht="15.75" x14ac:dyDescent="0.25">
      <c r="A27" s="42"/>
      <c r="B27" s="9"/>
      <c r="C27" s="9"/>
      <c r="D27" s="9"/>
      <c r="E27" s="9"/>
      <c r="F27" s="9"/>
      <c r="G27" s="31"/>
      <c r="H27" s="9"/>
      <c r="I27" s="9"/>
      <c r="J27" s="9"/>
      <c r="K27" s="91"/>
      <c r="L27" s="94"/>
      <c r="M27" s="91"/>
      <c r="N27" s="91"/>
      <c r="O27" s="91"/>
      <c r="P27" s="91"/>
      <c r="Q27" s="91"/>
      <c r="R27" s="82"/>
    </row>
    <row r="28" spans="1:18" ht="15.75" x14ac:dyDescent="0.25">
      <c r="A28" s="45" t="s">
        <v>121</v>
      </c>
      <c r="B28" s="9"/>
      <c r="C28" s="9"/>
      <c r="D28" s="9"/>
      <c r="E28" s="9"/>
      <c r="F28" s="9"/>
      <c r="G28" s="31"/>
      <c r="H28" s="9"/>
      <c r="I28" s="9"/>
      <c r="J28" s="9"/>
      <c r="K28" s="91"/>
      <c r="L28" s="94"/>
      <c r="M28" s="91"/>
      <c r="N28" s="91"/>
      <c r="O28" s="91"/>
      <c r="P28" s="91"/>
      <c r="Q28" s="91"/>
      <c r="R28" s="82"/>
    </row>
    <row r="29" spans="1:18" ht="15.75" x14ac:dyDescent="0.25">
      <c r="A29" s="42" t="s">
        <v>58</v>
      </c>
      <c r="B29" s="9"/>
      <c r="C29" s="9"/>
      <c r="D29" s="9"/>
      <c r="E29" s="9"/>
      <c r="F29" s="197">
        <f>'Repl Cost'!B53</f>
        <v>0</v>
      </c>
      <c r="G29" s="78"/>
      <c r="H29" s="9"/>
      <c r="I29" s="9"/>
      <c r="J29" s="9"/>
      <c r="K29" s="91"/>
      <c r="L29" s="94"/>
      <c r="M29" s="91"/>
      <c r="N29" s="91"/>
      <c r="O29" s="91"/>
      <c r="P29" s="91"/>
      <c r="Q29" s="97"/>
      <c r="R29" s="82"/>
    </row>
    <row r="30" spans="1:18" ht="15.75" x14ac:dyDescent="0.25">
      <c r="A30" s="42" t="s">
        <v>59</v>
      </c>
      <c r="B30" s="9"/>
      <c r="C30" s="9"/>
      <c r="D30" s="9"/>
      <c r="E30" s="9"/>
      <c r="F30" s="192">
        <v>0</v>
      </c>
      <c r="G30" s="31"/>
      <c r="H30" s="9"/>
      <c r="I30" s="9"/>
      <c r="J30" s="9"/>
      <c r="K30" s="91"/>
      <c r="L30" s="94"/>
      <c r="M30" s="91"/>
      <c r="N30" s="94"/>
      <c r="O30" s="91"/>
      <c r="P30" s="91"/>
      <c r="Q30" s="91"/>
      <c r="R30" s="82"/>
    </row>
    <row r="31" spans="1:18" ht="15.75" x14ac:dyDescent="0.25">
      <c r="A31" s="42" t="s">
        <v>60</v>
      </c>
      <c r="B31" s="9"/>
      <c r="C31" s="9"/>
      <c r="D31" s="9"/>
      <c r="E31" s="9"/>
      <c r="F31" s="192">
        <v>0</v>
      </c>
      <c r="G31" s="31"/>
      <c r="H31" s="9"/>
      <c r="I31" s="9"/>
      <c r="J31" s="9"/>
      <c r="K31" s="91"/>
      <c r="L31" s="94"/>
      <c r="M31" s="91"/>
      <c r="N31" s="91"/>
      <c r="O31" s="91"/>
      <c r="P31" s="91"/>
      <c r="Q31" s="91"/>
      <c r="R31" s="82"/>
    </row>
    <row r="32" spans="1:18" ht="15.75" x14ac:dyDescent="0.25">
      <c r="A32" s="144" t="s">
        <v>289</v>
      </c>
      <c r="B32" s="9"/>
      <c r="C32" s="9"/>
      <c r="D32" s="9"/>
      <c r="E32" s="9"/>
      <c r="F32" s="192">
        <v>0</v>
      </c>
      <c r="G32" s="31"/>
      <c r="H32" s="9"/>
      <c r="I32" s="9"/>
      <c r="J32" s="9"/>
      <c r="K32" s="91"/>
      <c r="L32" s="94"/>
      <c r="M32" s="91"/>
      <c r="N32" s="94"/>
      <c r="O32" s="91"/>
      <c r="P32" s="91"/>
      <c r="Q32" s="91"/>
      <c r="R32" s="82"/>
    </row>
    <row r="33" spans="1:18" ht="15.75" x14ac:dyDescent="0.25">
      <c r="A33" s="42" t="s">
        <v>61</v>
      </c>
      <c r="B33" s="9"/>
      <c r="C33" s="9"/>
      <c r="D33" s="9"/>
      <c r="E33" s="9"/>
      <c r="F33" s="192">
        <v>0</v>
      </c>
      <c r="G33" s="31"/>
      <c r="H33" s="9"/>
      <c r="I33" s="9"/>
      <c r="J33" s="9"/>
      <c r="K33" s="91"/>
      <c r="L33" s="94"/>
      <c r="M33" s="91"/>
      <c r="N33" s="94"/>
      <c r="O33" s="91"/>
      <c r="P33" s="91"/>
      <c r="Q33" s="91"/>
      <c r="R33" s="82"/>
    </row>
    <row r="34" spans="1:18" ht="15.75" x14ac:dyDescent="0.25">
      <c r="A34" s="42" t="s">
        <v>122</v>
      </c>
      <c r="B34" s="9"/>
      <c r="C34" s="9"/>
      <c r="D34" s="9"/>
      <c r="E34" s="9"/>
      <c r="F34" s="77">
        <f>'Land Calc'!B18</f>
        <v>0</v>
      </c>
      <c r="G34" s="31"/>
      <c r="H34" s="9"/>
      <c r="I34" s="9"/>
      <c r="J34" s="9"/>
      <c r="K34" s="91"/>
      <c r="L34" s="94"/>
      <c r="M34" s="91"/>
      <c r="N34" s="91"/>
      <c r="O34" s="91"/>
      <c r="P34" s="94"/>
      <c r="Q34" s="97"/>
      <c r="R34" s="82"/>
    </row>
    <row r="35" spans="1:18" ht="16.5" thickBot="1" x14ac:dyDescent="0.3">
      <c r="A35" s="42" t="s">
        <v>123</v>
      </c>
      <c r="B35" s="9"/>
      <c r="C35" s="9"/>
      <c r="D35" s="9"/>
      <c r="E35" s="9"/>
      <c r="F35" s="60">
        <f>SUM(F30:F34)</f>
        <v>0</v>
      </c>
      <c r="G35" s="31"/>
      <c r="H35" s="9"/>
      <c r="I35" s="9"/>
      <c r="J35" s="9"/>
      <c r="K35" s="91"/>
      <c r="L35" s="94"/>
      <c r="M35" s="91"/>
      <c r="N35" s="91"/>
      <c r="O35" s="91"/>
      <c r="P35" s="94"/>
      <c r="Q35" s="97"/>
      <c r="R35" s="82"/>
    </row>
    <row r="36" spans="1:18" ht="16.5" thickBot="1" x14ac:dyDescent="0.3">
      <c r="A36" s="42" t="s">
        <v>124</v>
      </c>
      <c r="B36" s="9"/>
      <c r="C36" s="9"/>
      <c r="D36" s="9"/>
      <c r="E36" s="9"/>
      <c r="F36" s="9"/>
      <c r="G36" s="44">
        <f>ROUNDDOWN(F29-F35,-2)</f>
        <v>0</v>
      </c>
      <c r="H36" s="9"/>
      <c r="I36" s="9"/>
      <c r="J36" s="9"/>
      <c r="K36" s="91"/>
      <c r="L36" s="94"/>
      <c r="M36" s="91"/>
      <c r="N36" s="91"/>
      <c r="O36" s="91"/>
      <c r="P36" s="94"/>
      <c r="Q36" s="97"/>
      <c r="R36" s="82"/>
    </row>
    <row r="37" spans="1:18" ht="16.5" thickBot="1" x14ac:dyDescent="0.3">
      <c r="A37" s="42"/>
      <c r="B37" s="9"/>
      <c r="C37" s="9"/>
      <c r="D37" s="9"/>
      <c r="E37" s="9"/>
      <c r="F37" s="9"/>
      <c r="G37" s="31"/>
      <c r="H37" s="9"/>
      <c r="I37" s="9"/>
      <c r="J37" s="9"/>
      <c r="K37" s="91"/>
      <c r="L37" s="94"/>
      <c r="M37" s="91"/>
      <c r="N37" s="91"/>
      <c r="O37" s="91"/>
      <c r="P37" s="94"/>
      <c r="Q37" s="97"/>
      <c r="R37" s="82"/>
    </row>
    <row r="38" spans="1:18" ht="16.5" thickBot="1" x14ac:dyDescent="0.3">
      <c r="A38" s="47" t="s">
        <v>125</v>
      </c>
      <c r="B38" s="4"/>
      <c r="C38" s="4"/>
      <c r="D38" s="4"/>
      <c r="E38" s="4"/>
      <c r="F38" s="4"/>
      <c r="G38" s="193">
        <v>0</v>
      </c>
      <c r="H38" s="9"/>
      <c r="I38" s="9"/>
      <c r="J38" s="9"/>
      <c r="K38" s="91"/>
      <c r="L38" s="94"/>
      <c r="M38" s="91"/>
      <c r="N38" s="91"/>
      <c r="O38" s="91"/>
      <c r="P38" s="94"/>
      <c r="Q38" s="97"/>
      <c r="R38" s="82"/>
    </row>
    <row r="39" spans="1:18" ht="15.75" x14ac:dyDescent="0.25">
      <c r="A39" s="128"/>
      <c r="B39" s="19"/>
      <c r="C39" s="19"/>
      <c r="D39" s="19"/>
      <c r="E39" s="19"/>
      <c r="F39" s="19"/>
      <c r="G39" s="128"/>
      <c r="H39" s="9"/>
      <c r="I39" s="9"/>
      <c r="J39" s="9"/>
      <c r="K39" s="91"/>
      <c r="L39" s="94"/>
      <c r="M39" s="91"/>
      <c r="N39" s="91"/>
      <c r="O39" s="91"/>
      <c r="P39" s="94"/>
      <c r="Q39" s="97"/>
      <c r="R39" s="82"/>
    </row>
    <row r="40" spans="1:18" s="115" customFormat="1" ht="15.75" x14ac:dyDescent="0.25">
      <c r="A40" s="19" t="s">
        <v>278</v>
      </c>
      <c r="B40" s="19"/>
      <c r="C40" s="19"/>
      <c r="D40" s="19"/>
      <c r="E40" s="19"/>
      <c r="F40" s="19"/>
      <c r="G40" s="19"/>
      <c r="H40" s="9"/>
      <c r="I40" s="9"/>
      <c r="J40" s="9"/>
      <c r="K40" s="91"/>
      <c r="L40" s="94"/>
      <c r="M40" s="91"/>
      <c r="N40" s="91"/>
      <c r="O40" s="91"/>
      <c r="P40" s="94"/>
      <c r="Q40" s="97"/>
      <c r="R40" s="82"/>
    </row>
    <row r="41" spans="1:18" s="115" customFormat="1" ht="15.75" x14ac:dyDescent="0.25">
      <c r="A41" s="19" t="s">
        <v>279</v>
      </c>
      <c r="B41" s="19"/>
      <c r="C41" s="19">
        <f>(G36/100000)*'MILC Pg 1'!E30*4</f>
        <v>0</v>
      </c>
      <c r="D41" s="19"/>
      <c r="E41" s="19"/>
      <c r="F41" s="19"/>
      <c r="G41" s="19"/>
      <c r="H41" s="9"/>
      <c r="I41" s="9"/>
      <c r="J41" s="9"/>
      <c r="K41" s="91"/>
      <c r="L41" s="94"/>
      <c r="M41" s="91"/>
      <c r="N41" s="91"/>
      <c r="O41" s="91"/>
      <c r="P41" s="94"/>
      <c r="Q41" s="97"/>
      <c r="R41" s="82"/>
    </row>
    <row r="42" spans="1:18" s="115" customFormat="1" ht="15.75" x14ac:dyDescent="0.25">
      <c r="A42" s="19" t="s">
        <v>280</v>
      </c>
      <c r="B42" s="19"/>
      <c r="C42" s="194">
        <v>0</v>
      </c>
      <c r="D42" s="19"/>
      <c r="E42" s="19"/>
      <c r="F42" s="19"/>
      <c r="G42" s="19"/>
      <c r="H42" s="9"/>
      <c r="I42" s="9"/>
      <c r="J42" s="9"/>
      <c r="K42" s="91"/>
      <c r="L42" s="94"/>
      <c r="M42" s="91"/>
      <c r="N42" s="91"/>
      <c r="O42" s="91"/>
      <c r="P42" s="94"/>
      <c r="Q42" s="97"/>
      <c r="R42" s="82"/>
    </row>
    <row r="43" spans="1:18" s="115" customFormat="1" ht="15.75" x14ac:dyDescent="0.25">
      <c r="A43" s="19" t="s">
        <v>281</v>
      </c>
      <c r="B43" s="19"/>
      <c r="C43" s="123" t="e">
        <f>('Repl Cost'!B24/'Repl Cost'!B25)*('Repl Cost'!B28+'Repl Cost'!B29+'Repl Cost'!B30+'Repl Cost'!B31)</f>
        <v>#DIV/0!</v>
      </c>
      <c r="D43" s="19"/>
      <c r="E43" s="19"/>
      <c r="F43" s="19"/>
      <c r="G43" s="19"/>
      <c r="H43" s="9"/>
      <c r="I43" s="9"/>
      <c r="J43" s="9"/>
      <c r="K43" s="91"/>
      <c r="L43" s="94"/>
      <c r="M43" s="91"/>
      <c r="N43" s="91"/>
      <c r="O43" s="91"/>
      <c r="P43" s="94"/>
      <c r="Q43" s="97"/>
      <c r="R43" s="82"/>
    </row>
    <row r="44" spans="1:18" s="115" customFormat="1" ht="15.75" x14ac:dyDescent="0.25">
      <c r="A44" s="19"/>
      <c r="B44" s="19"/>
      <c r="C44" s="19"/>
      <c r="D44" s="19"/>
      <c r="E44" s="19"/>
      <c r="F44" s="19"/>
      <c r="G44" s="19"/>
      <c r="H44" s="9"/>
      <c r="I44" s="9"/>
      <c r="J44" s="9"/>
      <c r="K44" s="91"/>
      <c r="L44" s="94"/>
      <c r="M44" s="91"/>
      <c r="N44" s="91"/>
      <c r="O44" s="91"/>
      <c r="P44" s="94"/>
      <c r="Q44" s="97"/>
      <c r="R44" s="82"/>
    </row>
    <row r="45" spans="1:18" s="115" customFormat="1" ht="15.75" x14ac:dyDescent="0.25">
      <c r="A45" s="19"/>
      <c r="B45" s="19"/>
      <c r="C45" s="19"/>
      <c r="D45" s="19"/>
      <c r="E45" s="19"/>
      <c r="F45" s="19"/>
      <c r="G45" s="19"/>
      <c r="H45" s="9"/>
      <c r="I45" s="9"/>
      <c r="J45" s="9"/>
      <c r="K45" s="91"/>
      <c r="L45" s="94"/>
      <c r="M45" s="91"/>
      <c r="N45" s="91"/>
      <c r="O45" s="91"/>
      <c r="P45" s="94"/>
      <c r="Q45" s="97"/>
      <c r="R45" s="82"/>
    </row>
    <row r="46" spans="1:18" s="115" customFormat="1" ht="15.75" x14ac:dyDescent="0.25">
      <c r="A46" s="19"/>
      <c r="B46" s="19"/>
      <c r="C46" s="19"/>
      <c r="D46" s="19"/>
      <c r="E46" s="19"/>
      <c r="F46" s="19"/>
      <c r="G46" s="19"/>
      <c r="H46" s="9"/>
      <c r="I46" s="9"/>
      <c r="J46" s="9"/>
      <c r="K46" s="91"/>
      <c r="L46" s="94"/>
      <c r="M46" s="91"/>
      <c r="N46" s="91"/>
      <c r="O46" s="91"/>
      <c r="P46" s="94"/>
      <c r="Q46" s="97"/>
      <c r="R46" s="82"/>
    </row>
    <row r="47" spans="1:18" s="115" customFormat="1" ht="15.75" x14ac:dyDescent="0.25">
      <c r="A47" s="129"/>
      <c r="B47" s="19"/>
      <c r="C47" s="19"/>
      <c r="D47" s="19"/>
      <c r="E47" s="19"/>
      <c r="F47" s="19"/>
      <c r="G47" s="19"/>
      <c r="H47" s="9"/>
      <c r="I47" s="9"/>
      <c r="J47" s="9"/>
      <c r="K47" s="91"/>
      <c r="L47" s="94"/>
      <c r="M47" s="91"/>
      <c r="N47" s="91"/>
      <c r="O47" s="91"/>
      <c r="P47" s="94"/>
      <c r="Q47" s="97"/>
      <c r="R47" s="82"/>
    </row>
    <row r="48" spans="1:18" ht="15.75" x14ac:dyDescent="0.25">
      <c r="A48" s="103" t="s">
        <v>84</v>
      </c>
      <c r="B48" s="104" t="s">
        <v>110</v>
      </c>
      <c r="C48" s="195"/>
      <c r="H48" s="2"/>
      <c r="I48" s="2"/>
      <c r="J48" s="2"/>
    </row>
    <row r="49" spans="1:10" x14ac:dyDescent="0.25">
      <c r="A49" s="105"/>
      <c r="B49" s="82"/>
      <c r="C49" s="81"/>
    </row>
    <row r="50" spans="1:10" x14ac:dyDescent="0.25">
      <c r="A50" s="105"/>
      <c r="B50" s="82"/>
      <c r="C50" s="81"/>
    </row>
    <row r="51" spans="1:10" x14ac:dyDescent="0.25">
      <c r="A51" s="83"/>
      <c r="B51" s="82"/>
      <c r="C51" s="81"/>
    </row>
    <row r="52" spans="1:10" x14ac:dyDescent="0.25">
      <c r="A52" s="105"/>
      <c r="B52" s="82"/>
      <c r="C52" s="81"/>
    </row>
    <row r="53" spans="1:10" x14ac:dyDescent="0.25">
      <c r="A53" s="84"/>
      <c r="B53" s="85"/>
      <c r="C53" s="86"/>
    </row>
    <row r="54" spans="1:10" x14ac:dyDescent="0.25">
      <c r="A54" s="103" t="s">
        <v>62</v>
      </c>
      <c r="B54" s="104" t="s">
        <v>110</v>
      </c>
      <c r="C54" s="195"/>
    </row>
    <row r="55" spans="1:10" x14ac:dyDescent="0.25">
      <c r="A55" s="83"/>
      <c r="B55" s="82"/>
      <c r="C55" s="81"/>
    </row>
    <row r="56" spans="1:10" x14ac:dyDescent="0.25">
      <c r="A56" s="83"/>
      <c r="B56" s="82"/>
      <c r="C56" s="81"/>
    </row>
    <row r="57" spans="1:10" x14ac:dyDescent="0.25">
      <c r="A57" s="83"/>
      <c r="B57" s="82"/>
      <c r="C57" s="81"/>
    </row>
    <row r="58" spans="1:10" x14ac:dyDescent="0.25">
      <c r="A58" s="83"/>
      <c r="B58" s="82"/>
      <c r="C58" s="81"/>
    </row>
    <row r="59" spans="1:10" x14ac:dyDescent="0.25">
      <c r="A59" s="84"/>
      <c r="B59" s="85"/>
      <c r="C59" s="86"/>
    </row>
    <row r="60" spans="1:10" ht="15.75" x14ac:dyDescent="0.25">
      <c r="H60" s="2"/>
      <c r="I60" s="2"/>
      <c r="J60" s="2"/>
    </row>
  </sheetData>
  <sheetProtection selectLockedCells="1"/>
  <pageMargins left="0.7" right="0.7" top="0.92083333333333328" bottom="0.75" header="0.3" footer="0.3"/>
  <pageSetup scale="68" orientation="portrait" r:id="rId1"/>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F5F34574-B418-4FD7-B132-0D776B3783F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Criteria by Prog Type</vt:lpstr>
      <vt:lpstr>S &amp; U </vt:lpstr>
      <vt:lpstr>Land Calc</vt:lpstr>
      <vt:lpstr>Other Fees</vt:lpstr>
      <vt:lpstr>Repl Cost</vt:lpstr>
      <vt:lpstr>S &amp; U NC, SR, 241a</vt:lpstr>
      <vt:lpstr>MILC Pg 1</vt:lpstr>
      <vt:lpstr>MILC Pg 2</vt:lpstr>
      <vt:lpstr>'MILC Pg 1'!Print_Area</vt:lpstr>
      <vt:lpstr>'MILC Pg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2016-11-03T13:26:40Z</dcterms:created>
  <dcterms:modified xsi:type="dcterms:W3CDTF">2016-12-05T14:56:08Z</dcterms:modified>
</cp:coreProperties>
</file>