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workbookProtection lockStructure="1"/>
  <bookViews>
    <workbookView xWindow="450" yWindow="255" windowWidth="15480" windowHeight="9150" firstSheet="1" activeTab="1"/>
  </bookViews>
  <sheets>
    <sheet name="IOD Expenses" sheetId="12" state="hidden" r:id="rId1"/>
    <sheet name="Inputs" sheetId="15" r:id="rId2"/>
    <sheet name="Details &amp; Draw Requests" sheetId="16" r:id="rId3"/>
    <sheet name="Output - Summary Exhibit" sheetId="18" r:id="rId4"/>
  </sheets>
  <definedNames>
    <definedName name="_xlnm.Print_Area" localSheetId="2">'Details &amp; Draw Requests'!$A$1:$BT$46</definedName>
    <definedName name="_xlnm.Print_Area" localSheetId="3">'Output - Summary Exhibit'!$C$2:$H$51</definedName>
    <definedName name="_xlnm.Print_Titles" localSheetId="2">'Details &amp; Draw Requests'!$A:$A</definedName>
  </definedNames>
  <calcPr calcId="145621"/>
</workbook>
</file>

<file path=xl/calcChain.xml><?xml version="1.0" encoding="utf-8"?>
<calcChain xmlns="http://schemas.openxmlformats.org/spreadsheetml/2006/main">
  <c r="B39" i="15" l="1"/>
  <c r="F31" i="16" l="1"/>
  <c r="H31" i="16" s="1"/>
  <c r="E31" i="16"/>
  <c r="G31" i="16" s="1"/>
  <c r="I31" i="16" s="1"/>
  <c r="K31" i="16" s="1"/>
  <c r="M31" i="16" s="1"/>
  <c r="O31" i="16" s="1"/>
  <c r="Q31" i="16" s="1"/>
  <c r="S31" i="16" s="1"/>
  <c r="U31" i="16" s="1"/>
  <c r="W31" i="16" s="1"/>
  <c r="Y31" i="16" s="1"/>
  <c r="AA31" i="16" s="1"/>
  <c r="AC31" i="16" s="1"/>
  <c r="AE31" i="16" s="1"/>
  <c r="AG31" i="16" s="1"/>
  <c r="AI31" i="16" s="1"/>
  <c r="AK31" i="16" s="1"/>
  <c r="AM31" i="16" s="1"/>
  <c r="AO31" i="16" s="1"/>
  <c r="AQ31" i="16" s="1"/>
  <c r="AS31" i="16" s="1"/>
  <c r="AU31" i="16" s="1"/>
  <c r="AW31" i="16" s="1"/>
  <c r="AY31" i="16" s="1"/>
  <c r="BA31" i="16" s="1"/>
  <c r="BC31" i="16" s="1"/>
  <c r="BE31" i="16" s="1"/>
  <c r="BG31" i="16" s="1"/>
  <c r="BI31" i="16" s="1"/>
  <c r="BK31" i="16" s="1"/>
  <c r="BM31" i="16" s="1"/>
  <c r="BO31" i="16" s="1"/>
  <c r="BQ31" i="16" s="1"/>
  <c r="BS31" i="16" s="1"/>
  <c r="D31" i="16"/>
  <c r="BT35" i="16"/>
  <c r="BS35" i="16"/>
  <c r="BR35" i="16"/>
  <c r="BQ35" i="16"/>
  <c r="BP35" i="16"/>
  <c r="BO35" i="16"/>
  <c r="BN35" i="16"/>
  <c r="BM35" i="16"/>
  <c r="BL35" i="16"/>
  <c r="BK35" i="16"/>
  <c r="BJ35" i="16"/>
  <c r="BI35" i="16"/>
  <c r="BH35" i="16"/>
  <c r="BG35" i="16"/>
  <c r="BF35" i="16"/>
  <c r="BE35" i="16"/>
  <c r="BD35" i="16"/>
  <c r="BC35" i="16"/>
  <c r="BB35" i="16"/>
  <c r="BA35" i="16"/>
  <c r="AZ35" i="16"/>
  <c r="AY35" i="16"/>
  <c r="AX35" i="16"/>
  <c r="AW35" i="16"/>
  <c r="AV35" i="16"/>
  <c r="AU35" i="16"/>
  <c r="AT35" i="16"/>
  <c r="AS35" i="16"/>
  <c r="AR35" i="16"/>
  <c r="AQ35" i="16"/>
  <c r="AP35" i="16"/>
  <c r="AO35" i="16"/>
  <c r="AN35" i="16"/>
  <c r="AM35" i="16"/>
  <c r="AL35" i="16"/>
  <c r="AK35" i="16"/>
  <c r="AJ35" i="16"/>
  <c r="AI35" i="16"/>
  <c r="AH35" i="16"/>
  <c r="AG35" i="16"/>
  <c r="AF35" i="16"/>
  <c r="AE35" i="16"/>
  <c r="AD35" i="16"/>
  <c r="AC35" i="16"/>
  <c r="AB35" i="16"/>
  <c r="AA35" i="16"/>
  <c r="Z35" i="16"/>
  <c r="Y35" i="16"/>
  <c r="X35" i="16"/>
  <c r="W35" i="16"/>
  <c r="V35" i="16"/>
  <c r="U35" i="16"/>
  <c r="T35" i="16"/>
  <c r="S35" i="16"/>
  <c r="R35" i="16"/>
  <c r="Q35" i="16"/>
  <c r="P35" i="16"/>
  <c r="O35" i="16"/>
  <c r="N35" i="16"/>
  <c r="M35" i="16"/>
  <c r="L35" i="16"/>
  <c r="K35" i="16"/>
  <c r="J35" i="16"/>
  <c r="I35" i="16"/>
  <c r="H35" i="16"/>
  <c r="G35" i="16"/>
  <c r="F35" i="16"/>
  <c r="E35" i="16"/>
  <c r="D35" i="16"/>
  <c r="C35" i="16"/>
  <c r="B35" i="16"/>
  <c r="BS33" i="16"/>
  <c r="BQ33" i="16"/>
  <c r="BO33" i="16"/>
  <c r="BM33" i="16"/>
  <c r="BK33" i="16"/>
  <c r="BI33" i="16"/>
  <c r="BG33" i="16"/>
  <c r="BE33" i="16"/>
  <c r="BC33" i="16"/>
  <c r="BA33" i="16"/>
  <c r="AY33" i="16"/>
  <c r="AW33" i="16"/>
  <c r="AU33" i="16"/>
  <c r="AS33" i="16"/>
  <c r="AQ33" i="16"/>
  <c r="AO33" i="16"/>
  <c r="AM33" i="16"/>
  <c r="AK33" i="16"/>
  <c r="AI33" i="16"/>
  <c r="AG33" i="16"/>
  <c r="AE33" i="16"/>
  <c r="AC33" i="16"/>
  <c r="AA33" i="16"/>
  <c r="Y33" i="16"/>
  <c r="W33" i="16"/>
  <c r="U33" i="16"/>
  <c r="S33" i="16"/>
  <c r="Q33" i="16"/>
  <c r="O33" i="16"/>
  <c r="M33" i="16"/>
  <c r="K33" i="16"/>
  <c r="J33" i="16"/>
  <c r="I33" i="16"/>
  <c r="H33" i="16"/>
  <c r="G33" i="16"/>
  <c r="F33" i="16"/>
  <c r="BS34" i="16"/>
  <c r="BQ34" i="16"/>
  <c r="BO34" i="16"/>
  <c r="BM34" i="16"/>
  <c r="BK34" i="16"/>
  <c r="BI34" i="16"/>
  <c r="BG34" i="16"/>
  <c r="BE34" i="16"/>
  <c r="BC34" i="16"/>
  <c r="BA34" i="16"/>
  <c r="AY34" i="16"/>
  <c r="AW34" i="16"/>
  <c r="AU34" i="16"/>
  <c r="AS34" i="16"/>
  <c r="AQ34" i="16"/>
  <c r="AO34" i="16"/>
  <c r="AM34" i="16"/>
  <c r="AK34" i="16"/>
  <c r="AI34" i="16"/>
  <c r="AG34" i="16"/>
  <c r="AE34" i="16"/>
  <c r="AC34" i="16"/>
  <c r="AA34" i="16"/>
  <c r="Y34" i="16"/>
  <c r="W34" i="16"/>
  <c r="U34" i="16"/>
  <c r="S34" i="16"/>
  <c r="Q34" i="16"/>
  <c r="O34" i="16"/>
  <c r="M34" i="16"/>
  <c r="K34" i="16"/>
  <c r="J34" i="16"/>
  <c r="I34" i="16"/>
  <c r="H34" i="16"/>
  <c r="G34" i="16"/>
  <c r="F34" i="16"/>
  <c r="E34" i="16"/>
  <c r="D34" i="16"/>
  <c r="C34" i="16"/>
  <c r="B34" i="16"/>
  <c r="BT9" i="16"/>
  <c r="BR9" i="16"/>
  <c r="BP9" i="16"/>
  <c r="BN9" i="16"/>
  <c r="BL9" i="16"/>
  <c r="BJ9" i="16"/>
  <c r="BH9" i="16"/>
  <c r="BF9" i="16"/>
  <c r="BD9" i="16"/>
  <c r="BB9" i="16"/>
  <c r="AZ9" i="16"/>
  <c r="AX9" i="16"/>
  <c r="AV9" i="16"/>
  <c r="AT9" i="16"/>
  <c r="AR9" i="16"/>
  <c r="AP9" i="16"/>
  <c r="AN9" i="16"/>
  <c r="AL9" i="16"/>
  <c r="AJ9" i="16"/>
  <c r="AH9" i="16"/>
  <c r="AF9" i="16"/>
  <c r="AD9" i="16"/>
  <c r="AB9" i="16"/>
  <c r="Z9" i="16"/>
  <c r="X9" i="16"/>
  <c r="V9" i="16"/>
  <c r="T9" i="16"/>
  <c r="R9" i="16"/>
  <c r="P9" i="16"/>
  <c r="N9" i="16"/>
  <c r="L9" i="16"/>
  <c r="J9" i="16"/>
  <c r="H9" i="16"/>
  <c r="F9" i="16"/>
  <c r="D9" i="16"/>
  <c r="B9" i="16"/>
  <c r="F34" i="15"/>
  <c r="F33" i="15"/>
  <c r="F32" i="15"/>
  <c r="F31" i="15"/>
  <c r="F30" i="15"/>
  <c r="F29" i="15"/>
  <c r="F28" i="15"/>
  <c r="F27" i="15"/>
  <c r="F26" i="15"/>
  <c r="F25" i="15"/>
  <c r="F24" i="15"/>
  <c r="F23" i="15"/>
  <c r="F22" i="15"/>
  <c r="F21" i="15"/>
  <c r="F20" i="15"/>
  <c r="F19" i="15"/>
  <c r="E34" i="15"/>
  <c r="E33" i="15"/>
  <c r="E32" i="15"/>
  <c r="E31" i="15"/>
  <c r="E30" i="15"/>
  <c r="E29" i="15"/>
  <c r="E28" i="15"/>
  <c r="E27" i="15"/>
  <c r="E26" i="15"/>
  <c r="E25" i="15"/>
  <c r="E24" i="15"/>
  <c r="E23" i="15"/>
  <c r="E22" i="15"/>
  <c r="E21" i="15"/>
  <c r="E20" i="15"/>
  <c r="E19" i="15"/>
  <c r="D34" i="15"/>
  <c r="D33" i="15"/>
  <c r="D32" i="15"/>
  <c r="D31" i="15"/>
  <c r="D30" i="15"/>
  <c r="D29" i="15"/>
  <c r="D28" i="15"/>
  <c r="D27" i="15"/>
  <c r="D26" i="15"/>
  <c r="D25" i="15"/>
  <c r="D24" i="15"/>
  <c r="D23" i="15"/>
  <c r="D22" i="15"/>
  <c r="D21" i="15"/>
  <c r="D20" i="15"/>
  <c r="D19" i="15"/>
  <c r="D14" i="15"/>
  <c r="F14" i="15"/>
  <c r="F13" i="15"/>
  <c r="F12" i="15"/>
  <c r="F11" i="15"/>
  <c r="F10" i="15"/>
  <c r="F9" i="15"/>
  <c r="BS40" i="16" l="1"/>
  <c r="BQ40" i="16"/>
  <c r="BO40" i="16"/>
  <c r="BM40" i="16"/>
  <c r="BK40" i="16"/>
  <c r="BI40" i="16"/>
  <c r="BG40" i="16"/>
  <c r="BE40" i="16"/>
  <c r="BC40" i="16"/>
  <c r="BA40" i="16"/>
  <c r="AY40" i="16"/>
  <c r="AW40" i="16"/>
  <c r="AU40" i="16"/>
  <c r="AS40" i="16"/>
  <c r="AQ40" i="16"/>
  <c r="AO40" i="16"/>
  <c r="AM40" i="16"/>
  <c r="AK40" i="16"/>
  <c r="AI40" i="16"/>
  <c r="AG40" i="16"/>
  <c r="AE40" i="16"/>
  <c r="AC40" i="16"/>
  <c r="AA40" i="16"/>
  <c r="Y40" i="16"/>
  <c r="W40" i="16"/>
  <c r="U40" i="16"/>
  <c r="S40" i="16"/>
  <c r="Q40" i="16"/>
  <c r="O40" i="16"/>
  <c r="M40" i="16"/>
  <c r="K40" i="16"/>
  <c r="I40" i="16"/>
  <c r="G40" i="16"/>
  <c r="E40" i="16"/>
  <c r="C40" i="16"/>
  <c r="B40" i="15" l="1"/>
  <c r="B38" i="15"/>
  <c r="F28" i="16" l="1"/>
  <c r="AI8" i="16"/>
  <c r="AI7" i="16"/>
  <c r="AK8" i="16"/>
  <c r="AK7" i="16"/>
  <c r="AM7" i="16"/>
  <c r="AM8" i="16"/>
  <c r="AO8" i="16"/>
  <c r="AO7" i="16"/>
  <c r="A18" i="16" l="1"/>
  <c r="A17" i="16"/>
  <c r="A16" i="16"/>
  <c r="A15" i="16"/>
  <c r="A14" i="16"/>
  <c r="A13" i="16"/>
  <c r="A12" i="16"/>
  <c r="A11" i="16"/>
  <c r="A10" i="16"/>
  <c r="A19" i="16"/>
  <c r="K8" i="16"/>
  <c r="M8" i="16"/>
  <c r="O8" i="16"/>
  <c r="Q8" i="16"/>
  <c r="S8" i="16"/>
  <c r="BS26" i="16"/>
  <c r="BS8" i="16"/>
  <c r="BS7" i="16"/>
  <c r="BQ26" i="16"/>
  <c r="BQ27" i="16" s="1"/>
  <c r="BQ8" i="16"/>
  <c r="BQ7" i="16"/>
  <c r="BO26" i="16"/>
  <c r="BO27" i="16" s="1"/>
  <c r="BO8" i="16"/>
  <c r="BO7" i="16"/>
  <c r="BM26" i="16"/>
  <c r="BM27" i="16" s="1"/>
  <c r="BM8" i="16"/>
  <c r="BM7" i="16"/>
  <c r="BK26" i="16"/>
  <c r="BK8" i="16"/>
  <c r="BK7" i="16"/>
  <c r="BI26" i="16"/>
  <c r="BI27" i="16" s="1"/>
  <c r="BI8" i="16"/>
  <c r="BI7" i="16"/>
  <c r="BG26" i="16"/>
  <c r="BG27" i="16" s="1"/>
  <c r="BG8" i="16"/>
  <c r="BG7" i="16"/>
  <c r="BE26" i="16"/>
  <c r="BE8" i="16"/>
  <c r="BE7" i="16"/>
  <c r="BC26" i="16"/>
  <c r="BC27" i="16" s="1"/>
  <c r="BC8" i="16"/>
  <c r="BC7" i="16"/>
  <c r="BA26" i="16"/>
  <c r="BA8" i="16"/>
  <c r="BA7" i="16"/>
  <c r="AY26" i="16"/>
  <c r="AY27" i="16" s="1"/>
  <c r="AY8" i="16"/>
  <c r="AY7" i="16"/>
  <c r="AW26" i="16"/>
  <c r="AW8" i="16"/>
  <c r="AW7" i="16"/>
  <c r="AU26" i="16"/>
  <c r="AU27" i="16" s="1"/>
  <c r="AU8" i="16"/>
  <c r="AU7" i="16"/>
  <c r="AS26" i="16"/>
  <c r="AS27" i="16" s="1"/>
  <c r="AS8" i="16"/>
  <c r="AS7" i="16"/>
  <c r="AQ26" i="16"/>
  <c r="AQ27" i="16" s="1"/>
  <c r="AQ8" i="16"/>
  <c r="AQ7" i="16"/>
  <c r="AO26" i="16"/>
  <c r="AM26" i="16"/>
  <c r="AM27" i="16" s="1"/>
  <c r="AK26" i="16"/>
  <c r="AK27" i="16" s="1"/>
  <c r="AI26" i="16"/>
  <c r="AG26" i="16"/>
  <c r="AG27" i="16" s="1"/>
  <c r="AG8" i="16"/>
  <c r="AG7" i="16"/>
  <c r="AE26" i="16"/>
  <c r="AE8" i="16"/>
  <c r="AE7" i="16"/>
  <c r="AC26" i="16"/>
  <c r="AC8" i="16"/>
  <c r="AC7" i="16"/>
  <c r="AA26" i="16"/>
  <c r="AA8" i="16"/>
  <c r="AA7" i="16"/>
  <c r="Y26" i="16"/>
  <c r="Y27" i="16" s="1"/>
  <c r="Y8" i="16"/>
  <c r="Y7" i="16"/>
  <c r="W26" i="16"/>
  <c r="W27" i="16" s="1"/>
  <c r="W8" i="16"/>
  <c r="W7" i="16"/>
  <c r="U26" i="16"/>
  <c r="U8" i="16"/>
  <c r="U7" i="16"/>
  <c r="S26" i="16"/>
  <c r="S7" i="16"/>
  <c r="Q26" i="16"/>
  <c r="Q7" i="16"/>
  <c r="C26" i="16"/>
  <c r="C27" i="16" s="1"/>
  <c r="E26" i="16"/>
  <c r="E27" i="16" s="1"/>
  <c r="G26" i="16"/>
  <c r="G27" i="16" s="1"/>
  <c r="I26" i="16"/>
  <c r="I27" i="16" s="1"/>
  <c r="K26" i="16"/>
  <c r="K27" i="16" s="1"/>
  <c r="M26" i="16"/>
  <c r="M27" i="16" s="1"/>
  <c r="O26" i="16"/>
  <c r="I8" i="16"/>
  <c r="I7" i="16"/>
  <c r="G7" i="16"/>
  <c r="E7" i="16"/>
  <c r="BS27" i="16" l="1"/>
  <c r="BK27" i="16"/>
  <c r="BE27" i="16"/>
  <c r="BA27" i="16"/>
  <c r="AW27" i="16"/>
  <c r="AO27" i="16"/>
  <c r="AI27" i="16"/>
  <c r="AE27" i="16"/>
  <c r="AC27" i="16"/>
  <c r="AA27" i="16"/>
  <c r="U27" i="16"/>
  <c r="S27" i="16"/>
  <c r="Q27" i="16"/>
  <c r="G8" i="16"/>
  <c r="E8" i="16"/>
  <c r="C30" i="16"/>
  <c r="C31" i="16" s="1"/>
  <c r="C38" i="16" s="1"/>
  <c r="C8" i="16"/>
  <c r="C7" i="16"/>
  <c r="C20" i="15"/>
  <c r="H28" i="16"/>
  <c r="F29" i="16"/>
  <c r="G8" i="18"/>
  <c r="B14" i="15"/>
  <c r="C23" i="15"/>
  <c r="C6" i="18"/>
  <c r="C7" i="18"/>
  <c r="C8" i="18"/>
  <c r="C9" i="18"/>
  <c r="H2" i="18"/>
  <c r="C2" i="18"/>
  <c r="H9" i="18"/>
  <c r="H8" i="18"/>
  <c r="H7" i="18"/>
  <c r="H6" i="18"/>
  <c r="G9" i="18"/>
  <c r="G7" i="18"/>
  <c r="G6" i="18"/>
  <c r="F9" i="18"/>
  <c r="F8" i="18"/>
  <c r="F7" i="18"/>
  <c r="F6" i="18"/>
  <c r="E9" i="18"/>
  <c r="E8" i="18"/>
  <c r="E7" i="18"/>
  <c r="E6" i="18"/>
  <c r="F22" i="16"/>
  <c r="A22" i="16"/>
  <c r="A21" i="16"/>
  <c r="A20" i="16"/>
  <c r="I34" i="15"/>
  <c r="J34" i="15" s="1"/>
  <c r="I33" i="15"/>
  <c r="J33" i="15" s="1"/>
  <c r="I32" i="15"/>
  <c r="J32" i="15" s="1"/>
  <c r="I31" i="15"/>
  <c r="J31" i="15" s="1"/>
  <c r="I30" i="15"/>
  <c r="J30" i="15" s="1"/>
  <c r="I28" i="15"/>
  <c r="J28" i="15" s="1"/>
  <c r="I29" i="15"/>
  <c r="J29" i="15" s="1"/>
  <c r="I27" i="15"/>
  <c r="J27" i="15" s="1"/>
  <c r="I26" i="15"/>
  <c r="J26" i="15" s="1"/>
  <c r="I25" i="15"/>
  <c r="J25" i="15" s="1"/>
  <c r="I24" i="15"/>
  <c r="J24" i="15" s="1"/>
  <c r="I23" i="15"/>
  <c r="J23" i="15" s="1"/>
  <c r="I22" i="15"/>
  <c r="J22" i="15" s="1"/>
  <c r="I21" i="15"/>
  <c r="J21" i="15" s="1"/>
  <c r="I20" i="15"/>
  <c r="J20" i="15" s="1"/>
  <c r="I19" i="15"/>
  <c r="J19" i="15" s="1"/>
  <c r="C34" i="15"/>
  <c r="C33" i="15"/>
  <c r="C32" i="15"/>
  <c r="C31" i="15"/>
  <c r="C30" i="15"/>
  <c r="C28" i="15"/>
  <c r="C29" i="15"/>
  <c r="C27" i="15"/>
  <c r="C26" i="15"/>
  <c r="C25" i="15"/>
  <c r="C24" i="15"/>
  <c r="C22" i="15"/>
  <c r="C21" i="15"/>
  <c r="C19" i="15"/>
  <c r="D8" i="16"/>
  <c r="B8" i="16"/>
  <c r="D7" i="16"/>
  <c r="B7" i="16"/>
  <c r="G14" i="15"/>
  <c r="G10" i="18" s="1"/>
  <c r="H14" i="15"/>
  <c r="H10" i="18" s="1"/>
  <c r="C14" i="15"/>
  <c r="E12" i="15"/>
  <c r="F6" i="16" s="1"/>
  <c r="H6" i="16" s="1"/>
  <c r="J6" i="16" s="1"/>
  <c r="L6" i="16" s="1"/>
  <c r="N6" i="16" s="1"/>
  <c r="E11" i="15"/>
  <c r="F5" i="16" s="1"/>
  <c r="H5" i="16" s="1"/>
  <c r="E10" i="15"/>
  <c r="F4" i="16" s="1"/>
  <c r="A6" i="16"/>
  <c r="A5" i="16"/>
  <c r="A4" i="16"/>
  <c r="A3" i="16"/>
  <c r="A1" i="16"/>
  <c r="A23" i="16"/>
  <c r="A24" i="16"/>
  <c r="A25" i="16"/>
  <c r="B5" i="12"/>
  <c r="B25" i="12" s="1"/>
  <c r="A6" i="12"/>
  <c r="B6" i="12"/>
  <c r="B21" i="12" s="1"/>
  <c r="C6" i="12"/>
  <c r="C21" i="12" s="1"/>
  <c r="D6" i="12"/>
  <c r="D21" i="12" s="1"/>
  <c r="E6" i="12"/>
  <c r="E21" i="12" s="1"/>
  <c r="A7" i="12"/>
  <c r="B7" i="12"/>
  <c r="C7" i="12"/>
  <c r="D7" i="12"/>
  <c r="E7" i="12"/>
  <c r="A8" i="12"/>
  <c r="B8" i="12"/>
  <c r="I8" i="12" s="1"/>
  <c r="J8" i="12" s="1"/>
  <c r="C8" i="12"/>
  <c r="D8" i="12"/>
  <c r="E8" i="12"/>
  <c r="S8" i="12"/>
  <c r="T8" i="12" s="1"/>
  <c r="A9" i="12"/>
  <c r="B9" i="12"/>
  <c r="C9" i="12"/>
  <c r="G9" i="12" s="1"/>
  <c r="D9" i="12"/>
  <c r="E9" i="12"/>
  <c r="A10" i="12"/>
  <c r="B10" i="12"/>
  <c r="S10" i="12" s="1"/>
  <c r="T10" i="12" s="1"/>
  <c r="C10" i="12"/>
  <c r="D10" i="12"/>
  <c r="E10" i="12"/>
  <c r="A11" i="12"/>
  <c r="B11" i="12"/>
  <c r="C11" i="12"/>
  <c r="G11" i="12" s="1"/>
  <c r="D11" i="12"/>
  <c r="E11" i="12"/>
  <c r="A12" i="12"/>
  <c r="B12" i="12"/>
  <c r="C12" i="12"/>
  <c r="G12" i="12" s="1"/>
  <c r="D12" i="12"/>
  <c r="E12" i="12"/>
  <c r="A13" i="12"/>
  <c r="B13" i="12"/>
  <c r="C13" i="12"/>
  <c r="D13" i="12"/>
  <c r="G13" i="12" s="1"/>
  <c r="E13" i="12"/>
  <c r="A14" i="12"/>
  <c r="B14" i="12"/>
  <c r="S14" i="12" s="1"/>
  <c r="T14" i="12" s="1"/>
  <c r="C14" i="12"/>
  <c r="D14" i="12"/>
  <c r="E14" i="12"/>
  <c r="A15" i="12"/>
  <c r="B15" i="12"/>
  <c r="S15" i="12" s="1"/>
  <c r="T15" i="12" s="1"/>
  <c r="C15" i="12"/>
  <c r="D15" i="12"/>
  <c r="E15" i="12"/>
  <c r="A16" i="12"/>
  <c r="B16" i="12"/>
  <c r="C16" i="12"/>
  <c r="D16" i="12"/>
  <c r="E16" i="12"/>
  <c r="J16" i="12"/>
  <c r="O16" i="12"/>
  <c r="T16" i="12"/>
  <c r="A17" i="12"/>
  <c r="B17" i="12"/>
  <c r="C17" i="12"/>
  <c r="D17" i="12"/>
  <c r="E17" i="12"/>
  <c r="J17" i="12"/>
  <c r="O17" i="12"/>
  <c r="T17" i="12"/>
  <c r="A18" i="12"/>
  <c r="B18" i="12"/>
  <c r="C18" i="12"/>
  <c r="D18" i="12"/>
  <c r="E18" i="12"/>
  <c r="J18" i="12"/>
  <c r="O18" i="12"/>
  <c r="T18" i="12"/>
  <c r="A19" i="12"/>
  <c r="B19" i="12"/>
  <c r="C19" i="12"/>
  <c r="D19" i="12"/>
  <c r="E19" i="12"/>
  <c r="J19" i="12"/>
  <c r="O19" i="12"/>
  <c r="T19" i="12"/>
  <c r="A20" i="12"/>
  <c r="B20" i="12"/>
  <c r="S20" i="12" s="1"/>
  <c r="T20" i="12" s="1"/>
  <c r="C20" i="12"/>
  <c r="D20" i="12"/>
  <c r="E20" i="12"/>
  <c r="B24" i="12"/>
  <c r="B26" i="12"/>
  <c r="J26" i="12"/>
  <c r="J7" i="12" s="1"/>
  <c r="O26" i="12"/>
  <c r="O7" i="12"/>
  <c r="T26" i="12"/>
  <c r="T7" i="12" s="1"/>
  <c r="B29" i="12"/>
  <c r="B31" i="12"/>
  <c r="B34" i="12" s="1"/>
  <c r="E9" i="15"/>
  <c r="B35" i="15"/>
  <c r="I14" i="12"/>
  <c r="J14" i="12" s="1"/>
  <c r="J5" i="16" l="1"/>
  <c r="D17" i="18"/>
  <c r="E17" i="18" s="1"/>
  <c r="D16" i="18"/>
  <c r="E16" i="18" s="1"/>
  <c r="C35" i="15"/>
  <c r="BN29" i="16"/>
  <c r="BF29" i="16"/>
  <c r="AX29" i="16"/>
  <c r="AP29" i="16"/>
  <c r="AH29" i="16"/>
  <c r="Z29" i="16"/>
  <c r="R29" i="16"/>
  <c r="L29" i="16"/>
  <c r="H29" i="16"/>
  <c r="Q30" i="16"/>
  <c r="BP29" i="16"/>
  <c r="BH29" i="16"/>
  <c r="AZ29" i="16"/>
  <c r="AR29" i="16"/>
  <c r="AJ29" i="16"/>
  <c r="AB29" i="16"/>
  <c r="T29" i="16"/>
  <c r="BR29" i="16"/>
  <c r="BB29" i="16"/>
  <c r="AL29" i="16"/>
  <c r="V29" i="16"/>
  <c r="J29" i="16"/>
  <c r="BJ29" i="16"/>
  <c r="AT29" i="16"/>
  <c r="AD29" i="16"/>
  <c r="N29" i="16"/>
  <c r="BT29" i="16"/>
  <c r="BL29" i="16"/>
  <c r="BD29" i="16"/>
  <c r="AV29" i="16"/>
  <c r="AN29" i="16"/>
  <c r="AF29" i="16"/>
  <c r="X29" i="16"/>
  <c r="P29" i="16"/>
  <c r="S6" i="12"/>
  <c r="T6" i="12" s="1"/>
  <c r="T21" i="12" s="1"/>
  <c r="T22" i="12" s="1"/>
  <c r="E14" i="15"/>
  <c r="N6" i="12"/>
  <c r="O6" i="12" s="1"/>
  <c r="O21" i="12" s="1"/>
  <c r="O22" i="12" s="1"/>
  <c r="I6" i="12"/>
  <c r="J6" i="12" s="1"/>
  <c r="J21" i="12" s="1"/>
  <c r="J22" i="12" s="1"/>
  <c r="J28" i="16"/>
  <c r="BC30" i="16"/>
  <c r="AC30" i="16"/>
  <c r="BT28" i="16"/>
  <c r="BL28" i="16"/>
  <c r="BD28" i="16"/>
  <c r="AV28" i="16"/>
  <c r="AN28" i="16"/>
  <c r="AF28" i="16"/>
  <c r="X28" i="16"/>
  <c r="P28" i="16"/>
  <c r="U30" i="16"/>
  <c r="AJ28" i="16"/>
  <c r="AW30" i="16"/>
  <c r="AK30" i="16"/>
  <c r="BN28" i="16"/>
  <c r="BF28" i="16"/>
  <c r="AX28" i="16"/>
  <c r="AP28" i="16"/>
  <c r="AH28" i="16"/>
  <c r="Z28" i="16"/>
  <c r="R28" i="16"/>
  <c r="L28" i="16"/>
  <c r="BH28" i="16"/>
  <c r="AR28" i="16"/>
  <c r="T28" i="16"/>
  <c r="AU30" i="16"/>
  <c r="AE30" i="16"/>
  <c r="BP28" i="16"/>
  <c r="AZ28" i="16"/>
  <c r="AB28" i="16"/>
  <c r="BK30" i="16"/>
  <c r="AY30" i="16"/>
  <c r="AO30" i="16"/>
  <c r="BR28" i="16"/>
  <c r="BJ28" i="16"/>
  <c r="BB28" i="16"/>
  <c r="AT28" i="16"/>
  <c r="AL28" i="16"/>
  <c r="AD28" i="16"/>
  <c r="V28" i="16"/>
  <c r="N28" i="16"/>
  <c r="AA30" i="16"/>
  <c r="Q12" i="12"/>
  <c r="AI30" i="16"/>
  <c r="N20" i="12"/>
  <c r="O20" i="12" s="1"/>
  <c r="L9" i="12"/>
  <c r="N10" i="12"/>
  <c r="O10" i="12" s="1"/>
  <c r="Q9" i="12"/>
  <c r="L12" i="12"/>
  <c r="I10" i="12"/>
  <c r="J10" i="12" s="1"/>
  <c r="I20" i="12"/>
  <c r="J20" i="12" s="1"/>
  <c r="I15" i="12"/>
  <c r="J15" i="12" s="1"/>
  <c r="Q13" i="12"/>
  <c r="N15" i="12"/>
  <c r="O15" i="12" s="1"/>
  <c r="L13" i="12"/>
  <c r="L11" i="12"/>
  <c r="B28" i="12"/>
  <c r="B27" i="12"/>
  <c r="N14" i="12"/>
  <c r="O14" i="12" s="1"/>
  <c r="N8" i="12"/>
  <c r="O8" i="12" s="1"/>
  <c r="Q11" i="12"/>
  <c r="G30" i="16"/>
  <c r="E30" i="16"/>
  <c r="E38" i="16" s="1"/>
  <c r="H4" i="16"/>
  <c r="J4" i="16" s="1"/>
  <c r="L4" i="16" s="1"/>
  <c r="N4" i="16" s="1"/>
  <c r="F3" i="16"/>
  <c r="E10" i="18"/>
  <c r="L5" i="16" l="1"/>
  <c r="B24" i="16"/>
  <c r="D18" i="16"/>
  <c r="F10" i="18"/>
  <c r="D13" i="16"/>
  <c r="B30" i="12"/>
  <c r="T30" i="12" s="1"/>
  <c r="T36" i="12" s="1"/>
  <c r="D11" i="16"/>
  <c r="B14" i="16"/>
  <c r="B19" i="16"/>
  <c r="B21" i="16"/>
  <c r="B12" i="16"/>
  <c r="D17" i="16"/>
  <c r="B10" i="16"/>
  <c r="F7" i="16"/>
  <c r="F24" i="16" s="1"/>
  <c r="BQ30" i="16"/>
  <c r="S30" i="16"/>
  <c r="BS30" i="16"/>
  <c r="AM30" i="16"/>
  <c r="BM30" i="16"/>
  <c r="BA30" i="16"/>
  <c r="BG30" i="16"/>
  <c r="W30" i="16"/>
  <c r="AS30" i="16"/>
  <c r="BO30" i="16"/>
  <c r="Y30" i="16"/>
  <c r="AQ30" i="16"/>
  <c r="BE30" i="16"/>
  <c r="AG30" i="16"/>
  <c r="BI30" i="16"/>
  <c r="G38" i="16"/>
  <c r="H3" i="16"/>
  <c r="F8" i="16"/>
  <c r="F35" i="15"/>
  <c r="B16" i="16"/>
  <c r="D16" i="16"/>
  <c r="D15" i="16"/>
  <c r="B15" i="16"/>
  <c r="B13" i="16" l="1"/>
  <c r="F18" i="18"/>
  <c r="O30" i="12"/>
  <c r="O36" i="12" s="1"/>
  <c r="N13" i="12" s="1"/>
  <c r="O13" i="12" s="1"/>
  <c r="B18" i="16"/>
  <c r="J30" i="12"/>
  <c r="J36" i="12" s="1"/>
  <c r="I13" i="12" s="1"/>
  <c r="J13" i="12" s="1"/>
  <c r="D12" i="16"/>
  <c r="B36" i="12"/>
  <c r="B38" i="12" s="1"/>
  <c r="D14" i="16"/>
  <c r="D24" i="16"/>
  <c r="N5" i="16"/>
  <c r="D35" i="15"/>
  <c r="D19" i="16"/>
  <c r="D10" i="16"/>
  <c r="F14" i="16"/>
  <c r="B17" i="16"/>
  <c r="B11" i="16"/>
  <c r="E35" i="15"/>
  <c r="F20" i="16"/>
  <c r="D18" i="18"/>
  <c r="E18" i="18" s="1"/>
  <c r="F13" i="16"/>
  <c r="F19" i="16"/>
  <c r="F17" i="16"/>
  <c r="P4" i="16"/>
  <c r="R4" i="16" s="1"/>
  <c r="T4" i="16" s="1"/>
  <c r="V4" i="16" s="1"/>
  <c r="X4" i="16" s="1"/>
  <c r="Z4" i="16" s="1"/>
  <c r="AB4" i="16" s="1"/>
  <c r="AD4" i="16" s="1"/>
  <c r="AF4" i="16" s="1"/>
  <c r="AH4" i="16" s="1"/>
  <c r="AJ4" i="16" s="1"/>
  <c r="AL4" i="16" s="1"/>
  <c r="AN4" i="16" s="1"/>
  <c r="AP4" i="16" s="1"/>
  <c r="AR4" i="16" s="1"/>
  <c r="AT4" i="16" s="1"/>
  <c r="AV4" i="16" s="1"/>
  <c r="AX4" i="16" s="1"/>
  <c r="AZ4" i="16" s="1"/>
  <c r="BB4" i="16" s="1"/>
  <c r="BD4" i="16" s="1"/>
  <c r="BF4" i="16" s="1"/>
  <c r="BH4" i="16" s="1"/>
  <c r="BJ4" i="16" s="1"/>
  <c r="BL4" i="16" s="1"/>
  <c r="BN4" i="16" s="1"/>
  <c r="BP4" i="16" s="1"/>
  <c r="BR4" i="16" s="1"/>
  <c r="BT4" i="16" s="1"/>
  <c r="P6" i="16"/>
  <c r="R6" i="16" s="1"/>
  <c r="T6" i="16" s="1"/>
  <c r="V6" i="16" s="1"/>
  <c r="X6" i="16" s="1"/>
  <c r="Z6" i="16" s="1"/>
  <c r="AB6" i="16" s="1"/>
  <c r="AD6" i="16" s="1"/>
  <c r="AF6" i="16" s="1"/>
  <c r="AH6" i="16" s="1"/>
  <c r="AJ6" i="16" s="1"/>
  <c r="AL6" i="16" s="1"/>
  <c r="AN6" i="16" s="1"/>
  <c r="AP6" i="16" s="1"/>
  <c r="AR6" i="16" s="1"/>
  <c r="AT6" i="16" s="1"/>
  <c r="AV6" i="16" s="1"/>
  <c r="AX6" i="16" s="1"/>
  <c r="AZ6" i="16" s="1"/>
  <c r="BB6" i="16" s="1"/>
  <c r="BD6" i="16" s="1"/>
  <c r="BF6" i="16" s="1"/>
  <c r="BH6" i="16" s="1"/>
  <c r="BJ6" i="16" s="1"/>
  <c r="BL6" i="16" s="1"/>
  <c r="BN6" i="16" s="1"/>
  <c r="BP6" i="16" s="1"/>
  <c r="BR6" i="16" s="1"/>
  <c r="BT6" i="16" s="1"/>
  <c r="H7" i="16"/>
  <c r="J3" i="16"/>
  <c r="H8" i="16"/>
  <c r="F16" i="16"/>
  <c r="F18" i="16"/>
  <c r="F10" i="16"/>
  <c r="F12" i="16"/>
  <c r="F23" i="16"/>
  <c r="F11" i="16"/>
  <c r="F15" i="16"/>
  <c r="D19" i="18"/>
  <c r="E19" i="18" s="1"/>
  <c r="S13" i="12"/>
  <c r="T13" i="12" s="1"/>
  <c r="T37" i="12"/>
  <c r="O37" i="12"/>
  <c r="F16" i="18"/>
  <c r="F17" i="18"/>
  <c r="B37" i="12" l="1"/>
  <c r="J37" i="12"/>
  <c r="J11" i="12" s="1"/>
  <c r="B26" i="16"/>
  <c r="B27" i="16" s="1"/>
  <c r="B30" i="16" s="1"/>
  <c r="B31" i="16" s="1"/>
  <c r="P5" i="16"/>
  <c r="H24" i="16"/>
  <c r="F19" i="18"/>
  <c r="H23" i="16"/>
  <c r="H13" i="16"/>
  <c r="H18" i="16"/>
  <c r="L3" i="16"/>
  <c r="J8" i="16"/>
  <c r="H14" i="16"/>
  <c r="H15" i="16"/>
  <c r="H10" i="16"/>
  <c r="H19" i="16"/>
  <c r="H17" i="16"/>
  <c r="H11" i="16"/>
  <c r="H22" i="16"/>
  <c r="O7" i="16"/>
  <c r="H20" i="16"/>
  <c r="H16" i="16"/>
  <c r="H12" i="16"/>
  <c r="J7" i="16"/>
  <c r="M7" i="16"/>
  <c r="J9" i="12"/>
  <c r="J12" i="12"/>
  <c r="T11" i="12"/>
  <c r="T12" i="12"/>
  <c r="T9" i="12"/>
  <c r="O12" i="12"/>
  <c r="O11" i="12"/>
  <c r="O9" i="12"/>
  <c r="D21" i="16" l="1"/>
  <c r="D26" i="16" s="1"/>
  <c r="G17" i="18" s="1"/>
  <c r="H17" i="18" s="1"/>
  <c r="G16" i="18"/>
  <c r="H16" i="18" s="1"/>
  <c r="R5" i="16"/>
  <c r="L8" i="16"/>
  <c r="L7" i="16"/>
  <c r="N3" i="16"/>
  <c r="F20" i="18"/>
  <c r="J19" i="16"/>
  <c r="J13" i="16"/>
  <c r="J25" i="16"/>
  <c r="J11" i="16"/>
  <c r="J15" i="16"/>
  <c r="J20" i="16"/>
  <c r="J16" i="16"/>
  <c r="J24" i="16"/>
  <c r="J10" i="16"/>
  <c r="D20" i="18"/>
  <c r="E20" i="18" s="1"/>
  <c r="J23" i="16"/>
  <c r="J17" i="16"/>
  <c r="J12" i="16"/>
  <c r="J22" i="16"/>
  <c r="J14" i="16"/>
  <c r="J18" i="16"/>
  <c r="K7" i="16"/>
  <c r="D21" i="18"/>
  <c r="E21" i="18" s="1"/>
  <c r="D27" i="16" l="1"/>
  <c r="D30" i="16" s="1"/>
  <c r="L24" i="16"/>
  <c r="F21" i="18"/>
  <c r="T5" i="16"/>
  <c r="L18" i="16"/>
  <c r="L14" i="16"/>
  <c r="L10" i="16"/>
  <c r="L23" i="16"/>
  <c r="L19" i="16"/>
  <c r="L15" i="16"/>
  <c r="L11" i="16"/>
  <c r="L20" i="16"/>
  <c r="L16" i="16"/>
  <c r="L12" i="16"/>
  <c r="L17" i="16"/>
  <c r="L13" i="16"/>
  <c r="L22" i="16"/>
  <c r="L25" i="16"/>
  <c r="P3" i="16"/>
  <c r="N8" i="16"/>
  <c r="N7" i="16"/>
  <c r="H21" i="16" l="1"/>
  <c r="H26" i="16" s="1"/>
  <c r="G19" i="18" s="1"/>
  <c r="H19" i="18" s="1"/>
  <c r="F21" i="16"/>
  <c r="F26" i="16" s="1"/>
  <c r="F27" i="16" s="1"/>
  <c r="F30" i="16" s="1"/>
  <c r="V5" i="16"/>
  <c r="R3" i="16"/>
  <c r="P7" i="16"/>
  <c r="P8" i="16"/>
  <c r="N10" i="16"/>
  <c r="N14" i="16"/>
  <c r="N18" i="16"/>
  <c r="N23" i="16"/>
  <c r="N13" i="16"/>
  <c r="N17" i="16"/>
  <c r="N22" i="16"/>
  <c r="N12" i="16"/>
  <c r="N16" i="16"/>
  <c r="N20" i="16"/>
  <c r="N25" i="16"/>
  <c r="N11" i="16"/>
  <c r="N15" i="16"/>
  <c r="N19" i="16"/>
  <c r="N24" i="16"/>
  <c r="F22" i="18"/>
  <c r="D22" i="18"/>
  <c r="E22" i="18" s="1"/>
  <c r="I30" i="16"/>
  <c r="G18" i="18" l="1"/>
  <c r="H18" i="18" s="1"/>
  <c r="H27" i="16"/>
  <c r="H30" i="16" s="1"/>
  <c r="J21" i="16" s="1"/>
  <c r="J26" i="16" s="1"/>
  <c r="G20" i="18" s="1"/>
  <c r="H20" i="18" s="1"/>
  <c r="X5" i="16"/>
  <c r="P19" i="16"/>
  <c r="P16" i="16"/>
  <c r="P24" i="16"/>
  <c r="P10" i="16"/>
  <c r="P11" i="16"/>
  <c r="P22" i="16"/>
  <c r="F23" i="18"/>
  <c r="P20" i="16"/>
  <c r="P25" i="16"/>
  <c r="P14" i="16"/>
  <c r="P23" i="16"/>
  <c r="P12" i="16"/>
  <c r="P18" i="16"/>
  <c r="P13" i="16"/>
  <c r="P15" i="16"/>
  <c r="D23" i="18"/>
  <c r="E23" i="18" s="1"/>
  <c r="P17" i="16"/>
  <c r="R8" i="16"/>
  <c r="T3" i="16"/>
  <c r="R7" i="16"/>
  <c r="I38" i="16"/>
  <c r="Z5" i="16" l="1"/>
  <c r="T8" i="16"/>
  <c r="V3" i="16"/>
  <c r="T7" i="16"/>
  <c r="R24" i="16"/>
  <c r="R20" i="16"/>
  <c r="D24" i="18"/>
  <c r="E24" i="18" s="1"/>
  <c r="R11" i="16"/>
  <c r="R17" i="16"/>
  <c r="R22" i="16"/>
  <c r="R12" i="16"/>
  <c r="R14" i="16"/>
  <c r="R23" i="16"/>
  <c r="F24" i="18"/>
  <c r="R18" i="16"/>
  <c r="R25" i="16"/>
  <c r="R10" i="16"/>
  <c r="R15" i="16"/>
  <c r="R13" i="16"/>
  <c r="R19" i="16"/>
  <c r="R16" i="16"/>
  <c r="J27" i="16"/>
  <c r="J30" i="16" s="1"/>
  <c r="L21" i="16" l="1"/>
  <c r="L26" i="16" s="1"/>
  <c r="L27" i="16" s="1"/>
  <c r="L30" i="16" s="1"/>
  <c r="N21" i="16" s="1"/>
  <c r="J31" i="16"/>
  <c r="AB5" i="16"/>
  <c r="X3" i="16"/>
  <c r="V7" i="16"/>
  <c r="V8" i="16"/>
  <c r="T20" i="16"/>
  <c r="T23" i="16"/>
  <c r="T19" i="16"/>
  <c r="T25" i="16"/>
  <c r="T15" i="16"/>
  <c r="T12" i="16"/>
  <c r="D25" i="18"/>
  <c r="E25" i="18" s="1"/>
  <c r="T22" i="16"/>
  <c r="T13" i="16"/>
  <c r="T18" i="16"/>
  <c r="T14" i="16"/>
  <c r="T11" i="16"/>
  <c r="T10" i="16"/>
  <c r="T16" i="16"/>
  <c r="T24" i="16"/>
  <c r="T17" i="16"/>
  <c r="F25" i="18"/>
  <c r="K30" i="16"/>
  <c r="K38" i="16" s="1"/>
  <c r="M30" i="16"/>
  <c r="L31" i="16" l="1"/>
  <c r="G21" i="18"/>
  <c r="H21" i="18" s="1"/>
  <c r="L34" i="16"/>
  <c r="L33" i="16"/>
  <c r="AD5" i="16"/>
  <c r="J32" i="16"/>
  <c r="M38" i="16"/>
  <c r="Z3" i="16"/>
  <c r="X7" i="16"/>
  <c r="X8" i="16"/>
  <c r="V16" i="16"/>
  <c r="D26" i="18"/>
  <c r="E26" i="18" s="1"/>
  <c r="V22" i="16"/>
  <c r="V24" i="16"/>
  <c r="V23" i="16"/>
  <c r="V15" i="16"/>
  <c r="V17" i="16"/>
  <c r="V10" i="16"/>
  <c r="V11" i="16"/>
  <c r="V14" i="16"/>
  <c r="V25" i="16"/>
  <c r="V18" i="16"/>
  <c r="V20" i="16"/>
  <c r="V13" i="16"/>
  <c r="F26" i="18"/>
  <c r="V19" i="16"/>
  <c r="V12" i="16"/>
  <c r="N26" i="16"/>
  <c r="N33" i="16" l="1"/>
  <c r="N34" i="16"/>
  <c r="AF5" i="16"/>
  <c r="Z8" i="16"/>
  <c r="AB3" i="16"/>
  <c r="Z7" i="16"/>
  <c r="X13" i="16"/>
  <c r="X14" i="16"/>
  <c r="D27" i="18"/>
  <c r="E27" i="18" s="1"/>
  <c r="X19" i="16"/>
  <c r="X15" i="16"/>
  <c r="F27" i="18"/>
  <c r="X22" i="16"/>
  <c r="X11" i="16"/>
  <c r="X10" i="16"/>
  <c r="X25" i="16"/>
  <c r="X12" i="16"/>
  <c r="X17" i="16"/>
  <c r="X24" i="16"/>
  <c r="X23" i="16"/>
  <c r="X20" i="16"/>
  <c r="X16" i="16"/>
  <c r="X18" i="16"/>
  <c r="N27" i="16"/>
  <c r="N30" i="16" s="1"/>
  <c r="N31" i="16" s="1"/>
  <c r="G22" i="18"/>
  <c r="H22" i="18" s="1"/>
  <c r="AH5" i="16" l="1"/>
  <c r="L32" i="16"/>
  <c r="P21" i="16"/>
  <c r="P26" i="16" s="1"/>
  <c r="AB8" i="16"/>
  <c r="AD3" i="16"/>
  <c r="AB7" i="16"/>
  <c r="Z25" i="16"/>
  <c r="Z14" i="16"/>
  <c r="Z13" i="16"/>
  <c r="F28" i="18"/>
  <c r="Z20" i="16"/>
  <c r="Z23" i="16"/>
  <c r="Z18" i="16"/>
  <c r="Z17" i="16"/>
  <c r="Z16" i="16"/>
  <c r="Z12" i="16"/>
  <c r="D28" i="18"/>
  <c r="E28" i="18" s="1"/>
  <c r="Z15" i="16"/>
  <c r="Z24" i="16"/>
  <c r="Z22" i="16"/>
  <c r="Z10" i="16"/>
  <c r="Z19" i="16"/>
  <c r="Z11" i="16"/>
  <c r="O27" i="16"/>
  <c r="O30" i="16" s="1"/>
  <c r="O38" i="16" s="1"/>
  <c r="P27" i="16" l="1"/>
  <c r="P30" i="16" s="1"/>
  <c r="P34" i="16"/>
  <c r="P33" i="16"/>
  <c r="AJ5" i="16"/>
  <c r="AD7" i="16"/>
  <c r="AD8" i="16"/>
  <c r="AF3" i="16"/>
  <c r="AB23" i="16"/>
  <c r="AB14" i="16"/>
  <c r="F29" i="18"/>
  <c r="AB12" i="16"/>
  <c r="AB10" i="16"/>
  <c r="AB22" i="16"/>
  <c r="AB15" i="16"/>
  <c r="AB16" i="16"/>
  <c r="AB17" i="16"/>
  <c r="AB18" i="16"/>
  <c r="AB20" i="16"/>
  <c r="AB13" i="16"/>
  <c r="AB19" i="16"/>
  <c r="AB24" i="16"/>
  <c r="D29" i="18"/>
  <c r="E29" i="18" s="1"/>
  <c r="AB25" i="16"/>
  <c r="AB11" i="16"/>
  <c r="G23" i="18"/>
  <c r="H23" i="18" s="1"/>
  <c r="R21" i="16" l="1"/>
  <c r="R26" i="16" s="1"/>
  <c r="P31" i="16"/>
  <c r="AL5" i="16"/>
  <c r="Q38" i="16"/>
  <c r="D30" i="18"/>
  <c r="E30" i="18" s="1"/>
  <c r="AD18" i="16"/>
  <c r="AD17" i="16"/>
  <c r="AD10" i="16"/>
  <c r="AD13" i="16"/>
  <c r="AD24" i="16"/>
  <c r="AD25" i="16"/>
  <c r="AD15" i="16"/>
  <c r="AD12" i="16"/>
  <c r="AD20" i="16"/>
  <c r="AD22" i="16"/>
  <c r="AD19" i="16"/>
  <c r="AD11" i="16"/>
  <c r="AD16" i="16"/>
  <c r="F30" i="18"/>
  <c r="AD14" i="16"/>
  <c r="AD23" i="16"/>
  <c r="AH3" i="16"/>
  <c r="AF8" i="16"/>
  <c r="AF7" i="16"/>
  <c r="N32" i="16" l="1"/>
  <c r="G24" i="18"/>
  <c r="H24" i="18" s="1"/>
  <c r="R33" i="16"/>
  <c r="R34" i="16"/>
  <c r="R27" i="16"/>
  <c r="R30" i="16" s="1"/>
  <c r="T21" i="16" s="1"/>
  <c r="T26" i="16" s="1"/>
  <c r="AN5" i="16"/>
  <c r="S38" i="16"/>
  <c r="AF13" i="16"/>
  <c r="AF24" i="16"/>
  <c r="AF14" i="16"/>
  <c r="AF11" i="16"/>
  <c r="D31" i="18"/>
  <c r="E31" i="18" s="1"/>
  <c r="AF16" i="16"/>
  <c r="AF23" i="16"/>
  <c r="AF25" i="16"/>
  <c r="AF15" i="16"/>
  <c r="AF18" i="16"/>
  <c r="AF19" i="16"/>
  <c r="AF10" i="16"/>
  <c r="AF22" i="16"/>
  <c r="AF17" i="16"/>
  <c r="F31" i="18"/>
  <c r="AF20" i="16"/>
  <c r="AF12" i="16"/>
  <c r="AH8" i="16"/>
  <c r="AH7" i="16"/>
  <c r="AJ3" i="16"/>
  <c r="G25" i="18" l="1"/>
  <c r="H25" i="18" s="1"/>
  <c r="T34" i="16"/>
  <c r="T33" i="16"/>
  <c r="T27" i="16"/>
  <c r="T30" i="16" s="1"/>
  <c r="V21" i="16" s="1"/>
  <c r="V26" i="16" s="1"/>
  <c r="R31" i="16"/>
  <c r="AP5" i="16"/>
  <c r="U38" i="16"/>
  <c r="AJ8" i="16"/>
  <c r="AJ7" i="16"/>
  <c r="AL3" i="16"/>
  <c r="D32" i="18"/>
  <c r="E32" i="18" s="1"/>
  <c r="AH18" i="16"/>
  <c r="AH25" i="16"/>
  <c r="AH16" i="16"/>
  <c r="AH11" i="16"/>
  <c r="AH20" i="16"/>
  <c r="AH13" i="16"/>
  <c r="AH15" i="16"/>
  <c r="AH14" i="16"/>
  <c r="AH19" i="16"/>
  <c r="AH12" i="16"/>
  <c r="AH23" i="16"/>
  <c r="AH17" i="16"/>
  <c r="AH24" i="16"/>
  <c r="AH22" i="16"/>
  <c r="F32" i="18"/>
  <c r="AH10" i="16"/>
  <c r="V33" i="16" l="1"/>
  <c r="V34" i="16"/>
  <c r="G26" i="18"/>
  <c r="H26" i="18" s="1"/>
  <c r="V27" i="16"/>
  <c r="V30" i="16" s="1"/>
  <c r="X21" i="16" s="1"/>
  <c r="X26" i="16" s="1"/>
  <c r="T31" i="16"/>
  <c r="P32" i="16"/>
  <c r="AR5" i="16"/>
  <c r="W38" i="16"/>
  <c r="D33" i="18"/>
  <c r="E33" i="18" s="1"/>
  <c r="AJ18" i="16"/>
  <c r="AJ10" i="16"/>
  <c r="AJ15" i="16"/>
  <c r="AJ14" i="16"/>
  <c r="AJ20" i="16"/>
  <c r="AJ13" i="16"/>
  <c r="AJ24" i="16"/>
  <c r="AJ16" i="16"/>
  <c r="F33" i="18"/>
  <c r="AJ12" i="16"/>
  <c r="AJ17" i="16"/>
  <c r="AJ25" i="16"/>
  <c r="AJ19" i="16"/>
  <c r="AJ22" i="16"/>
  <c r="AJ23" i="16"/>
  <c r="AJ11" i="16"/>
  <c r="AL7" i="16"/>
  <c r="AL8" i="16"/>
  <c r="AN3" i="16"/>
  <c r="G27" i="18" l="1"/>
  <c r="H27" i="18" s="1"/>
  <c r="X34" i="16"/>
  <c r="X33" i="16"/>
  <c r="X27" i="16"/>
  <c r="X30" i="16" s="1"/>
  <c r="Z21" i="16" s="1"/>
  <c r="Z26" i="16" s="1"/>
  <c r="V31" i="16"/>
  <c r="R32" i="16"/>
  <c r="AT5" i="16"/>
  <c r="Y38" i="16"/>
  <c r="D34" i="18"/>
  <c r="E34" i="18" s="1"/>
  <c r="AL15" i="16"/>
  <c r="AL20" i="16"/>
  <c r="AL13" i="16"/>
  <c r="AL12" i="16"/>
  <c r="AL19" i="16"/>
  <c r="AL23" i="16"/>
  <c r="AL14" i="16"/>
  <c r="AL10" i="16"/>
  <c r="AL18" i="16"/>
  <c r="F34" i="18"/>
  <c r="AL25" i="16"/>
  <c r="AL11" i="16"/>
  <c r="AL22" i="16"/>
  <c r="AL16" i="16"/>
  <c r="AL24" i="16"/>
  <c r="AL17" i="16"/>
  <c r="AN8" i="16"/>
  <c r="AN7" i="16"/>
  <c r="AP3" i="16"/>
  <c r="Z33" i="16" l="1"/>
  <c r="Z34" i="16"/>
  <c r="G28" i="18"/>
  <c r="H28" i="18" s="1"/>
  <c r="Z27" i="16"/>
  <c r="Z30" i="16" s="1"/>
  <c r="AB21" i="16" s="1"/>
  <c r="AB26" i="16" s="1"/>
  <c r="X31" i="16"/>
  <c r="T32" i="16"/>
  <c r="AV5" i="16"/>
  <c r="AA38" i="16"/>
  <c r="AN24" i="16"/>
  <c r="AN19" i="16"/>
  <c r="AN25" i="16"/>
  <c r="AN17" i="16"/>
  <c r="AN16" i="16"/>
  <c r="AN20" i="16"/>
  <c r="D35" i="18"/>
  <c r="E35" i="18" s="1"/>
  <c r="AN18" i="16"/>
  <c r="AN12" i="16"/>
  <c r="AN14" i="16"/>
  <c r="AN11" i="16"/>
  <c r="AN23" i="16"/>
  <c r="AN22" i="16"/>
  <c r="AN13" i="16"/>
  <c r="AN15" i="16"/>
  <c r="AN10" i="16"/>
  <c r="F35" i="18"/>
  <c r="AP8" i="16"/>
  <c r="AP7" i="16"/>
  <c r="AR3" i="16"/>
  <c r="AB27" i="16" l="1"/>
  <c r="AB30" i="16" s="1"/>
  <c r="AD21" i="16" s="1"/>
  <c r="AD26" i="16" s="1"/>
  <c r="AB34" i="16"/>
  <c r="AB33" i="16"/>
  <c r="G29" i="18"/>
  <c r="H29" i="18" s="1"/>
  <c r="Z31" i="16"/>
  <c r="V32" i="16"/>
  <c r="X32" i="16"/>
  <c r="AX5" i="16"/>
  <c r="AC38" i="16"/>
  <c r="AT3" i="16"/>
  <c r="AR7" i="16"/>
  <c r="AR8" i="16"/>
  <c r="AP22" i="16"/>
  <c r="D36" i="18"/>
  <c r="E36" i="18" s="1"/>
  <c r="AP15" i="16"/>
  <c r="AP11" i="16"/>
  <c r="F36" i="18"/>
  <c r="AP23" i="16"/>
  <c r="AP10" i="16"/>
  <c r="AP18" i="16"/>
  <c r="AP25" i="16"/>
  <c r="AP20" i="16"/>
  <c r="AP13" i="16"/>
  <c r="AP16" i="16"/>
  <c r="AP24" i="16"/>
  <c r="AP12" i="16"/>
  <c r="AP19" i="16"/>
  <c r="AP14" i="16"/>
  <c r="AP17" i="16"/>
  <c r="AB31" i="16" l="1"/>
  <c r="Z32" i="16"/>
  <c r="AD33" i="16"/>
  <c r="AD34" i="16"/>
  <c r="AD27" i="16"/>
  <c r="AD30" i="16" s="1"/>
  <c r="AF21" i="16" s="1"/>
  <c r="AF26" i="16" s="1"/>
  <c r="G30" i="18"/>
  <c r="H30" i="18" s="1"/>
  <c r="AZ5" i="16"/>
  <c r="AE38" i="16"/>
  <c r="AT7" i="16"/>
  <c r="AV3" i="16"/>
  <c r="AT8" i="16"/>
  <c r="AR22" i="16"/>
  <c r="AR14" i="16"/>
  <c r="AR12" i="16"/>
  <c r="D37" i="18"/>
  <c r="E37" i="18" s="1"/>
  <c r="AR13" i="16"/>
  <c r="AR20" i="16"/>
  <c r="F37" i="18"/>
  <c r="AR25" i="16"/>
  <c r="AR24" i="16"/>
  <c r="AR10" i="16"/>
  <c r="AR16" i="16"/>
  <c r="AR11" i="16"/>
  <c r="AR23" i="16"/>
  <c r="AR17" i="16"/>
  <c r="AR19" i="16"/>
  <c r="AR15" i="16"/>
  <c r="AR18" i="16"/>
  <c r="G31" i="18" l="1"/>
  <c r="H31" i="18" s="1"/>
  <c r="AF34" i="16"/>
  <c r="AF33" i="16"/>
  <c r="AF27" i="16"/>
  <c r="AF30" i="16" s="1"/>
  <c r="AH21" i="16" s="1"/>
  <c r="AH26" i="16" s="1"/>
  <c r="AD31" i="16"/>
  <c r="AF31" i="16" s="1"/>
  <c r="AB32" i="16"/>
  <c r="BB5" i="16"/>
  <c r="AG38" i="16"/>
  <c r="AD32" i="16"/>
  <c r="AT23" i="16"/>
  <c r="AT17" i="16"/>
  <c r="AT12" i="16"/>
  <c r="AT10" i="16"/>
  <c r="AT22" i="16"/>
  <c r="AT15" i="16"/>
  <c r="AT14" i="16"/>
  <c r="AT19" i="16"/>
  <c r="AT18" i="16"/>
  <c r="AT20" i="16"/>
  <c r="AT11" i="16"/>
  <c r="AT16" i="16"/>
  <c r="AT24" i="16"/>
  <c r="AT25" i="16"/>
  <c r="D38" i="18"/>
  <c r="E38" i="18" s="1"/>
  <c r="AT13" i="16"/>
  <c r="F38" i="18"/>
  <c r="AX3" i="16"/>
  <c r="AV8" i="16"/>
  <c r="AV7" i="16"/>
  <c r="AH27" i="16" l="1"/>
  <c r="AH30" i="16" s="1"/>
  <c r="AJ21" i="16" s="1"/>
  <c r="AJ26" i="16" s="1"/>
  <c r="AH33" i="16"/>
  <c r="AH34" i="16"/>
  <c r="G32" i="18"/>
  <c r="H32" i="18" s="1"/>
  <c r="AH31" i="16"/>
  <c r="BD5" i="16"/>
  <c r="AI38" i="16"/>
  <c r="AV24" i="16"/>
  <c r="AV23" i="16"/>
  <c r="AV22" i="16"/>
  <c r="AV11" i="16"/>
  <c r="AV12" i="16"/>
  <c r="AV20" i="16"/>
  <c r="F39" i="18"/>
  <c r="AV15" i="16"/>
  <c r="AV10" i="16"/>
  <c r="AV13" i="16"/>
  <c r="AV25" i="16"/>
  <c r="AV14" i="16"/>
  <c r="AV17" i="16"/>
  <c r="D39" i="18"/>
  <c r="E39" i="18" s="1"/>
  <c r="AV16" i="16"/>
  <c r="AV19" i="16"/>
  <c r="AV18" i="16"/>
  <c r="AX7" i="16"/>
  <c r="AZ3" i="16"/>
  <c r="AX8" i="16"/>
  <c r="AF32" i="16" l="1"/>
  <c r="AJ34" i="16"/>
  <c r="AJ33" i="16"/>
  <c r="G33" i="18"/>
  <c r="H33" i="18" s="1"/>
  <c r="AJ27" i="16"/>
  <c r="AJ30" i="16" s="1"/>
  <c r="AL21" i="16" s="1"/>
  <c r="AL26" i="16" s="1"/>
  <c r="BF5" i="16"/>
  <c r="AK38" i="16"/>
  <c r="AX11" i="16"/>
  <c r="AX14" i="16"/>
  <c r="AX15" i="16"/>
  <c r="AX18" i="16"/>
  <c r="AX19" i="16"/>
  <c r="AX24" i="16"/>
  <c r="AX25" i="16"/>
  <c r="F40" i="18"/>
  <c r="AX20" i="16"/>
  <c r="D40" i="18"/>
  <c r="E40" i="18" s="1"/>
  <c r="AX12" i="16"/>
  <c r="AX22" i="16"/>
  <c r="AX10" i="16"/>
  <c r="AX16" i="16"/>
  <c r="AX17" i="16"/>
  <c r="AX23" i="16"/>
  <c r="AX13" i="16"/>
  <c r="AZ7" i="16"/>
  <c r="BB3" i="16"/>
  <c r="AZ8" i="16"/>
  <c r="AL33" i="16" l="1"/>
  <c r="AL34" i="16"/>
  <c r="G34" i="18"/>
  <c r="H34" i="18" s="1"/>
  <c r="AL27" i="16"/>
  <c r="AL30" i="16" s="1"/>
  <c r="AN21" i="16" s="1"/>
  <c r="AN26" i="16" s="1"/>
  <c r="AJ31" i="16"/>
  <c r="BH5" i="16"/>
  <c r="AM38" i="16"/>
  <c r="AZ16" i="16"/>
  <c r="AZ23" i="16"/>
  <c r="AZ20" i="16"/>
  <c r="AZ11" i="16"/>
  <c r="AZ25" i="16"/>
  <c r="AZ13" i="16"/>
  <c r="AZ10" i="16"/>
  <c r="AZ12" i="16"/>
  <c r="AZ15" i="16"/>
  <c r="AZ18" i="16"/>
  <c r="AZ17" i="16"/>
  <c r="F41" i="18"/>
  <c r="AZ19" i="16"/>
  <c r="D41" i="18"/>
  <c r="E41" i="18" s="1"/>
  <c r="AZ24" i="16"/>
  <c r="AZ14" i="16"/>
  <c r="AZ22" i="16"/>
  <c r="BB8" i="16"/>
  <c r="BD3" i="16"/>
  <c r="BB7" i="16"/>
  <c r="AN34" i="16" l="1"/>
  <c r="AN33" i="16"/>
  <c r="G35" i="18"/>
  <c r="H35" i="18" s="1"/>
  <c r="AN27" i="16"/>
  <c r="AN30" i="16" s="1"/>
  <c r="AP21" i="16" s="1"/>
  <c r="AP26" i="16" s="1"/>
  <c r="AL31" i="16"/>
  <c r="AH32" i="16"/>
  <c r="BJ5" i="16"/>
  <c r="AO38" i="16"/>
  <c r="BD8" i="16"/>
  <c r="BD7" i="16"/>
  <c r="BF3" i="16"/>
  <c r="BB17" i="16"/>
  <c r="BB22" i="16"/>
  <c r="F42" i="18"/>
  <c r="BB24" i="16"/>
  <c r="BB20" i="16"/>
  <c r="BB18" i="16"/>
  <c r="BB16" i="16"/>
  <c r="D42" i="18"/>
  <c r="E42" i="18" s="1"/>
  <c r="BB25" i="16"/>
  <c r="BB15" i="16"/>
  <c r="BB19" i="16"/>
  <c r="BB12" i="16"/>
  <c r="BB11" i="16"/>
  <c r="BB23" i="16"/>
  <c r="BB13" i="16"/>
  <c r="BB14" i="16"/>
  <c r="BB10" i="16"/>
  <c r="AP33" i="16" l="1"/>
  <c r="AP34" i="16"/>
  <c r="G36" i="18"/>
  <c r="H36" i="18" s="1"/>
  <c r="AP27" i="16"/>
  <c r="AP30" i="16" s="1"/>
  <c r="AR21" i="16" s="1"/>
  <c r="AR26" i="16" s="1"/>
  <c r="AN31" i="16"/>
  <c r="AJ32" i="16"/>
  <c r="BL5" i="16"/>
  <c r="AQ38" i="16"/>
  <c r="BD19" i="16"/>
  <c r="BD24" i="16"/>
  <c r="BD18" i="16"/>
  <c r="BD22" i="16"/>
  <c r="BD17" i="16"/>
  <c r="BD20" i="16"/>
  <c r="BD15" i="16"/>
  <c r="BD11" i="16"/>
  <c r="BD12" i="16"/>
  <c r="F43" i="18"/>
  <c r="BD13" i="16"/>
  <c r="D43" i="18"/>
  <c r="E43" i="18" s="1"/>
  <c r="BD23" i="16"/>
  <c r="BD25" i="16"/>
  <c r="BD14" i="16"/>
  <c r="BD16" i="16"/>
  <c r="BD10" i="16"/>
  <c r="BF8" i="16"/>
  <c r="BF7" i="16"/>
  <c r="BH3" i="16"/>
  <c r="AR34" i="16" l="1"/>
  <c r="AR33" i="16"/>
  <c r="G37" i="18"/>
  <c r="H37" i="18" s="1"/>
  <c r="AR27" i="16"/>
  <c r="AR30" i="16" s="1"/>
  <c r="AT21" i="16" s="1"/>
  <c r="AT26" i="16" s="1"/>
  <c r="AP31" i="16"/>
  <c r="AL32" i="16"/>
  <c r="BN5" i="16"/>
  <c r="AS38" i="16"/>
  <c r="BF13" i="16"/>
  <c r="BF23" i="16"/>
  <c r="D44" i="18"/>
  <c r="E44" i="18" s="1"/>
  <c r="BF25" i="16"/>
  <c r="BF12" i="16"/>
  <c r="BF10" i="16"/>
  <c r="BF17" i="16"/>
  <c r="BF20" i="16"/>
  <c r="BF14" i="16"/>
  <c r="BF15" i="16"/>
  <c r="BF16" i="16"/>
  <c r="BF19" i="16"/>
  <c r="BF22" i="16"/>
  <c r="F44" i="18"/>
  <c r="BF18" i="16"/>
  <c r="BF24" i="16"/>
  <c r="BF11" i="16"/>
  <c r="BH8" i="16"/>
  <c r="BH7" i="16"/>
  <c r="BJ3" i="16"/>
  <c r="AT33" i="16" l="1"/>
  <c r="AT34" i="16"/>
  <c r="G38" i="18"/>
  <c r="H38" i="18" s="1"/>
  <c r="AT27" i="16"/>
  <c r="AT30" i="16" s="1"/>
  <c r="AV21" i="16" s="1"/>
  <c r="AV26" i="16" s="1"/>
  <c r="AR31" i="16"/>
  <c r="AN32" i="16"/>
  <c r="AP32" i="16"/>
  <c r="BP5" i="16"/>
  <c r="AU38" i="16"/>
  <c r="BJ7" i="16"/>
  <c r="BJ8" i="16"/>
  <c r="BL3" i="16"/>
  <c r="BH12" i="16"/>
  <c r="BH19" i="16"/>
  <c r="BH17" i="16"/>
  <c r="BH23" i="16"/>
  <c r="BH13" i="16"/>
  <c r="D45" i="18"/>
  <c r="E45" i="18" s="1"/>
  <c r="BH14" i="16"/>
  <c r="BH15" i="16"/>
  <c r="BH11" i="16"/>
  <c r="BH25" i="16"/>
  <c r="BH10" i="16"/>
  <c r="F45" i="18"/>
  <c r="BH16" i="16"/>
  <c r="BH18" i="16"/>
  <c r="BH24" i="16"/>
  <c r="BH22" i="16"/>
  <c r="BH20" i="16"/>
  <c r="AV34" i="16" l="1"/>
  <c r="AV33" i="16"/>
  <c r="G39" i="18"/>
  <c r="H39" i="18" s="1"/>
  <c r="AV27" i="16"/>
  <c r="AV30" i="16" s="1"/>
  <c r="AX21" i="16" s="1"/>
  <c r="AX26" i="16" s="1"/>
  <c r="AT31" i="16"/>
  <c r="BR5" i="16"/>
  <c r="AW38" i="16"/>
  <c r="BJ14" i="16"/>
  <c r="BJ18" i="16"/>
  <c r="BJ13" i="16"/>
  <c r="BJ23" i="16"/>
  <c r="BJ10" i="16"/>
  <c r="BJ16" i="16"/>
  <c r="BJ19" i="16"/>
  <c r="BJ11" i="16"/>
  <c r="BJ12" i="16"/>
  <c r="BJ20" i="16"/>
  <c r="BJ25" i="16"/>
  <c r="D46" i="18"/>
  <c r="E46" i="18" s="1"/>
  <c r="BJ15" i="16"/>
  <c r="BJ22" i="16"/>
  <c r="BJ24" i="16"/>
  <c r="BJ17" i="16"/>
  <c r="F46" i="18"/>
  <c r="BL8" i="16"/>
  <c r="BL7" i="16"/>
  <c r="BN3" i="16"/>
  <c r="AX33" i="16" l="1"/>
  <c r="AX34" i="16"/>
  <c r="G40" i="18"/>
  <c r="H40" i="18" s="1"/>
  <c r="AX27" i="16"/>
  <c r="AX30" i="16" s="1"/>
  <c r="AZ21" i="16" s="1"/>
  <c r="AZ26" i="16" s="1"/>
  <c r="AV31" i="16"/>
  <c r="AT32" i="16"/>
  <c r="AR32" i="16"/>
  <c r="BT5" i="16"/>
  <c r="AY38" i="16"/>
  <c r="BN7" i="16"/>
  <c r="BN8" i="16"/>
  <c r="BP3" i="16"/>
  <c r="BL24" i="16"/>
  <c r="BL18" i="16"/>
  <c r="BL10" i="16"/>
  <c r="BL12" i="16"/>
  <c r="BL15" i="16"/>
  <c r="BL14" i="16"/>
  <c r="BL22" i="16"/>
  <c r="BL23" i="16"/>
  <c r="BL11" i="16"/>
  <c r="BL16" i="16"/>
  <c r="BL20" i="16"/>
  <c r="BL13" i="16"/>
  <c r="D47" i="18"/>
  <c r="E47" i="18" s="1"/>
  <c r="F47" i="18"/>
  <c r="BL17" i="16"/>
  <c r="BL25" i="16"/>
  <c r="BL19" i="16"/>
  <c r="AZ34" i="16" l="1"/>
  <c r="AZ33" i="16"/>
  <c r="G41" i="18"/>
  <c r="H41" i="18" s="1"/>
  <c r="AZ27" i="16"/>
  <c r="AZ30" i="16" s="1"/>
  <c r="BB21" i="16" s="1"/>
  <c r="BB26" i="16" s="1"/>
  <c r="AX31" i="16"/>
  <c r="AV32" i="16"/>
  <c r="F48" i="18"/>
  <c r="BA38" i="16"/>
  <c r="BN10" i="16"/>
  <c r="BN24" i="16"/>
  <c r="BN20" i="16"/>
  <c r="BN25" i="16"/>
  <c r="BN18" i="16"/>
  <c r="BN12" i="16"/>
  <c r="BN11" i="16"/>
  <c r="BN14" i="16"/>
  <c r="BN23" i="16"/>
  <c r="BN19" i="16"/>
  <c r="D48" i="18"/>
  <c r="E48" i="18" s="1"/>
  <c r="BN16" i="16"/>
  <c r="BN13" i="16"/>
  <c r="BN17" i="16"/>
  <c r="BN22" i="16"/>
  <c r="BN15" i="16"/>
  <c r="BR3" i="16"/>
  <c r="BP7" i="16"/>
  <c r="BP8" i="16"/>
  <c r="BB33" i="16" l="1"/>
  <c r="BB34" i="16"/>
  <c r="BB27" i="16"/>
  <c r="BB30" i="16" s="1"/>
  <c r="BD21" i="16" s="1"/>
  <c r="BD26" i="16" s="1"/>
  <c r="G42" i="18"/>
  <c r="H42" i="18" s="1"/>
  <c r="AZ31" i="16"/>
  <c r="AX32" i="16"/>
  <c r="BC38" i="16"/>
  <c r="BR7" i="16"/>
  <c r="BR8" i="16"/>
  <c r="BT3" i="16"/>
  <c r="BP20" i="16"/>
  <c r="BP24" i="16"/>
  <c r="D49" i="18"/>
  <c r="E49" i="18" s="1"/>
  <c r="BP10" i="16"/>
  <c r="BP12" i="16"/>
  <c r="BP14" i="16"/>
  <c r="BP19" i="16"/>
  <c r="BP13" i="16"/>
  <c r="BP25" i="16"/>
  <c r="BP16" i="16"/>
  <c r="BP15" i="16"/>
  <c r="F49" i="18"/>
  <c r="BP11" i="16"/>
  <c r="BP22" i="16"/>
  <c r="BP23" i="16"/>
  <c r="BP18" i="16"/>
  <c r="BP17" i="16"/>
  <c r="BD34" i="16" l="1"/>
  <c r="BD33" i="16"/>
  <c r="G43" i="18"/>
  <c r="H43" i="18" s="1"/>
  <c r="BD27" i="16"/>
  <c r="BD30" i="16" s="1"/>
  <c r="BF21" i="16" s="1"/>
  <c r="BF26" i="16" s="1"/>
  <c r="BB31" i="16"/>
  <c r="BE38" i="16"/>
  <c r="BR16" i="16"/>
  <c r="BR22" i="16"/>
  <c r="BR24" i="16"/>
  <c r="BR17" i="16"/>
  <c r="BR13" i="16"/>
  <c r="BR15" i="16"/>
  <c r="BR20" i="16"/>
  <c r="BR11" i="16"/>
  <c r="BR23" i="16"/>
  <c r="BR10" i="16"/>
  <c r="BR25" i="16"/>
  <c r="BR19" i="16"/>
  <c r="F50" i="18"/>
  <c r="BR18" i="16"/>
  <c r="BR12" i="16"/>
  <c r="D50" i="18"/>
  <c r="E50" i="18" s="1"/>
  <c r="BR14" i="16"/>
  <c r="BT8" i="16"/>
  <c r="BT7" i="16"/>
  <c r="BF33" i="16" l="1"/>
  <c r="BF34" i="16"/>
  <c r="BF27" i="16"/>
  <c r="BF30" i="16" s="1"/>
  <c r="BH21" i="16" s="1"/>
  <c r="BH26" i="16" s="1"/>
  <c r="G44" i="18"/>
  <c r="H44" i="18" s="1"/>
  <c r="BD31" i="16"/>
  <c r="BB32" i="16"/>
  <c r="AZ32" i="16"/>
  <c r="BG38" i="16"/>
  <c r="BT14" i="16"/>
  <c r="BT13" i="16"/>
  <c r="BT24" i="16"/>
  <c r="BT23" i="16"/>
  <c r="BT25" i="16"/>
  <c r="F51" i="18"/>
  <c r="BT17" i="16"/>
  <c r="BT18" i="16"/>
  <c r="BT10" i="16"/>
  <c r="BT20" i="16"/>
  <c r="BT22" i="16"/>
  <c r="D51" i="18"/>
  <c r="E51" i="18" s="1"/>
  <c r="BT11" i="16"/>
  <c r="BT12" i="16"/>
  <c r="BT19" i="16"/>
  <c r="BT15" i="16"/>
  <c r="BT16" i="16"/>
  <c r="BH34" i="16" l="1"/>
  <c r="BH33" i="16"/>
  <c r="BH27" i="16"/>
  <c r="BH30" i="16" s="1"/>
  <c r="BJ21" i="16" s="1"/>
  <c r="BJ26" i="16" s="1"/>
  <c r="G45" i="18"/>
  <c r="H45" i="18" s="1"/>
  <c r="BF31" i="16"/>
  <c r="BD32" i="16"/>
  <c r="BI38" i="16"/>
  <c r="BJ33" i="16" l="1"/>
  <c r="BJ34" i="16"/>
  <c r="G46" i="18"/>
  <c r="H46" i="18" s="1"/>
  <c r="BJ27" i="16"/>
  <c r="BJ30" i="16" s="1"/>
  <c r="BL21" i="16" s="1"/>
  <c r="BL26" i="16" s="1"/>
  <c r="BH31" i="16"/>
  <c r="BF32" i="16"/>
  <c r="BK38" i="16"/>
  <c r="BL34" i="16" l="1"/>
  <c r="BL33" i="16"/>
  <c r="G47" i="18"/>
  <c r="H47" i="18" s="1"/>
  <c r="BL27" i="16"/>
  <c r="BL30" i="16" s="1"/>
  <c r="BN21" i="16" s="1"/>
  <c r="BN26" i="16" s="1"/>
  <c r="BJ31" i="16"/>
  <c r="BH32" i="16"/>
  <c r="BM38" i="16"/>
  <c r="BN33" i="16" l="1"/>
  <c r="BN34" i="16"/>
  <c r="BN27" i="16"/>
  <c r="BN30" i="16" s="1"/>
  <c r="BP21" i="16" s="1"/>
  <c r="BP26" i="16" s="1"/>
  <c r="G48" i="18"/>
  <c r="H48" i="18" s="1"/>
  <c r="BL31" i="16"/>
  <c r="BJ32" i="16"/>
  <c r="BO38" i="16"/>
  <c r="BP34" i="16" l="1"/>
  <c r="BP33" i="16"/>
  <c r="G49" i="18"/>
  <c r="H49" i="18" s="1"/>
  <c r="BP27" i="16"/>
  <c r="BP30" i="16" s="1"/>
  <c r="BR21" i="16" s="1"/>
  <c r="BR26" i="16" s="1"/>
  <c r="BN31" i="16"/>
  <c r="BL32" i="16"/>
  <c r="BQ38" i="16"/>
  <c r="BS38" i="16"/>
  <c r="BR33" i="16" l="1"/>
  <c r="BR34" i="16"/>
  <c r="G50" i="18"/>
  <c r="H50" i="18" s="1"/>
  <c r="BR27" i="16"/>
  <c r="BR30" i="16" s="1"/>
  <c r="BT21" i="16" s="1"/>
  <c r="BT26" i="16" s="1"/>
  <c r="BP31" i="16"/>
  <c r="BN32" i="16"/>
  <c r="BT34" i="16" l="1"/>
  <c r="BT33" i="16"/>
  <c r="G51" i="18"/>
  <c r="H51" i="18" s="1"/>
  <c r="BT27" i="16"/>
  <c r="BT30" i="16" s="1"/>
  <c r="BR31" i="16"/>
  <c r="BP32" i="16"/>
  <c r="BT31" i="16" l="1"/>
  <c r="BR32" i="16"/>
  <c r="BT32" i="16" l="1"/>
  <c r="A43" i="16"/>
  <c r="H12" i="18" s="1"/>
</calcChain>
</file>

<file path=xl/comments1.xml><?xml version="1.0" encoding="utf-8"?>
<comments xmlns="http://schemas.openxmlformats.org/spreadsheetml/2006/main">
  <authors>
    <author>h18769</author>
    <author>Scott Thurman</author>
  </authors>
  <commentList>
    <comment ref="C8" authorId="0">
      <text>
        <r>
          <rPr>
            <b/>
            <sz val="8"/>
            <color indexed="81"/>
            <rFont val="Tahoma"/>
            <family val="2"/>
          </rPr>
          <t>For Assisted Living, you will typically enter the number of units here, instead of beds.</t>
        </r>
      </text>
    </comment>
    <comment ref="D8" authorId="0">
      <text>
        <r>
          <rPr>
            <b/>
            <sz val="8"/>
            <color indexed="81"/>
            <rFont val="Tahoma"/>
            <family val="2"/>
          </rPr>
          <t>You are asked to enter the underwritten occupancy bedcause it is needed for the computation of the Effective Gross Income per Occupied Unit. The percentage will not be applied to the incomes, as vacacy is already implicit in Effective Gross Income</t>
        </r>
      </text>
    </comment>
    <comment ref="H8" authorId="0">
      <text>
        <r>
          <rPr>
            <b/>
            <sz val="8"/>
            <color indexed="81"/>
            <rFont val="Tahoma"/>
            <family val="2"/>
          </rPr>
          <t>The absorption numbers must be estimated in a way that accounts for move-outs in the net gain per month.</t>
        </r>
      </text>
    </comment>
    <comment ref="B14" authorId="0">
      <text>
        <r>
          <rPr>
            <b/>
            <sz val="8"/>
            <color indexed="81"/>
            <rFont val="Tahoma"/>
            <family val="2"/>
          </rPr>
          <t>This total should exactly equal the Effective Gross Income concluded in the lender's underwriting. Do not enter potential gross income. (Potential Gross Income minus Vacancy = EGI)</t>
        </r>
      </text>
    </comment>
    <comment ref="H17" authorId="0">
      <text>
        <r>
          <rPr>
            <b/>
            <sz val="8"/>
            <color indexed="81"/>
            <rFont val="Tahoma"/>
            <family val="2"/>
          </rPr>
          <t>Enter the base amount that an expense cannot fall below as a percentage of the total expense. If there is no floor, enter 0%. If  the expense amount is constant regardless of occupancy (as with taxes), enter 100%. The percentages shown in this template represent the Lean expectations for the example expense categories entered. Giving justification when departing from these expectations may serve to expitite the review processs.</t>
        </r>
      </text>
    </comment>
    <comment ref="A18" authorId="0">
      <text>
        <r>
          <rPr>
            <b/>
            <sz val="8"/>
            <color indexed="81"/>
            <rFont val="Tahoma"/>
            <family val="2"/>
          </rPr>
          <t>The categories below in blue are examples. The names should be changed to correspond to the categories presented in the Lender Narrative. Categories in black are either always present or have special rules about how and when they are applied. These should not be changed.</t>
        </r>
      </text>
    </comment>
    <comment ref="A28" authorId="0">
      <text>
        <r>
          <rPr>
            <b/>
            <sz val="8"/>
            <color indexed="81"/>
            <rFont val="Tahoma"/>
            <family val="2"/>
          </rPr>
          <t>If you have an expense that is charged only on  occupied units, such as a provider tax, the lender may correct the formulas that calcuate the monthly charges in  the tab called "Details &amp; Draw Requests" to give the correct answer.</t>
        </r>
      </text>
    </comment>
    <comment ref="A29" authorId="0">
      <text>
        <r>
          <rPr>
            <b/>
            <sz val="8"/>
            <color indexed="81"/>
            <rFont val="Tahoma"/>
            <family val="2"/>
          </rPr>
          <t>This expense will not be charged in Interval 1. The expense for this period is covered in the mortgage.</t>
        </r>
      </text>
    </comment>
    <comment ref="A30" authorId="0">
      <text>
        <r>
          <rPr>
            <b/>
            <sz val="8"/>
            <color indexed="81"/>
            <rFont val="Tahoma"/>
            <family val="2"/>
          </rPr>
          <t>This expense will automatically be applied at 200% of normal until break even occupancy is reached.</t>
        </r>
      </text>
    </comment>
    <comment ref="A31" authorId="0">
      <text>
        <r>
          <rPr>
            <b/>
            <sz val="8"/>
            <color indexed="81"/>
            <rFont val="Tahoma"/>
            <family val="2"/>
          </rPr>
          <t>This expense will automatically be distributed as a lump sum payment  in month 3, then be impounded at the normal monthly rate.</t>
        </r>
      </text>
    </comment>
    <comment ref="H33" authorId="0">
      <text>
        <r>
          <rPr>
            <b/>
            <sz val="8"/>
            <color indexed="81"/>
            <rFont val="Tahoma"/>
            <family val="2"/>
          </rPr>
          <t>Enter the expense floor during the lease-up period. The amount will be spelled out in the management agreement. During the lease-up period, this expense is not likely to be calculated as a percentage of EGI, as it will be later. Management will need compensation during the lease-up period, eventhough the project is still minimally occupied.</t>
        </r>
      </text>
    </comment>
    <comment ref="A34" authorId="0">
      <text>
        <r>
          <rPr>
            <b/>
            <sz val="8"/>
            <color indexed="81"/>
            <rFont val="Tahoma"/>
            <family val="2"/>
          </rPr>
          <t>Enter the amount determined by the lender that will actually be charged, not the "market" amount estimated by the appraiser.</t>
        </r>
      </text>
    </comment>
    <comment ref="B35" authorId="0">
      <text>
        <r>
          <rPr>
            <b/>
            <sz val="8"/>
            <color indexed="81"/>
            <rFont val="Tahoma"/>
            <family val="2"/>
          </rPr>
          <t>This total should exactly match the expense total concluded by the lender. This means using HUD reserve amounts instead of market amounts, when different.</t>
        </r>
      </text>
    </comment>
    <comment ref="B40" authorId="1">
      <text>
        <r>
          <rPr>
            <sz val="8"/>
            <color indexed="81"/>
            <rFont val="Tahoma"/>
            <family val="2"/>
          </rPr>
          <t>An annual MIP payment is made at start of amortization.</t>
        </r>
      </text>
    </comment>
    <comment ref="G42" authorId="0">
      <text>
        <r>
          <rPr>
            <b/>
            <sz val="8"/>
            <color indexed="81"/>
            <rFont val="Tahoma"/>
            <family val="2"/>
          </rPr>
          <t>NC/SR Healthcare Facilities without LIHTC = 0.77%
NC/SR Assisted Living Facilities with LIHTC = 0.45%
232/223f Healthcare Facilities without LIHTC = 0.65%
232/223f Healthcare Facilities with LIHTC = 0.45%</t>
        </r>
      </text>
    </comment>
  </commentList>
</comments>
</file>

<file path=xl/comments2.xml><?xml version="1.0" encoding="utf-8"?>
<comments xmlns="http://schemas.openxmlformats.org/spreadsheetml/2006/main">
  <authors>
    <author>h18769</author>
    <author>Tom Peters</author>
  </authors>
  <commentList>
    <comment ref="E1" authorId="0">
      <text>
        <r>
          <rPr>
            <b/>
            <sz val="8"/>
            <color indexed="81"/>
            <rFont val="Tahoma"/>
            <family val="2"/>
          </rPr>
          <t xml:space="preserve">Interval 1 spans the period of time between certificate of occupancy and the end of the construction period/cost certification period. (Note that the construction period is defined as construction time plus two months for cost certification purposes). When calculating expenses for this Interval, there should be no debt service included as an expense. The mortgage interest for this interval is included in the mortgage in Section G Line 53 "Construction Interest". Ground rent is also not to be included in Interval 1. Replacement reserves are also not included in Interval 1 . </t>
        </r>
      </text>
    </comment>
    <comment ref="I1" authorId="0">
      <text>
        <r>
          <rPr>
            <b/>
            <sz val="8"/>
            <color indexed="81"/>
            <rFont val="Tahoma"/>
            <family val="2"/>
          </rPr>
          <t>Interval 2 begins at the end of the construction period/cost certification process (construction
time plus two months) and ends at the beginning of amortization. 
Debt service should include payment for interest and MIP, but not amortization, as the beginning of amortization signals the beginning of Interval 3. Ground rent must be included if the property is a leasehold. Replacement reserves are not included in Interval 2.</t>
        </r>
      </text>
    </comment>
    <comment ref="K1" authorId="0">
      <text>
        <r>
          <rPr>
            <b/>
            <sz val="8"/>
            <color indexed="81"/>
            <rFont val="Tahoma"/>
            <family val="2"/>
          </rPr>
          <t xml:space="preserve">Interval 3 begins at the beginning of amortization. Amortized debt service is mandatory in this Interval, and should include payment to principle and interest and MIP. Ground rent, if
applicable, is also mandatory in interval 3. Replacement reserves also are mandatory in Interval 3.  </t>
        </r>
      </text>
    </comment>
    <comment ref="A21" authorId="0">
      <text>
        <r>
          <rPr>
            <b/>
            <sz val="8"/>
            <color indexed="81"/>
            <rFont val="Tahoma"/>
            <family val="2"/>
          </rPr>
          <t>This expense will automatically be applied at 200% of normal until break even occupancy is reached.</t>
        </r>
      </text>
    </comment>
    <comment ref="A22" authorId="0">
      <text>
        <r>
          <rPr>
            <b/>
            <sz val="8"/>
            <color indexed="81"/>
            <rFont val="Tahoma"/>
            <family val="2"/>
          </rPr>
          <t>This expense will automatically be distributed as a lump sum payment  in month 3, then be impounded at the normal monthly rate.</t>
        </r>
      </text>
    </comment>
    <comment ref="H29" authorId="1">
      <text>
        <r>
          <rPr>
            <b/>
            <sz val="8"/>
            <color indexed="81"/>
            <rFont val="Tahoma"/>
            <family val="2"/>
          </rPr>
          <t>Includes a full first year's payment of MIP upon closing.</t>
        </r>
      </text>
    </comment>
  </commentList>
</comments>
</file>

<file path=xl/sharedStrings.xml><?xml version="1.0" encoding="utf-8"?>
<sst xmlns="http://schemas.openxmlformats.org/spreadsheetml/2006/main" count="287" uniqueCount="225">
  <si>
    <t>TOTAL</t>
  </si>
  <si>
    <t>Effective Gross Income</t>
  </si>
  <si>
    <t>Net Operating Income</t>
  </si>
  <si>
    <t>Expense Ratio</t>
  </si>
  <si>
    <t>Occupancy</t>
  </si>
  <si>
    <t>Category</t>
  </si>
  <si>
    <r>
      <t xml:space="preserve">Key Data </t>
    </r>
    <r>
      <rPr>
        <sz val="8"/>
        <rFont val="Arial"/>
        <family val="2"/>
      </rPr>
      <t>(per resident day)</t>
    </r>
  </si>
  <si>
    <t>Private</t>
  </si>
  <si>
    <t>Medicare</t>
  </si>
  <si>
    <t>Medicaid</t>
  </si>
  <si>
    <t>Other</t>
  </si>
  <si>
    <t>UW</t>
  </si>
  <si>
    <t>Expense Comparison</t>
  </si>
  <si>
    <t>Occupied Units</t>
  </si>
  <si>
    <t>Resident Days</t>
  </si>
  <si>
    <t>Total Beds</t>
  </si>
  <si>
    <t>prd</t>
  </si>
  <si>
    <t>Total</t>
  </si>
  <si>
    <t>PRD</t>
  </si>
  <si>
    <t>POU</t>
  </si>
  <si>
    <t>% of EGI</t>
  </si>
  <si>
    <t>Period One</t>
  </si>
  <si>
    <t>of EGI</t>
  </si>
  <si>
    <t>of total exp</t>
  </si>
  <si>
    <t>pou</t>
  </si>
  <si>
    <t>Cost per Month</t>
  </si>
  <si>
    <t>Period Cost</t>
  </si>
  <si>
    <t>Period Two</t>
  </si>
  <si>
    <t>Period Three</t>
  </si>
  <si>
    <t>min of 33% fixed</t>
  </si>
  <si>
    <t>poupy</t>
  </si>
  <si>
    <t>EGI</t>
  </si>
  <si>
    <t>NA</t>
  </si>
  <si>
    <t>Interest Only</t>
  </si>
  <si>
    <t>P+I</t>
  </si>
  <si>
    <t>MIP</t>
  </si>
  <si>
    <t>Total Expenses</t>
  </si>
  <si>
    <t>NOI</t>
  </si>
  <si>
    <t>% of UW Expense</t>
  </si>
  <si>
    <t>Net Monthly Absorption</t>
  </si>
  <si>
    <t>Replacement Reserves</t>
  </si>
  <si>
    <t>e.g. General &amp; Administrative</t>
  </si>
  <si>
    <t>e.g. Resident Care</t>
  </si>
  <si>
    <t>e.g. Food Services</t>
  </si>
  <si>
    <t>e.g. Activities</t>
  </si>
  <si>
    <t>e.g. Housekeeping  &amp; Laundry</t>
  </si>
  <si>
    <t>e.g. Maintenance</t>
  </si>
  <si>
    <t>e.g. Bad Debt</t>
  </si>
  <si>
    <t>Real Estate (Property) Taxes</t>
  </si>
  <si>
    <t>Management Fees</t>
  </si>
  <si>
    <t>Number of Preleases</t>
  </si>
  <si>
    <t>Unit Type</t>
  </si>
  <si>
    <t>Expense Assumptions</t>
  </si>
  <si>
    <t>Day</t>
  </si>
  <si>
    <t>Per Res</t>
  </si>
  <si>
    <t>per year</t>
  </si>
  <si>
    <t>Total UW</t>
  </si>
  <si>
    <t>UW Eff. Gross Inc. per year</t>
  </si>
  <si>
    <t>Totals</t>
  </si>
  <si>
    <t># Occupied Units</t>
  </si>
  <si>
    <t>EGI per Occp'd Unit</t>
  </si>
  <si>
    <t>Total Occupied Units</t>
  </si>
  <si>
    <t>Total Resident Days</t>
  </si>
  <si>
    <t>Project Name:</t>
  </si>
  <si>
    <t>Exp. per year</t>
  </si>
  <si>
    <t>Marketing and Promotion</t>
  </si>
  <si>
    <t>Insurance (property &amp; liability)</t>
  </si>
  <si>
    <t>Expense Floor</t>
  </si>
  <si>
    <t>Income &amp; Occupancy Assumptions</t>
  </si>
  <si>
    <t>Principal Plus Interest</t>
  </si>
  <si>
    <t>Debt Service Assumptions</t>
  </si>
  <si>
    <t>per month</t>
  </si>
  <si>
    <t>Exp. per Month</t>
  </si>
  <si>
    <t>Percentage</t>
  </si>
  <si>
    <t>Yearly Floor</t>
  </si>
  <si>
    <t>Monthly Floor</t>
  </si>
  <si>
    <t>Prepared:</t>
  </si>
  <si>
    <t>Cumulative Income/Loss</t>
  </si>
  <si>
    <t>Income/Loss per Period</t>
  </si>
  <si>
    <t>Period</t>
  </si>
  <si>
    <t>Units</t>
  </si>
  <si>
    <t>Occupancy Assumptions</t>
  </si>
  <si>
    <t>Occupied</t>
  </si>
  <si>
    <t>Income</t>
  </si>
  <si>
    <t>per Period</t>
  </si>
  <si>
    <t>Exp. &amp; Mort.</t>
  </si>
  <si>
    <t>Percent</t>
  </si>
  <si>
    <t>Total # Beds</t>
  </si>
  <si>
    <t>Income/Loss</t>
  </si>
  <si>
    <t xml:space="preserve">Rounded Operating Deficit Total:  </t>
  </si>
  <si>
    <t>Avg. Monthly Absorption</t>
  </si>
  <si>
    <t>UW Occupancy</t>
  </si>
  <si>
    <t>IOD Base Requirement</t>
  </si>
  <si>
    <t>Date Prepared:</t>
  </si>
  <si>
    <t>Other Income</t>
  </si>
  <si>
    <t>Ground Rent</t>
  </si>
  <si>
    <t>Debt Service Calculator</t>
  </si>
  <si>
    <t>Mortgage Amount</t>
  </si>
  <si>
    <t>Annual Interest Rate</t>
  </si>
  <si>
    <t>Term in Months</t>
  </si>
  <si>
    <t>MIP Percentage</t>
  </si>
  <si>
    <r>
      <rPr>
        <b/>
        <sz val="10"/>
        <rFont val="Helvetica"/>
        <family val="2"/>
      </rPr>
      <t xml:space="preserve">Initial Operating Deficit Escrow Calculation
</t>
    </r>
    <r>
      <rPr>
        <sz val="10"/>
        <rFont val="Helvetica"/>
        <family val="2"/>
      </rPr>
      <t>Section 232</t>
    </r>
  </si>
  <si>
    <t>Month 1 Actual</t>
  </si>
  <si>
    <t>Month 2 Forecast</t>
  </si>
  <si>
    <t>Month 2 Actual</t>
  </si>
  <si>
    <t>Month 1 Forecast</t>
  </si>
  <si>
    <t>Month 3 Forecast</t>
  </si>
  <si>
    <t>Month 3 Actual</t>
  </si>
  <si>
    <t>Month 4 Forecast</t>
  </si>
  <si>
    <t>Month 4 Actual</t>
  </si>
  <si>
    <t>Month 5 Forecast</t>
  </si>
  <si>
    <t>Month 5 Actual</t>
  </si>
  <si>
    <t>Month 6 Forecasted</t>
  </si>
  <si>
    <t>Month 6 Actual</t>
  </si>
  <si>
    <t>Escrow Balance</t>
  </si>
  <si>
    <t>Month 7 Forecasted</t>
  </si>
  <si>
    <t>Month 7 Actual</t>
  </si>
  <si>
    <t>Month 8 Forecast</t>
  </si>
  <si>
    <t>Month 8 Actual</t>
  </si>
  <si>
    <t>Month 9 Forecast</t>
  </si>
  <si>
    <t>Month 9 Actual</t>
  </si>
  <si>
    <t>Month 10 Forecast</t>
  </si>
  <si>
    <t>Month 10 Actual</t>
  </si>
  <si>
    <t>Month 11 Forecast</t>
  </si>
  <si>
    <t>Month 11 Actual</t>
  </si>
  <si>
    <t>Month 12 Actual</t>
  </si>
  <si>
    <t>Month 13 Actual</t>
  </si>
  <si>
    <t>Month 14 Actual</t>
  </si>
  <si>
    <t>Month 15 Actual</t>
  </si>
  <si>
    <t>Month 16 Actual</t>
  </si>
  <si>
    <t>Month 17 Actual</t>
  </si>
  <si>
    <t>Month 18 Actual</t>
  </si>
  <si>
    <t>Month 19 Actual</t>
  </si>
  <si>
    <t>Month 20 Actual</t>
  </si>
  <si>
    <t>Month 21 Actual</t>
  </si>
  <si>
    <t>Month 22 Actual</t>
  </si>
  <si>
    <t>Month 23 Actual</t>
  </si>
  <si>
    <t>Month 24 Actual</t>
  </si>
  <si>
    <t>Month 25 Actual</t>
  </si>
  <si>
    <t>Month 26 Actual</t>
  </si>
  <si>
    <t>Month 27 Actual</t>
  </si>
  <si>
    <t>Month 28 Actual</t>
  </si>
  <si>
    <t>Month 29 Actual</t>
  </si>
  <si>
    <t>Month 30 Actual</t>
  </si>
  <si>
    <t>Month 31 Actual</t>
  </si>
  <si>
    <t>Month 32 Actual</t>
  </si>
  <si>
    <t>Month 33 Actual</t>
  </si>
  <si>
    <t>Month 34 Actual</t>
  </si>
  <si>
    <t>Month 35 Actual</t>
  </si>
  <si>
    <t>Month 12 Forecast</t>
  </si>
  <si>
    <t>Month 13 Forecast</t>
  </si>
  <si>
    <t>Month 14 Forecast</t>
  </si>
  <si>
    <t>Month 15 Forecast</t>
  </si>
  <si>
    <t>Month 16 Forecast</t>
  </si>
  <si>
    <t>Month 17 Forecast</t>
  </si>
  <si>
    <t>Month 18 Forecast</t>
  </si>
  <si>
    <t>Month 19 Forecast</t>
  </si>
  <si>
    <t>Month 20 Forecast</t>
  </si>
  <si>
    <t>Month 21 Forecast</t>
  </si>
  <si>
    <t>Month 22 Forecast</t>
  </si>
  <si>
    <t>Month 23 Forecast</t>
  </si>
  <si>
    <t>Month 24 Forecast</t>
  </si>
  <si>
    <t>Month 25 Forecast</t>
  </si>
  <si>
    <t>Month 26 Forecast</t>
  </si>
  <si>
    <t>Month 27 Forecast</t>
  </si>
  <si>
    <t>Month 28 Forecast</t>
  </si>
  <si>
    <t>Month 29 Forecast</t>
  </si>
  <si>
    <t>Month 30 Forecast</t>
  </si>
  <si>
    <t>Month 31 Forecast</t>
  </si>
  <si>
    <t>Month 32 Forecast</t>
  </si>
  <si>
    <t>Month 33 Forecast</t>
  </si>
  <si>
    <t>Month 34 Forecast</t>
  </si>
  <si>
    <t>Month 35 Forecast</t>
  </si>
  <si>
    <t>Month 36 Forecast</t>
  </si>
  <si>
    <t>Instructions: Use this tab to make draw request from IOD escrow. Only modify shaded blue cells.</t>
  </si>
  <si>
    <t>Month 1</t>
  </si>
  <si>
    <t>Month 2</t>
  </si>
  <si>
    <t>Month 3</t>
  </si>
  <si>
    <t>Month 4</t>
  </si>
  <si>
    <t>Month 5</t>
  </si>
  <si>
    <t>Month 6</t>
  </si>
  <si>
    <t>Month 7</t>
  </si>
  <si>
    <t>Month 8</t>
  </si>
  <si>
    <t>Month 9</t>
  </si>
  <si>
    <t>Month 10</t>
  </si>
  <si>
    <t>Month 11</t>
  </si>
  <si>
    <t>Month 12</t>
  </si>
  <si>
    <t>Month 13</t>
  </si>
  <si>
    <t>Month 14</t>
  </si>
  <si>
    <t>Month 15</t>
  </si>
  <si>
    <t>Month 16</t>
  </si>
  <si>
    <t>Month 17</t>
  </si>
  <si>
    <t>Month 18</t>
  </si>
  <si>
    <t>Month 19</t>
  </si>
  <si>
    <t>Month 20</t>
  </si>
  <si>
    <t>Month 21</t>
  </si>
  <si>
    <t>Month 22</t>
  </si>
  <si>
    <t>Month 23</t>
  </si>
  <si>
    <t>Month 24</t>
  </si>
  <si>
    <t>Month 25</t>
  </si>
  <si>
    <t>Month 26</t>
  </si>
  <si>
    <t>Month 27</t>
  </si>
  <si>
    <t>Month 28</t>
  </si>
  <si>
    <t>Month 29</t>
  </si>
  <si>
    <t>Month 30</t>
  </si>
  <si>
    <t>Month 31</t>
  </si>
  <si>
    <t>Month 32</t>
  </si>
  <si>
    <t>Month 33</t>
  </si>
  <si>
    <t>Month 34</t>
  </si>
  <si>
    <t>Month 35</t>
  </si>
  <si>
    <t>Month 36</t>
  </si>
  <si>
    <t xml:space="preserve">Draw Amount Requested </t>
  </si>
  <si>
    <t>Amount Approved (entered by HUD)</t>
  </si>
  <si>
    <t>Dollar Difference from Scheduled Draws</t>
  </si>
  <si>
    <r>
      <rPr>
        <b/>
        <sz val="10"/>
        <rFont val="Helvetica"/>
        <family val="2"/>
      </rPr>
      <t>U.S. Department of Housing and Urban Development</t>
    </r>
    <r>
      <rPr>
        <sz val="10"/>
        <rFont val="Helvetica"/>
        <family val="2"/>
      </rPr>
      <t xml:space="preserve">
Office of Residential Care Facilities</t>
    </r>
  </si>
  <si>
    <t>e.g. Assisted Living</t>
  </si>
  <si>
    <t>e.g. Memory Care</t>
  </si>
  <si>
    <t>e.g. Skilled Nursing or Sub-Acute</t>
  </si>
  <si>
    <t>e.g. Independent Living</t>
  </si>
  <si>
    <t>Lender Name:</t>
  </si>
  <si>
    <t>e.g. Payroll Taxes and Benefits</t>
  </si>
  <si>
    <t>e.g. Utilities</t>
  </si>
  <si>
    <r>
      <rPr>
        <b/>
        <sz val="10"/>
        <rFont val="Times New Roman"/>
        <family val="1"/>
      </rPr>
      <t>Public reporting</t>
    </r>
    <r>
      <rPr>
        <sz val="10"/>
        <rFont val="Times New Roman"/>
        <family val="1"/>
      </rPr>
      <t xml:space="preserve"> burden for this collection of information is estimated to average 1.5 hours.  This includes the time for collecting, reviewing, and reporting the data.  The information is being collected to obtain the supportive documentation which must be submitted to HUD for approval, and is necessary to ensure that viable projects are developed and maintained.  The Department will use this information to determine if properties meet HUD requirements with respect to development, operation and/or asset management, as well as ensuring the continued marketability of the properties.  This agency may not collect this information, and you are not required to complete this form unless it displays a currently valid OMB control number.   
</t>
    </r>
    <r>
      <rPr>
        <b/>
        <sz val="10"/>
        <rFont val="Times New Roman"/>
        <family val="1"/>
      </rPr>
      <t xml:space="preserve">Warning: </t>
    </r>
    <r>
      <rPr>
        <sz val="10"/>
        <rFont val="Times New Roman"/>
        <family val="1"/>
      </rPr>
      <t xml:space="preserve">Any person who knowingly presents a false, fictitious, or fraudulent statement or claim in a matter within the jurisdiction of the U.S. Department of Housing and Urban Development is subject to criminal penalties, civil liability, and administrative sanctions.  </t>
    </r>
  </si>
  <si>
    <t>OMB Approval No. 2502-0605
(exp. 06/30/2017)</t>
  </si>
  <si>
    <t>Actual Proposed IOD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</si>
</sst>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7" formatCode="&quot;$&quot;#,##0.00_);\(&quot;$&quot;#,##0.00\)"/>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_(* #,##0.0_);_(* \(#,##0.0\);_(* &quot;-&quot;??_);_(@_)"/>
    <numFmt numFmtId="168" formatCode="&quot;$&quot;#,##0"/>
    <numFmt numFmtId="169" formatCode="&quot;$&quot;#,##0.00"/>
  </numFmts>
  <fonts count="29" x14ac:knownFonts="1">
    <font>
      <sz val="10"/>
      <name val="Arial"/>
    </font>
    <font>
      <sz val="10"/>
      <name val="Arial"/>
      <family val="2"/>
    </font>
    <font>
      <sz val="8"/>
      <name val="Arial"/>
      <family val="2"/>
    </font>
    <font>
      <sz val="8"/>
      <name val="Arial"/>
      <family val="2"/>
    </font>
    <font>
      <b/>
      <sz val="10"/>
      <name val="Arial"/>
      <family val="2"/>
    </font>
    <font>
      <b/>
      <sz val="8"/>
      <name val="Arial"/>
      <family val="2"/>
    </font>
    <font>
      <sz val="10"/>
      <name val="Arial"/>
      <family val="2"/>
    </font>
    <font>
      <i/>
      <sz val="8"/>
      <name val="Arial"/>
      <family val="2"/>
    </font>
    <font>
      <sz val="8"/>
      <color indexed="12"/>
      <name val="Arial"/>
      <family val="2"/>
    </font>
    <font>
      <b/>
      <sz val="8"/>
      <color indexed="81"/>
      <name val="Tahoma"/>
      <family val="2"/>
    </font>
    <font>
      <sz val="8"/>
      <color indexed="81"/>
      <name val="Tahoma"/>
      <family val="2"/>
    </font>
    <font>
      <sz val="10"/>
      <name val="Times New Roman"/>
      <family val="1"/>
    </font>
    <font>
      <b/>
      <sz val="10"/>
      <name val="Times New Roman"/>
      <family val="1"/>
    </font>
    <font>
      <b/>
      <sz val="12"/>
      <name val="Times New Roman"/>
      <family val="1"/>
    </font>
    <font>
      <sz val="10"/>
      <name val="Helvetica"/>
      <family val="2"/>
    </font>
    <font>
      <b/>
      <sz val="10"/>
      <name val="Helvetica"/>
      <family val="2"/>
    </font>
    <font>
      <sz val="9"/>
      <name val="Helvetica"/>
      <family val="2"/>
    </font>
    <font>
      <sz val="10"/>
      <color rgb="FF0000FF"/>
      <name val="Times New Roman"/>
      <family val="1"/>
    </font>
    <font>
      <sz val="12"/>
      <color rgb="FFC00000"/>
      <name val="Times New Roman"/>
      <family val="1"/>
    </font>
    <font>
      <b/>
      <sz val="12"/>
      <color rgb="FFC00000"/>
      <name val="Times New Roman"/>
      <family val="1"/>
    </font>
    <font>
      <b/>
      <sz val="10"/>
      <color theme="0"/>
      <name val="Times New Roman"/>
      <family val="1"/>
    </font>
    <font>
      <b/>
      <sz val="10"/>
      <color rgb="FF0000FF"/>
      <name val="Times New Roman"/>
      <family val="1"/>
    </font>
    <font>
      <sz val="10"/>
      <color rgb="FF0033CC"/>
      <name val="Times New Roman"/>
      <family val="1"/>
    </font>
    <font>
      <b/>
      <sz val="10"/>
      <color rgb="FF0033CC"/>
      <name val="Times New Roman"/>
      <family val="1"/>
    </font>
    <font>
      <sz val="12"/>
      <name val="Times New Roman"/>
      <family val="1"/>
    </font>
    <font>
      <sz val="12"/>
      <color rgb="FF0033CC"/>
      <name val="Times New Roman"/>
      <family val="1"/>
    </font>
    <font>
      <b/>
      <sz val="8"/>
      <color rgb="FFC00000"/>
      <name val="Times New Roman"/>
      <family val="1"/>
    </font>
    <font>
      <b/>
      <sz val="12"/>
      <color rgb="FF0033CC"/>
      <name val="Times New Roman"/>
      <family val="1"/>
    </font>
    <font>
      <b/>
      <sz val="10"/>
      <color rgb="FF000000"/>
      <name val="Times New Roman"/>
      <family val="1"/>
    </font>
  </fonts>
  <fills count="11">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0000"/>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59999389629810485"/>
        <bgColor indexed="64"/>
      </patternFill>
    </fill>
  </fills>
  <borders count="59">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double">
        <color indexed="64"/>
      </bottom>
      <diagonal/>
    </border>
    <border diagonalUp="1">
      <left style="thin">
        <color indexed="64"/>
      </left>
      <right/>
      <top/>
      <bottom style="double">
        <color indexed="64"/>
      </bottom>
      <diagonal style="thin">
        <color indexed="64"/>
      </diagonal>
    </border>
    <border diagonalUp="1">
      <left style="thin">
        <color indexed="64"/>
      </left>
      <right style="thin">
        <color indexed="64"/>
      </right>
      <top/>
      <bottom style="double">
        <color indexed="64"/>
      </bottom>
      <diagonal style="thin">
        <color indexed="64"/>
      </diagonal>
    </border>
    <border diagonalUp="1">
      <left/>
      <right/>
      <top/>
      <bottom style="double">
        <color indexed="64"/>
      </bottom>
      <diagonal style="thin">
        <color indexed="64"/>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double">
        <color indexed="64"/>
      </bottom>
      <diagonal/>
    </border>
    <border>
      <left style="medium">
        <color indexed="64"/>
      </left>
      <right/>
      <top/>
      <bottom style="double">
        <color indexed="64"/>
      </bottom>
      <diagonal/>
    </border>
    <border>
      <left style="medium">
        <color indexed="64"/>
      </left>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diagonal/>
    </border>
    <border>
      <left/>
      <right style="thin">
        <color indexed="64"/>
      </right>
      <top/>
      <bottom style="double">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6" fillId="0" borderId="0"/>
    <xf numFmtId="9" fontId="1" fillId="0" borderId="0" applyFont="0" applyFill="0" applyBorder="0" applyAlignment="0" applyProtection="0"/>
  </cellStyleXfs>
  <cellXfs count="329">
    <xf numFmtId="0" fontId="0" fillId="0" borderId="0" xfId="0"/>
    <xf numFmtId="0" fontId="5" fillId="0" borderId="0" xfId="0" applyFont="1"/>
    <xf numFmtId="0" fontId="2" fillId="0" borderId="0" xfId="0" applyFont="1"/>
    <xf numFmtId="0" fontId="3" fillId="0" borderId="1" xfId="0" applyFont="1" applyBorder="1" applyAlignment="1">
      <alignment horizontal="center"/>
    </xf>
    <xf numFmtId="0" fontId="2" fillId="0" borderId="2" xfId="0" applyFont="1" applyBorder="1"/>
    <xf numFmtId="0" fontId="4" fillId="0" borderId="0" xfId="0" applyFont="1"/>
    <xf numFmtId="0" fontId="6" fillId="0" borderId="0" xfId="0" applyFont="1"/>
    <xf numFmtId="0" fontId="4" fillId="0" borderId="3" xfId="0" applyFont="1" applyBorder="1" applyAlignment="1" applyProtection="1">
      <alignment horizontal="left" vertical="center"/>
    </xf>
    <xf numFmtId="0" fontId="2" fillId="0" borderId="1" xfId="0" applyFont="1" applyBorder="1" applyAlignment="1">
      <alignment horizontal="center"/>
    </xf>
    <xf numFmtId="165" fontId="6" fillId="0" borderId="4" xfId="1" applyNumberFormat="1" applyFont="1" applyBorder="1" applyAlignment="1" applyProtection="1">
      <alignment vertical="center"/>
      <protection locked="0"/>
    </xf>
    <xf numFmtId="0" fontId="6" fillId="0" borderId="2" xfId="0" applyFont="1" applyBorder="1" applyAlignment="1" applyProtection="1">
      <alignment horizontal="left" vertical="center"/>
      <protection locked="0"/>
    </xf>
    <xf numFmtId="0" fontId="6" fillId="0" borderId="0" xfId="0" applyFont="1" applyAlignment="1"/>
    <xf numFmtId="0" fontId="6" fillId="0" borderId="5"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6" fillId="0" borderId="7" xfId="0" applyFont="1" applyBorder="1" applyAlignment="1">
      <alignment horizontal="center" vertical="center"/>
    </xf>
    <xf numFmtId="0" fontId="6" fillId="0" borderId="8" xfId="0" applyFont="1" applyBorder="1" applyAlignment="1" applyProtection="1">
      <alignment horizontal="left" vertical="center"/>
    </xf>
    <xf numFmtId="0" fontId="6" fillId="0" borderId="3" xfId="0" applyFont="1" applyBorder="1" applyAlignment="1" applyProtection="1">
      <alignment horizontal="left" vertical="center"/>
    </xf>
    <xf numFmtId="165" fontId="6" fillId="0" borderId="0" xfId="0" applyNumberFormat="1" applyFont="1" applyAlignment="1"/>
    <xf numFmtId="10" fontId="6" fillId="0" borderId="5" xfId="4" applyNumberFormat="1" applyFont="1" applyBorder="1" applyAlignment="1" applyProtection="1">
      <alignment vertical="center"/>
    </xf>
    <xf numFmtId="0" fontId="2" fillId="0" borderId="7" xfId="0" applyFont="1" applyBorder="1" applyAlignment="1">
      <alignment horizontal="right"/>
    </xf>
    <xf numFmtId="10" fontId="2" fillId="0" borderId="9" xfId="4" applyNumberFormat="1" applyFont="1" applyBorder="1"/>
    <xf numFmtId="0" fontId="2" fillId="0" borderId="10" xfId="0" applyFont="1" applyBorder="1" applyAlignment="1">
      <alignment horizontal="right"/>
    </xf>
    <xf numFmtId="10" fontId="2" fillId="0" borderId="1" xfId="0" applyNumberFormat="1" applyFont="1" applyBorder="1"/>
    <xf numFmtId="0" fontId="2" fillId="0" borderId="0" xfId="0" applyFont="1" applyFill="1" applyBorder="1" applyAlignment="1">
      <alignment horizontal="right"/>
    </xf>
    <xf numFmtId="167" fontId="2" fillId="0" borderId="0" xfId="1" applyNumberFormat="1" applyFont="1" applyFill="1" applyBorder="1"/>
    <xf numFmtId="165" fontId="6" fillId="0" borderId="0" xfId="0" applyNumberFormat="1" applyFont="1"/>
    <xf numFmtId="164" fontId="6" fillId="0" borderId="0" xfId="4" applyNumberFormat="1" applyFont="1"/>
    <xf numFmtId="164" fontId="6" fillId="0" borderId="11" xfId="4" applyNumberFormat="1" applyFont="1" applyBorder="1" applyAlignment="1" applyProtection="1">
      <alignment vertical="center"/>
    </xf>
    <xf numFmtId="166" fontId="6" fillId="0" borderId="12" xfId="2" applyNumberFormat="1" applyFont="1" applyBorder="1" applyAlignment="1" applyProtection="1">
      <alignment vertical="center"/>
      <protection locked="0"/>
    </xf>
    <xf numFmtId="166" fontId="6" fillId="0" borderId="9" xfId="2" applyNumberFormat="1" applyFont="1" applyBorder="1" applyAlignment="1" applyProtection="1">
      <alignment vertical="center"/>
      <protection locked="0"/>
    </xf>
    <xf numFmtId="166" fontId="4" fillId="0" borderId="13" xfId="2" applyNumberFormat="1" applyFont="1" applyBorder="1" applyAlignment="1">
      <alignment vertical="center" shrinkToFit="1"/>
    </xf>
    <xf numFmtId="10" fontId="6" fillId="0" borderId="12" xfId="4" applyNumberFormat="1" applyFont="1" applyBorder="1" applyAlignment="1" applyProtection="1">
      <alignment vertical="center"/>
      <protection locked="0"/>
    </xf>
    <xf numFmtId="10" fontId="6" fillId="0" borderId="4" xfId="4" applyNumberFormat="1" applyFont="1" applyBorder="1" applyAlignment="1" applyProtection="1">
      <alignment vertical="center"/>
      <protection locked="0"/>
    </xf>
    <xf numFmtId="10" fontId="4" fillId="0" borderId="13" xfId="4" applyNumberFormat="1" applyFont="1" applyBorder="1" applyAlignment="1">
      <alignment vertical="center" shrinkToFit="1"/>
    </xf>
    <xf numFmtId="166" fontId="6" fillId="0" borderId="5" xfId="2" applyNumberFormat="1" applyFont="1" applyBorder="1" applyAlignment="1" applyProtection="1">
      <alignment vertical="center"/>
    </xf>
    <xf numFmtId="44" fontId="1" fillId="0" borderId="9" xfId="2" applyFont="1" applyBorder="1" applyAlignment="1" applyProtection="1">
      <alignment vertical="center"/>
      <protection locked="0"/>
    </xf>
    <xf numFmtId="43" fontId="1" fillId="0" borderId="5" xfId="1" applyFont="1" applyBorder="1" applyAlignment="1" applyProtection="1">
      <alignment vertical="center"/>
      <protection locked="0"/>
    </xf>
    <xf numFmtId="0" fontId="2" fillId="0" borderId="2" xfId="0" applyFont="1" applyBorder="1" applyAlignment="1">
      <alignment horizontal="center"/>
    </xf>
    <xf numFmtId="165" fontId="6" fillId="0" borderId="14" xfId="1" applyNumberFormat="1" applyFont="1" applyBorder="1" applyAlignment="1" applyProtection="1">
      <alignment vertical="center"/>
      <protection locked="0"/>
    </xf>
    <xf numFmtId="44" fontId="4" fillId="0" borderId="13" xfId="2" applyNumberFormat="1" applyFont="1" applyBorder="1" applyAlignment="1">
      <alignment vertical="center" shrinkToFit="1"/>
    </xf>
    <xf numFmtId="0" fontId="2" fillId="0" borderId="0" xfId="0" applyFont="1" applyAlignment="1"/>
    <xf numFmtId="0" fontId="7" fillId="0" borderId="0" xfId="0" applyFont="1" applyAlignment="1"/>
    <xf numFmtId="0" fontId="2" fillId="0" borderId="7" xfId="0" applyFont="1" applyBorder="1"/>
    <xf numFmtId="0" fontId="2" fillId="0" borderId="0" xfId="0" applyFont="1" applyBorder="1"/>
    <xf numFmtId="0" fontId="2" fillId="0" borderId="15" xfId="0" applyFont="1" applyBorder="1"/>
    <xf numFmtId="0" fontId="2" fillId="0" borderId="0" xfId="0" applyFont="1" applyBorder="1" applyAlignment="1">
      <alignment horizontal="right"/>
    </xf>
    <xf numFmtId="0" fontId="2" fillId="0" borderId="15" xfId="0" applyFont="1" applyBorder="1" applyAlignment="1">
      <alignment horizontal="right"/>
    </xf>
    <xf numFmtId="9" fontId="2" fillId="0" borderId="7" xfId="0" applyNumberFormat="1" applyFont="1" applyBorder="1" applyAlignment="1"/>
    <xf numFmtId="0" fontId="2" fillId="0" borderId="0" xfId="0" applyFont="1" applyBorder="1" applyAlignment="1"/>
    <xf numFmtId="10" fontId="2" fillId="0" borderId="7" xfId="0" applyNumberFormat="1" applyFont="1" applyBorder="1" applyAlignment="1"/>
    <xf numFmtId="43" fontId="2" fillId="0" borderId="7" xfId="0" applyNumberFormat="1" applyFont="1" applyBorder="1" applyAlignment="1"/>
    <xf numFmtId="165" fontId="2" fillId="0" borderId="7" xfId="0" applyNumberFormat="1" applyFont="1" applyBorder="1" applyAlignment="1"/>
    <xf numFmtId="0" fontId="2" fillId="0" borderId="7" xfId="0" applyFont="1" applyBorder="1" applyAlignment="1"/>
    <xf numFmtId="0" fontId="6" fillId="0" borderId="15" xfId="0" applyFont="1" applyBorder="1"/>
    <xf numFmtId="166" fontId="2" fillId="0" borderId="15" xfId="2" applyNumberFormat="1" applyFont="1" applyBorder="1" applyAlignment="1"/>
    <xf numFmtId="0" fontId="6" fillId="0" borderId="15" xfId="0" applyFont="1" applyBorder="1" applyAlignment="1"/>
    <xf numFmtId="0" fontId="2" fillId="0" borderId="10" xfId="0" applyFont="1" applyBorder="1"/>
    <xf numFmtId="0" fontId="2" fillId="0" borderId="16" xfId="0" applyFont="1" applyBorder="1"/>
    <xf numFmtId="10" fontId="4" fillId="0" borderId="15" xfId="4" applyNumberFormat="1" applyFont="1" applyBorder="1"/>
    <xf numFmtId="166" fontId="2" fillId="0" borderId="0" xfId="2" applyNumberFormat="1" applyFont="1" applyBorder="1" applyAlignment="1"/>
    <xf numFmtId="166" fontId="2" fillId="0" borderId="0" xfId="0" applyNumberFormat="1" applyFont="1" applyBorder="1" applyAlignment="1"/>
    <xf numFmtId="166" fontId="2" fillId="0" borderId="15" xfId="0" applyNumberFormat="1" applyFont="1" applyBorder="1" applyAlignment="1"/>
    <xf numFmtId="166" fontId="6" fillId="0" borderId="15" xfId="0" applyNumberFormat="1" applyFont="1" applyBorder="1" applyAlignment="1"/>
    <xf numFmtId="10" fontId="8" fillId="0" borderId="15" xfId="0" applyNumberFormat="1" applyFont="1" applyBorder="1" applyAlignment="1"/>
    <xf numFmtId="165" fontId="2" fillId="0" borderId="15" xfId="0" applyNumberFormat="1" applyFont="1" applyBorder="1" applyAlignment="1"/>
    <xf numFmtId="2" fontId="2" fillId="0" borderId="15" xfId="0" applyNumberFormat="1" applyFont="1" applyBorder="1"/>
    <xf numFmtId="165" fontId="2" fillId="0" borderId="17" xfId="1" applyNumberFormat="1" applyFont="1" applyBorder="1"/>
    <xf numFmtId="165" fontId="2" fillId="0" borderId="0" xfId="0" applyNumberFormat="1" applyFont="1"/>
    <xf numFmtId="165" fontId="2" fillId="0" borderId="10" xfId="0" applyNumberFormat="1" applyFont="1" applyBorder="1"/>
    <xf numFmtId="165" fontId="2" fillId="0" borderId="16" xfId="0" applyNumberFormat="1" applyFont="1" applyBorder="1"/>
    <xf numFmtId="5" fontId="17" fillId="2" borderId="18" xfId="2" applyNumberFormat="1" applyFont="1" applyFill="1" applyBorder="1" applyAlignment="1" applyProtection="1">
      <alignment vertical="center"/>
      <protection locked="0"/>
    </xf>
    <xf numFmtId="5" fontId="17" fillId="2" borderId="18" xfId="1" applyNumberFormat="1" applyFont="1" applyFill="1" applyBorder="1" applyAlignment="1" applyProtection="1">
      <alignment vertical="center"/>
      <protection locked="0"/>
    </xf>
    <xf numFmtId="14" fontId="17" fillId="2" borderId="18" xfId="0" applyNumberFormat="1" applyFont="1" applyFill="1" applyBorder="1" applyAlignment="1" applyProtection="1">
      <alignment horizontal="center"/>
      <protection locked="0"/>
    </xf>
    <xf numFmtId="168" fontId="17" fillId="2" borderId="19" xfId="3" applyNumberFormat="1" applyFont="1" applyFill="1" applyBorder="1" applyProtection="1">
      <protection locked="0"/>
    </xf>
    <xf numFmtId="168" fontId="17" fillId="2" borderId="20" xfId="4" applyNumberFormat="1" applyFont="1" applyFill="1" applyBorder="1" applyAlignment="1" applyProtection="1">
      <alignment horizontal="center"/>
      <protection locked="0"/>
    </xf>
    <xf numFmtId="37" fontId="17" fillId="2" borderId="0" xfId="1" applyNumberFormat="1" applyFont="1" applyFill="1" applyBorder="1" applyAlignment="1" applyProtection="1">
      <alignment horizontal="center" vertical="center" shrinkToFit="1"/>
      <protection locked="0"/>
    </xf>
    <xf numFmtId="10" fontId="17" fillId="2" borderId="20" xfId="1" applyNumberFormat="1" applyFont="1" applyFill="1" applyBorder="1" applyAlignment="1" applyProtection="1">
      <alignment horizontal="center" vertical="center" shrinkToFit="1"/>
      <protection locked="0"/>
    </xf>
    <xf numFmtId="37" fontId="17" fillId="2" borderId="21" xfId="1" applyNumberFormat="1" applyFont="1" applyFill="1" applyBorder="1" applyAlignment="1" applyProtection="1">
      <alignment horizontal="center" vertical="center" shrinkToFit="1"/>
      <protection locked="0"/>
    </xf>
    <xf numFmtId="10" fontId="17" fillId="2" borderId="22" xfId="1" applyNumberFormat="1" applyFont="1" applyFill="1" applyBorder="1" applyAlignment="1" applyProtection="1">
      <alignment horizontal="center" vertical="center" shrinkToFit="1"/>
      <protection locked="0"/>
    </xf>
    <xf numFmtId="39" fontId="17" fillId="2" borderId="20" xfId="1" applyNumberFormat="1" applyFont="1" applyFill="1" applyBorder="1" applyAlignment="1" applyProtection="1">
      <alignment horizontal="center" vertical="center" shrinkToFit="1"/>
      <protection locked="0"/>
    </xf>
    <xf numFmtId="39" fontId="17" fillId="2" borderId="22" xfId="1" applyNumberFormat="1" applyFont="1" applyFill="1" applyBorder="1" applyAlignment="1" applyProtection="1">
      <alignment horizontal="center" vertical="center" shrinkToFit="1"/>
      <protection locked="0"/>
    </xf>
    <xf numFmtId="10" fontId="17" fillId="2" borderId="22" xfId="0" applyNumberFormat="1" applyFont="1" applyFill="1" applyBorder="1" applyAlignment="1" applyProtection="1">
      <alignment horizontal="center"/>
      <protection locked="0"/>
    </xf>
    <xf numFmtId="10" fontId="17" fillId="2" borderId="18" xfId="0" applyNumberFormat="1" applyFont="1" applyFill="1" applyBorder="1" applyAlignment="1" applyProtection="1">
      <alignment horizontal="center"/>
      <protection locked="0"/>
    </xf>
    <xf numFmtId="10" fontId="17" fillId="2" borderId="18" xfId="2" applyNumberFormat="1" applyFont="1" applyFill="1" applyBorder="1" applyAlignment="1" applyProtection="1">
      <alignment horizontal="center"/>
      <protection locked="0"/>
    </xf>
    <xf numFmtId="168" fontId="17" fillId="2" borderId="18" xfId="0" applyNumberFormat="1" applyFont="1" applyFill="1" applyBorder="1" applyProtection="1">
      <protection locked="0"/>
    </xf>
    <xf numFmtId="0" fontId="17" fillId="2" borderId="18" xfId="0" applyFont="1" applyFill="1" applyBorder="1" applyProtection="1">
      <protection locked="0"/>
    </xf>
    <xf numFmtId="10" fontId="17" fillId="2" borderId="18" xfId="0" applyNumberFormat="1" applyFont="1" applyFill="1" applyBorder="1" applyProtection="1">
      <protection locked="0"/>
    </xf>
    <xf numFmtId="0" fontId="14" fillId="0" borderId="0" xfId="0" applyFont="1" applyFill="1" applyAlignment="1" applyProtection="1">
      <alignment wrapText="1"/>
    </xf>
    <xf numFmtId="0" fontId="14" fillId="0" borderId="0" xfId="0" applyFont="1" applyFill="1" applyProtection="1"/>
    <xf numFmtId="0" fontId="14" fillId="0" borderId="0" xfId="0" applyFont="1" applyFill="1" applyAlignment="1" applyProtection="1">
      <alignment horizontal="center" wrapText="1"/>
    </xf>
    <xf numFmtId="0" fontId="16" fillId="0" borderId="0" xfId="0" applyFont="1" applyFill="1" applyAlignment="1" applyProtection="1">
      <alignment horizontal="right" wrapText="1"/>
    </xf>
    <xf numFmtId="0" fontId="11" fillId="0" borderId="0" xfId="0" applyFont="1" applyProtection="1"/>
    <xf numFmtId="0" fontId="11" fillId="0" borderId="0" xfId="0" applyFont="1" applyFill="1" applyAlignment="1" applyProtection="1">
      <alignment horizontal="right"/>
    </xf>
    <xf numFmtId="0" fontId="11" fillId="0" borderId="0" xfId="0" applyFont="1" applyFill="1" applyProtection="1"/>
    <xf numFmtId="0" fontId="11" fillId="0" borderId="0" xfId="0" applyFont="1" applyFill="1" applyBorder="1" applyProtection="1"/>
    <xf numFmtId="0" fontId="12" fillId="0" borderId="0" xfId="0" applyFont="1" applyFill="1" applyProtection="1"/>
    <xf numFmtId="168" fontId="11" fillId="0" borderId="24" xfId="3" applyNumberFormat="1" applyFont="1" applyBorder="1" applyAlignment="1" applyProtection="1"/>
    <xf numFmtId="168" fontId="11" fillId="0" borderId="18" xfId="3" applyNumberFormat="1" applyFont="1" applyFill="1" applyBorder="1" applyAlignment="1" applyProtection="1">
      <alignment horizontal="center" wrapText="1"/>
    </xf>
    <xf numFmtId="3" fontId="11" fillId="0" borderId="18" xfId="3" applyNumberFormat="1" applyFont="1" applyFill="1" applyBorder="1" applyAlignment="1" applyProtection="1">
      <alignment horizontal="center" wrapText="1"/>
    </xf>
    <xf numFmtId="3" fontId="11" fillId="0" borderId="25" xfId="3" applyNumberFormat="1" applyFont="1" applyFill="1" applyBorder="1" applyAlignment="1" applyProtection="1">
      <alignment horizontal="center" wrapText="1"/>
    </xf>
    <xf numFmtId="0" fontId="11" fillId="0" borderId="18" xfId="0" applyFont="1" applyFill="1" applyBorder="1" applyAlignment="1" applyProtection="1">
      <alignment horizontal="center" wrapText="1"/>
    </xf>
    <xf numFmtId="0" fontId="11" fillId="0" borderId="0" xfId="0" applyFont="1" applyFill="1" applyBorder="1" applyAlignment="1" applyProtection="1">
      <alignment vertical="center"/>
    </xf>
    <xf numFmtId="0" fontId="11" fillId="0" borderId="0" xfId="0" applyFont="1" applyBorder="1" applyProtection="1"/>
    <xf numFmtId="4" fontId="11" fillId="3" borderId="0" xfId="4" applyNumberFormat="1" applyFont="1" applyFill="1" applyBorder="1" applyAlignment="1" applyProtection="1">
      <alignment horizontal="center"/>
    </xf>
    <xf numFmtId="169" fontId="11" fillId="3" borderId="20" xfId="4" applyNumberFormat="1" applyFont="1" applyFill="1" applyBorder="1" applyAlignment="1" applyProtection="1">
      <alignment horizontal="center"/>
    </xf>
    <xf numFmtId="4" fontId="11" fillId="3" borderId="26" xfId="4" applyNumberFormat="1" applyFont="1" applyFill="1" applyBorder="1" applyAlignment="1" applyProtection="1">
      <alignment horizontal="center"/>
    </xf>
    <xf numFmtId="169" fontId="11" fillId="3" borderId="22" xfId="4" applyNumberFormat="1" applyFont="1" applyFill="1" applyBorder="1" applyAlignment="1" applyProtection="1">
      <alignment horizontal="center"/>
    </xf>
    <xf numFmtId="168" fontId="11" fillId="3" borderId="27" xfId="3" applyNumberFormat="1" applyFont="1" applyFill="1" applyBorder="1" applyProtection="1"/>
    <xf numFmtId="37" fontId="11" fillId="3" borderId="28" xfId="1" applyNumberFormat="1" applyFont="1" applyFill="1" applyBorder="1" applyAlignment="1" applyProtection="1">
      <alignment horizontal="center" vertical="center" shrinkToFit="1"/>
    </xf>
    <xf numFmtId="10" fontId="11" fillId="3" borderId="29" xfId="1" applyNumberFormat="1" applyFont="1" applyFill="1" applyBorder="1" applyAlignment="1" applyProtection="1">
      <alignment horizontal="center" vertical="center" shrinkToFit="1"/>
    </xf>
    <xf numFmtId="4" fontId="11" fillId="3" borderId="30" xfId="4" applyNumberFormat="1" applyFont="1" applyFill="1" applyBorder="1" applyAlignment="1" applyProtection="1">
      <alignment horizontal="center"/>
    </xf>
    <xf numFmtId="39" fontId="11" fillId="3" borderId="29" xfId="1" applyNumberFormat="1" applyFont="1" applyFill="1" applyBorder="1" applyAlignment="1" applyProtection="1">
      <alignment horizontal="center" vertical="center" shrinkToFit="1"/>
    </xf>
    <xf numFmtId="168" fontId="11" fillId="0" borderId="21" xfId="3" applyNumberFormat="1" applyFont="1" applyBorder="1" applyProtection="1"/>
    <xf numFmtId="168" fontId="11" fillId="4" borderId="22" xfId="4" applyNumberFormat="1" applyFont="1" applyFill="1" applyBorder="1" applyAlignment="1" applyProtection="1">
      <alignment horizontal="center"/>
    </xf>
    <xf numFmtId="37" fontId="11" fillId="3" borderId="26" xfId="4" applyNumberFormat="1" applyFont="1" applyFill="1" applyBorder="1" applyAlignment="1" applyProtection="1">
      <alignment horizontal="center"/>
    </xf>
    <xf numFmtId="10" fontId="11" fillId="3" borderId="22" xfId="4" applyNumberFormat="1" applyFont="1" applyFill="1" applyBorder="1" applyAlignment="1" applyProtection="1">
      <alignment horizontal="center"/>
    </xf>
    <xf numFmtId="4" fontId="11" fillId="3" borderId="22" xfId="4" applyNumberFormat="1" applyFont="1" applyFill="1" applyBorder="1" applyAlignment="1" applyProtection="1">
      <alignment horizontal="center"/>
    </xf>
    <xf numFmtId="0" fontId="12" fillId="0" borderId="0" xfId="0" applyFont="1" applyFill="1" applyBorder="1" applyAlignment="1" applyProtection="1">
      <alignment horizontal="right"/>
    </xf>
    <xf numFmtId="168" fontId="11" fillId="0" borderId="0" xfId="3" applyNumberFormat="1" applyFont="1" applyBorder="1" applyProtection="1"/>
    <xf numFmtId="168" fontId="11" fillId="0" borderId="0" xfId="0" applyNumberFormat="1" applyFont="1" applyFill="1" applyBorder="1" applyAlignment="1" applyProtection="1">
      <alignment vertical="center"/>
    </xf>
    <xf numFmtId="0" fontId="11" fillId="0" borderId="0" xfId="0" applyFont="1" applyFill="1" applyBorder="1" applyAlignment="1" applyProtection="1">
      <alignment horizontal="center" vertical="center" wrapText="1"/>
    </xf>
    <xf numFmtId="0" fontId="12" fillId="0" borderId="31" xfId="0" applyFont="1" applyFill="1" applyBorder="1" applyAlignment="1" applyProtection="1">
      <alignment horizontal="left" vertical="center" wrapText="1"/>
    </xf>
    <xf numFmtId="0" fontId="11" fillId="0" borderId="31" xfId="0" applyFont="1" applyFill="1" applyBorder="1" applyAlignment="1" applyProtection="1">
      <alignment horizontal="center"/>
    </xf>
    <xf numFmtId="0" fontId="11" fillId="0" borderId="18" xfId="0" applyFont="1" applyFill="1" applyBorder="1" applyAlignment="1" applyProtection="1">
      <alignment horizontal="center"/>
    </xf>
    <xf numFmtId="0" fontId="11" fillId="0" borderId="22" xfId="0" applyFont="1" applyFill="1" applyBorder="1" applyAlignment="1" applyProtection="1">
      <alignment horizontal="left" vertical="center" wrapText="1"/>
    </xf>
    <xf numFmtId="0" fontId="11" fillId="0" borderId="22" xfId="0" applyFont="1" applyFill="1" applyBorder="1" applyAlignment="1" applyProtection="1">
      <alignment horizontal="center"/>
    </xf>
    <xf numFmtId="0" fontId="11" fillId="0" borderId="0" xfId="0" applyFont="1" applyFill="1" applyBorder="1" applyAlignment="1" applyProtection="1">
      <alignment horizontal="center"/>
    </xf>
    <xf numFmtId="5" fontId="11" fillId="3" borderId="18" xfId="2" applyNumberFormat="1" applyFont="1" applyFill="1" applyBorder="1" applyAlignment="1" applyProtection="1">
      <alignment vertical="center"/>
    </xf>
    <xf numFmtId="10" fontId="11" fillId="0" borderId="0" xfId="4" applyNumberFormat="1" applyFont="1" applyFill="1" applyBorder="1" applyAlignment="1" applyProtection="1">
      <alignment vertical="center"/>
    </xf>
    <xf numFmtId="5" fontId="11" fillId="0" borderId="22" xfId="0" applyNumberFormat="1" applyFont="1" applyFill="1" applyBorder="1" applyAlignment="1" applyProtection="1"/>
    <xf numFmtId="5" fontId="11" fillId="0" borderId="18" xfId="0" applyNumberFormat="1" applyFont="1" applyFill="1" applyBorder="1" applyAlignment="1" applyProtection="1"/>
    <xf numFmtId="0" fontId="11" fillId="3" borderId="18" xfId="3" applyFont="1" applyFill="1" applyBorder="1" applyProtection="1"/>
    <xf numFmtId="0" fontId="11" fillId="0" borderId="18" xfId="0" applyFont="1" applyFill="1" applyBorder="1" applyAlignment="1" applyProtection="1">
      <alignment horizontal="center" vertical="center"/>
    </xf>
    <xf numFmtId="5" fontId="12" fillId="4" borderId="18" xfId="2" applyNumberFormat="1" applyFont="1" applyFill="1" applyBorder="1" applyAlignment="1" applyProtection="1">
      <alignment vertical="center" shrinkToFit="1"/>
    </xf>
    <xf numFmtId="5" fontId="12" fillId="3" borderId="18" xfId="2" applyNumberFormat="1" applyFont="1" applyFill="1" applyBorder="1" applyAlignment="1" applyProtection="1">
      <alignment vertical="center"/>
    </xf>
    <xf numFmtId="10" fontId="12" fillId="0" borderId="0" xfId="4" applyNumberFormat="1" applyFont="1" applyFill="1" applyBorder="1" applyAlignment="1" applyProtection="1">
      <alignment vertical="center" shrinkToFit="1"/>
    </xf>
    <xf numFmtId="0" fontId="11" fillId="0" borderId="0" xfId="0" applyFont="1" applyFill="1" applyAlignment="1" applyProtection="1"/>
    <xf numFmtId="0" fontId="11" fillId="0" borderId="0" xfId="0" applyFont="1" applyFill="1" applyBorder="1" applyAlignment="1" applyProtection="1"/>
    <xf numFmtId="0" fontId="11" fillId="0" borderId="0" xfId="0" applyFont="1" applyFill="1" applyBorder="1" applyAlignment="1" applyProtection="1">
      <alignment horizontal="center" vertical="center"/>
    </xf>
    <xf numFmtId="166" fontId="12" fillId="0" borderId="0" xfId="2" applyNumberFormat="1" applyFont="1" applyFill="1" applyBorder="1" applyAlignment="1" applyProtection="1">
      <alignment vertical="center" shrinkToFit="1"/>
    </xf>
    <xf numFmtId="44" fontId="12" fillId="0" borderId="0" xfId="2" applyNumberFormat="1" applyFont="1" applyFill="1" applyBorder="1" applyAlignment="1" applyProtection="1">
      <alignment vertical="center" shrinkToFit="1"/>
    </xf>
    <xf numFmtId="0" fontId="11" fillId="0" borderId="18" xfId="0" applyFont="1" applyFill="1" applyBorder="1" applyProtection="1"/>
    <xf numFmtId="166" fontId="11" fillId="3" borderId="18" xfId="2" applyNumberFormat="1" applyFont="1" applyFill="1" applyBorder="1" applyAlignment="1" applyProtection="1">
      <alignment horizontal="right" shrinkToFit="1"/>
    </xf>
    <xf numFmtId="0" fontId="11" fillId="0" borderId="18" xfId="0" applyFont="1" applyBorder="1" applyAlignment="1" applyProtection="1">
      <alignment horizontal="center"/>
    </xf>
    <xf numFmtId="0" fontId="11" fillId="5" borderId="32" xfId="0" applyFont="1" applyFill="1" applyBorder="1" applyAlignment="1" applyProtection="1">
      <alignment shrinkToFit="1"/>
    </xf>
    <xf numFmtId="0" fontId="11" fillId="5" borderId="33" xfId="0" applyFont="1" applyFill="1" applyBorder="1" applyAlignment="1" applyProtection="1">
      <alignment shrinkToFit="1"/>
    </xf>
    <xf numFmtId="0" fontId="11" fillId="0" borderId="9" xfId="0" applyFont="1" applyFill="1" applyBorder="1" applyProtection="1"/>
    <xf numFmtId="2" fontId="11" fillId="0" borderId="7" xfId="0" applyNumberFormat="1" applyFont="1" applyFill="1" applyBorder="1" applyAlignment="1" applyProtection="1">
      <alignment horizontal="center" shrinkToFit="1"/>
    </xf>
    <xf numFmtId="2" fontId="11" fillId="0" borderId="9" xfId="0" applyNumberFormat="1" applyFont="1" applyFill="1" applyBorder="1" applyAlignment="1" applyProtection="1">
      <alignment horizontal="center" shrinkToFit="1"/>
    </xf>
    <xf numFmtId="0" fontId="11" fillId="0" borderId="34" xfId="0" applyFont="1" applyFill="1" applyBorder="1" applyProtection="1"/>
    <xf numFmtId="2" fontId="11" fillId="0" borderId="35" xfId="0" applyNumberFormat="1" applyFont="1" applyFill="1" applyBorder="1" applyAlignment="1" applyProtection="1">
      <alignment horizontal="center" shrinkToFit="1"/>
    </xf>
    <xf numFmtId="2" fontId="11" fillId="0" borderId="34" xfId="0" applyNumberFormat="1" applyFont="1" applyFill="1" applyBorder="1" applyAlignment="1" applyProtection="1">
      <alignment horizontal="center" shrinkToFit="1"/>
    </xf>
    <xf numFmtId="0" fontId="11" fillId="0" borderId="14" xfId="0" applyFont="1" applyFill="1" applyBorder="1" applyProtection="1"/>
    <xf numFmtId="2" fontId="11" fillId="0" borderId="36" xfId="1" applyNumberFormat="1" applyFont="1" applyFill="1" applyBorder="1" applyAlignment="1" applyProtection="1">
      <alignment horizontal="center" shrinkToFit="1"/>
    </xf>
    <xf numFmtId="2" fontId="11" fillId="0" borderId="37" xfId="1" applyNumberFormat="1" applyFont="1" applyFill="1" applyBorder="1" applyAlignment="1" applyProtection="1">
      <alignment horizontal="center" shrinkToFit="1"/>
    </xf>
    <xf numFmtId="0" fontId="11" fillId="0" borderId="11" xfId="0" applyFont="1" applyFill="1" applyBorder="1" applyProtection="1"/>
    <xf numFmtId="5" fontId="18" fillId="0" borderId="0" xfId="0" applyNumberFormat="1" applyFont="1" applyFill="1" applyBorder="1" applyAlignment="1" applyProtection="1">
      <alignment horizontal="left"/>
    </xf>
    <xf numFmtId="5" fontId="19" fillId="0" borderId="0" xfId="0" applyNumberFormat="1" applyFont="1" applyFill="1" applyAlignment="1" applyProtection="1">
      <alignment horizontal="center" shrinkToFit="1"/>
    </xf>
    <xf numFmtId="5" fontId="18" fillId="0" borderId="0" xfId="0" applyNumberFormat="1" applyFont="1" applyFill="1" applyAlignment="1" applyProtection="1">
      <alignment horizontal="center"/>
    </xf>
    <xf numFmtId="0" fontId="11" fillId="0" borderId="0" xfId="0" applyFont="1" applyFill="1" applyBorder="1" applyAlignment="1" applyProtection="1">
      <alignment horizontal="left"/>
    </xf>
    <xf numFmtId="164" fontId="11" fillId="0" borderId="0" xfId="4" applyNumberFormat="1" applyFont="1" applyFill="1" applyAlignment="1" applyProtection="1">
      <alignment horizontal="center" shrinkToFit="1"/>
    </xf>
    <xf numFmtId="0" fontId="11" fillId="0" borderId="0" xfId="0" applyFont="1" applyFill="1" applyAlignment="1" applyProtection="1">
      <alignment horizontal="center"/>
    </xf>
    <xf numFmtId="0" fontId="11" fillId="0" borderId="0" xfId="0" applyFont="1" applyFill="1" applyAlignment="1" applyProtection="1">
      <alignment shrinkToFit="1"/>
    </xf>
    <xf numFmtId="164" fontId="11" fillId="0" borderId="0" xfId="0" applyNumberFormat="1" applyFont="1" applyFill="1" applyAlignment="1" applyProtection="1">
      <alignment shrinkToFit="1"/>
    </xf>
    <xf numFmtId="37" fontId="12" fillId="6" borderId="2" xfId="0" applyNumberFormat="1" applyFont="1" applyFill="1" applyBorder="1" applyAlignment="1" applyProtection="1">
      <alignment horizontal="center"/>
    </xf>
    <xf numFmtId="0" fontId="11" fillId="0" borderId="0" xfId="0" applyFont="1" applyFill="1" applyAlignment="1" applyProtection="1">
      <alignment horizontal="left" shrinkToFit="1"/>
    </xf>
    <xf numFmtId="0" fontId="12" fillId="0" borderId="0" xfId="0" applyFont="1" applyFill="1" applyAlignment="1" applyProtection="1">
      <alignment horizontal="left" shrinkToFit="1"/>
    </xf>
    <xf numFmtId="5" fontId="13" fillId="6" borderId="1" xfId="2" applyNumberFormat="1" applyFont="1" applyFill="1" applyBorder="1" applyAlignment="1" applyProtection="1">
      <alignment horizontal="center"/>
    </xf>
    <xf numFmtId="14" fontId="11" fillId="3" borderId="18" xfId="0" applyNumberFormat="1" applyFont="1" applyFill="1" applyBorder="1" applyAlignment="1" applyProtection="1">
      <alignment horizontal="center"/>
    </xf>
    <xf numFmtId="0" fontId="11" fillId="3" borderId="0" xfId="0" applyFont="1" applyFill="1" applyProtection="1"/>
    <xf numFmtId="3" fontId="11" fillId="3" borderId="18" xfId="3" applyNumberFormat="1" applyFont="1" applyFill="1" applyBorder="1" applyAlignment="1" applyProtection="1">
      <alignment horizontal="center" wrapText="1"/>
    </xf>
    <xf numFmtId="0" fontId="11" fillId="3" borderId="18" xfId="0" applyFont="1" applyFill="1" applyBorder="1" applyAlignment="1" applyProtection="1">
      <alignment horizontal="center" wrapText="1"/>
    </xf>
    <xf numFmtId="0" fontId="11" fillId="3" borderId="0" xfId="0" applyFont="1" applyFill="1" applyBorder="1" applyProtection="1"/>
    <xf numFmtId="1" fontId="11" fillId="3" borderId="20" xfId="1" applyNumberFormat="1" applyFont="1" applyFill="1" applyBorder="1" applyAlignment="1" applyProtection="1">
      <alignment horizontal="center" vertical="center" shrinkToFit="1"/>
    </xf>
    <xf numFmtId="10" fontId="11" fillId="3" borderId="20" xfId="1" applyNumberFormat="1" applyFont="1" applyFill="1" applyBorder="1" applyAlignment="1" applyProtection="1">
      <alignment horizontal="center" vertical="center" shrinkToFit="1"/>
    </xf>
    <xf numFmtId="39" fontId="11" fillId="3" borderId="20" xfId="1" applyNumberFormat="1" applyFont="1" applyFill="1" applyBorder="1" applyAlignment="1" applyProtection="1">
      <alignment horizontal="center" vertical="center" shrinkToFit="1"/>
    </xf>
    <xf numFmtId="1" fontId="11" fillId="3" borderId="23" xfId="1" applyNumberFormat="1" applyFont="1" applyFill="1" applyBorder="1" applyAlignment="1" applyProtection="1">
      <alignment horizontal="center" vertical="center" shrinkToFit="1"/>
    </xf>
    <xf numFmtId="10" fontId="11" fillId="3" borderId="23" xfId="1" applyNumberFormat="1" applyFont="1" applyFill="1" applyBorder="1" applyAlignment="1" applyProtection="1">
      <alignment horizontal="center" vertical="center" shrinkToFit="1"/>
    </xf>
    <xf numFmtId="39" fontId="11" fillId="3" borderId="23" xfId="1" applyNumberFormat="1" applyFont="1" applyFill="1" applyBorder="1" applyAlignment="1" applyProtection="1">
      <alignment horizontal="center" vertical="center" shrinkToFit="1"/>
    </xf>
    <xf numFmtId="1" fontId="11" fillId="3" borderId="22" xfId="1" applyNumberFormat="1" applyFont="1" applyFill="1" applyBorder="1" applyAlignment="1" applyProtection="1">
      <alignment horizontal="center" vertical="center" shrinkToFit="1"/>
    </xf>
    <xf numFmtId="10" fontId="11" fillId="3" borderId="22" xfId="1" applyNumberFormat="1" applyFont="1" applyFill="1" applyBorder="1" applyAlignment="1" applyProtection="1">
      <alignment horizontal="center" vertical="center" shrinkToFit="1"/>
    </xf>
    <xf numFmtId="39" fontId="11" fillId="3" borderId="22" xfId="1" applyNumberFormat="1" applyFont="1" applyFill="1" applyBorder="1" applyAlignment="1" applyProtection="1">
      <alignment horizontal="center" vertical="center" shrinkToFit="1"/>
    </xf>
    <xf numFmtId="0" fontId="11" fillId="0" borderId="0" xfId="0" applyFont="1" applyFill="1" applyBorder="1" applyAlignment="1" applyProtection="1">
      <alignment horizontal="right" vertical="center"/>
    </xf>
    <xf numFmtId="5" fontId="20" fillId="7" borderId="18" xfId="0" applyNumberFormat="1" applyFont="1" applyFill="1" applyBorder="1" applyAlignment="1" applyProtection="1">
      <alignment vertical="center"/>
    </xf>
    <xf numFmtId="168" fontId="11" fillId="0" borderId="45" xfId="3" applyNumberFormat="1" applyFont="1" applyBorder="1" applyAlignment="1" applyProtection="1">
      <alignment horizontal="center"/>
    </xf>
    <xf numFmtId="168" fontId="11" fillId="0" borderId="46" xfId="3" applyNumberFormat="1" applyFont="1" applyBorder="1" applyAlignment="1" applyProtection="1">
      <alignment horizontal="center"/>
    </xf>
    <xf numFmtId="0" fontId="11" fillId="0" borderId="46" xfId="0" applyFont="1" applyFill="1" applyBorder="1" applyAlignment="1" applyProtection="1">
      <alignment horizontal="center" vertical="center"/>
    </xf>
    <xf numFmtId="0" fontId="11" fillId="0" borderId="47" xfId="0" applyFont="1" applyFill="1" applyBorder="1" applyAlignment="1" applyProtection="1">
      <alignment horizontal="center" vertical="center"/>
    </xf>
    <xf numFmtId="0" fontId="11" fillId="0" borderId="0" xfId="0" applyFont="1" applyBorder="1" applyAlignment="1" applyProtection="1">
      <alignment horizontal="center"/>
    </xf>
    <xf numFmtId="0" fontId="11" fillId="0" borderId="21" xfId="0" applyFont="1" applyFill="1" applyBorder="1" applyAlignment="1" applyProtection="1">
      <alignment horizontal="center"/>
    </xf>
    <xf numFmtId="0" fontId="11" fillId="0" borderId="26" xfId="0" applyFont="1" applyFill="1" applyBorder="1" applyAlignment="1" applyProtection="1">
      <alignment horizontal="center"/>
    </xf>
    <xf numFmtId="0" fontId="11" fillId="0" borderId="48" xfId="0" applyFont="1" applyFill="1" applyBorder="1" applyAlignment="1" applyProtection="1">
      <alignment horizontal="center"/>
    </xf>
    <xf numFmtId="0" fontId="11" fillId="0" borderId="0" xfId="0" applyFont="1" applyAlignment="1" applyProtection="1">
      <alignment horizontal="center"/>
    </xf>
    <xf numFmtId="2" fontId="11" fillId="0" borderId="26" xfId="0" applyNumberFormat="1" applyFont="1" applyFill="1" applyBorder="1" applyAlignment="1" applyProtection="1">
      <alignment horizontal="center"/>
    </xf>
    <xf numFmtId="10" fontId="11" fillId="0" borderId="26" xfId="0" applyNumberFormat="1" applyFont="1" applyFill="1" applyBorder="1" applyAlignment="1" applyProtection="1">
      <alignment horizontal="center"/>
    </xf>
    <xf numFmtId="5" fontId="11" fillId="0" borderId="26" xfId="0" applyNumberFormat="1" applyFont="1" applyFill="1" applyBorder="1" applyAlignment="1" applyProtection="1">
      <alignment horizontal="center"/>
    </xf>
    <xf numFmtId="5" fontId="12" fillId="0" borderId="48" xfId="0" applyNumberFormat="1" applyFont="1" applyFill="1" applyBorder="1" applyAlignment="1" applyProtection="1">
      <alignment horizontal="center"/>
    </xf>
    <xf numFmtId="0" fontId="11" fillId="0" borderId="24" xfId="0" applyFont="1" applyFill="1" applyBorder="1" applyAlignment="1" applyProtection="1">
      <alignment horizontal="center"/>
    </xf>
    <xf numFmtId="2" fontId="11" fillId="0" borderId="25" xfId="0" applyNumberFormat="1" applyFont="1" applyFill="1" applyBorder="1" applyAlignment="1" applyProtection="1">
      <alignment horizontal="center"/>
    </xf>
    <xf numFmtId="10" fontId="11" fillId="0" borderId="25" xfId="0" applyNumberFormat="1" applyFont="1" applyFill="1" applyBorder="1" applyAlignment="1" applyProtection="1">
      <alignment horizontal="center"/>
    </xf>
    <xf numFmtId="5" fontId="11" fillId="0" borderId="25" xfId="0" applyNumberFormat="1" applyFont="1" applyFill="1" applyBorder="1" applyAlignment="1" applyProtection="1">
      <alignment horizontal="center"/>
    </xf>
    <xf numFmtId="5" fontId="12" fillId="0" borderId="49" xfId="0" applyNumberFormat="1" applyFont="1" applyFill="1" applyBorder="1" applyAlignment="1" applyProtection="1">
      <alignment horizontal="center"/>
    </xf>
    <xf numFmtId="0" fontId="12" fillId="0" borderId="7" xfId="0" applyFont="1" applyFill="1" applyBorder="1" applyAlignment="1" applyProtection="1">
      <alignment horizontal="center" wrapText="1" shrinkToFit="1"/>
    </xf>
    <xf numFmtId="1" fontId="11" fillId="0" borderId="55" xfId="1" applyNumberFormat="1" applyFont="1" applyFill="1" applyBorder="1" applyAlignment="1" applyProtection="1">
      <alignment horizontal="center" shrinkToFit="1"/>
    </xf>
    <xf numFmtId="1" fontId="11" fillId="0" borderId="11" xfId="1" applyNumberFormat="1" applyFont="1" applyFill="1" applyBorder="1" applyAlignment="1" applyProtection="1">
      <alignment horizontal="center" shrinkToFit="1"/>
    </xf>
    <xf numFmtId="5" fontId="24" fillId="0" borderId="0" xfId="0" applyNumberFormat="1" applyFont="1" applyFill="1" applyBorder="1" applyAlignment="1" applyProtection="1">
      <alignment horizontal="left"/>
    </xf>
    <xf numFmtId="5" fontId="18" fillId="0" borderId="0" xfId="0" applyNumberFormat="1" applyFont="1" applyFill="1" applyAlignment="1" applyProtection="1">
      <alignment horizontal="center" shrinkToFit="1"/>
    </xf>
    <xf numFmtId="3" fontId="12" fillId="0" borderId="1" xfId="0" applyNumberFormat="1" applyFont="1" applyFill="1" applyBorder="1" applyProtection="1"/>
    <xf numFmtId="3" fontId="12" fillId="0" borderId="38" xfId="2" applyNumberFormat="1" applyFont="1" applyFill="1" applyBorder="1" applyAlignment="1" applyProtection="1">
      <alignment horizontal="center" shrinkToFit="1"/>
    </xf>
    <xf numFmtId="3" fontId="12" fillId="0" borderId="6" xfId="2" applyNumberFormat="1" applyFont="1" applyFill="1" applyBorder="1" applyAlignment="1" applyProtection="1">
      <alignment horizontal="center" shrinkToFit="1"/>
    </xf>
    <xf numFmtId="3" fontId="11" fillId="0" borderId="0" xfId="0" applyNumberFormat="1" applyFont="1" applyFill="1" applyProtection="1"/>
    <xf numFmtId="3" fontId="11" fillId="0" borderId="40" xfId="1" applyNumberFormat="1" applyFont="1" applyFill="1" applyBorder="1" applyAlignment="1" applyProtection="1">
      <alignment horizontal="center" shrinkToFit="1"/>
    </xf>
    <xf numFmtId="3" fontId="11" fillId="0" borderId="14" xfId="1" applyNumberFormat="1" applyFont="1" applyFill="1" applyBorder="1" applyAlignment="1" applyProtection="1">
      <alignment horizontal="center" shrinkToFit="1"/>
    </xf>
    <xf numFmtId="3" fontId="11" fillId="0" borderId="0" xfId="0" applyNumberFormat="1" applyFont="1" applyFill="1" applyAlignment="1" applyProtection="1"/>
    <xf numFmtId="3" fontId="11" fillId="0" borderId="11" xfId="0" applyNumberFormat="1" applyFont="1" applyFill="1" applyBorder="1" applyAlignment="1" applyProtection="1">
      <alignment vertical="center" wrapText="1"/>
    </xf>
    <xf numFmtId="3" fontId="11" fillId="0" borderId="41" xfId="0" applyNumberFormat="1" applyFont="1" applyFill="1" applyBorder="1" applyAlignment="1" applyProtection="1">
      <alignment vertical="center" wrapText="1"/>
    </xf>
    <xf numFmtId="3" fontId="11" fillId="0" borderId="42" xfId="1" applyNumberFormat="1" applyFont="1" applyFill="1" applyBorder="1" applyAlignment="1" applyProtection="1">
      <alignment horizontal="center" shrinkToFit="1"/>
    </xf>
    <xf numFmtId="3" fontId="11" fillId="0" borderId="41" xfId="1" applyNumberFormat="1" applyFont="1" applyFill="1" applyBorder="1" applyAlignment="1" applyProtection="1">
      <alignment horizontal="center" shrinkToFit="1"/>
    </xf>
    <xf numFmtId="3" fontId="12" fillId="0" borderId="43" xfId="0" applyNumberFormat="1" applyFont="1" applyFill="1" applyBorder="1" applyAlignment="1" applyProtection="1"/>
    <xf numFmtId="3" fontId="12" fillId="0" borderId="44" xfId="0" applyNumberFormat="1" applyFont="1" applyFill="1" applyBorder="1" applyAlignment="1" applyProtection="1">
      <alignment horizontal="center" shrinkToFit="1"/>
    </xf>
    <xf numFmtId="3" fontId="12" fillId="0" borderId="43" xfId="0" applyNumberFormat="1" applyFont="1" applyFill="1" applyBorder="1" applyAlignment="1" applyProtection="1">
      <alignment horizontal="center" shrinkToFit="1"/>
    </xf>
    <xf numFmtId="3" fontId="12" fillId="0" borderId="14" xfId="0" applyNumberFormat="1" applyFont="1" applyFill="1" applyBorder="1" applyProtection="1"/>
    <xf numFmtId="3" fontId="12" fillId="0" borderId="40" xfId="0" applyNumberFormat="1" applyFont="1" applyFill="1" applyBorder="1" applyAlignment="1" applyProtection="1">
      <alignment horizontal="center" shrinkToFit="1"/>
    </xf>
    <xf numFmtId="3" fontId="12" fillId="0" borderId="14" xfId="0" applyNumberFormat="1" applyFont="1" applyFill="1" applyBorder="1" applyAlignment="1" applyProtection="1">
      <alignment horizontal="center" shrinkToFit="1"/>
    </xf>
    <xf numFmtId="3" fontId="11" fillId="0" borderId="9" xfId="0" applyNumberFormat="1" applyFont="1" applyFill="1" applyBorder="1" applyProtection="1"/>
    <xf numFmtId="3" fontId="11" fillId="0" borderId="3" xfId="2" applyNumberFormat="1" applyFont="1" applyFill="1" applyBorder="1" applyAlignment="1" applyProtection="1">
      <alignment horizontal="center" shrinkToFit="1"/>
    </xf>
    <xf numFmtId="3" fontId="11" fillId="0" borderId="5" xfId="2" applyNumberFormat="1" applyFont="1" applyFill="1" applyBorder="1" applyAlignment="1" applyProtection="1">
      <alignment horizontal="center" shrinkToFit="1"/>
    </xf>
    <xf numFmtId="3" fontId="11" fillId="0" borderId="1" xfId="0" applyNumberFormat="1" applyFont="1" applyFill="1" applyBorder="1" applyProtection="1"/>
    <xf numFmtId="3" fontId="11" fillId="0" borderId="10" xfId="2" applyNumberFormat="1" applyFont="1" applyFill="1" applyBorder="1" applyAlignment="1" applyProtection="1">
      <alignment horizontal="center" shrinkToFit="1"/>
    </xf>
    <xf numFmtId="3" fontId="11" fillId="0" borderId="1" xfId="2" applyNumberFormat="1" applyFont="1" applyFill="1" applyBorder="1" applyAlignment="1" applyProtection="1">
      <alignment horizontal="center" shrinkToFit="1"/>
    </xf>
    <xf numFmtId="3" fontId="11" fillId="0" borderId="34" xfId="0" applyNumberFormat="1" applyFont="1" applyFill="1" applyBorder="1" applyProtection="1"/>
    <xf numFmtId="3" fontId="11" fillId="0" borderId="35" xfId="0" applyNumberFormat="1" applyFont="1" applyFill="1" applyBorder="1" applyAlignment="1" applyProtection="1">
      <alignment horizontal="center" shrinkToFit="1"/>
    </xf>
    <xf numFmtId="3" fontId="11" fillId="0" borderId="34" xfId="0" applyNumberFormat="1" applyFont="1" applyFill="1" applyBorder="1" applyAlignment="1" applyProtection="1">
      <alignment horizontal="center" shrinkToFit="1"/>
    </xf>
    <xf numFmtId="3" fontId="11" fillId="0" borderId="1" xfId="0" applyNumberFormat="1" applyFont="1" applyFill="1" applyBorder="1" applyAlignment="1" applyProtection="1">
      <alignment vertical="center" wrapText="1"/>
    </xf>
    <xf numFmtId="3" fontId="11" fillId="0" borderId="44" xfId="0" applyNumberFormat="1" applyFont="1" applyFill="1" applyBorder="1" applyAlignment="1" applyProtection="1">
      <alignment horizontal="center" shrinkToFit="1"/>
    </xf>
    <xf numFmtId="3" fontId="11" fillId="0" borderId="43" xfId="0" applyNumberFormat="1" applyFont="1" applyFill="1" applyBorder="1" applyAlignment="1" applyProtection="1">
      <alignment horizontal="center" shrinkToFit="1"/>
    </xf>
    <xf numFmtId="0" fontId="12" fillId="0" borderId="8" xfId="0" applyFont="1" applyFill="1" applyBorder="1" applyAlignment="1" applyProtection="1">
      <alignment horizontal="center" wrapText="1" shrinkToFit="1"/>
    </xf>
    <xf numFmtId="0" fontId="12" fillId="0" borderId="2" xfId="0" applyFont="1" applyFill="1" applyBorder="1" applyAlignment="1" applyProtection="1">
      <alignment horizontal="center" wrapText="1" shrinkToFit="1"/>
    </xf>
    <xf numFmtId="3" fontId="11" fillId="0" borderId="0" xfId="0" applyNumberFormat="1" applyFont="1" applyFill="1" applyAlignment="1" applyProtection="1">
      <alignment shrinkToFit="1"/>
    </xf>
    <xf numFmtId="5" fontId="11" fillId="0" borderId="0" xfId="0" applyNumberFormat="1" applyFont="1" applyFill="1" applyAlignment="1" applyProtection="1">
      <alignment shrinkToFit="1"/>
    </xf>
    <xf numFmtId="3" fontId="25" fillId="2" borderId="18" xfId="0" applyNumberFormat="1" applyFont="1" applyFill="1" applyBorder="1" applyAlignment="1" applyProtection="1">
      <alignment horizontal="center" shrinkToFit="1"/>
    </xf>
    <xf numFmtId="3" fontId="18" fillId="0" borderId="0" xfId="0" applyNumberFormat="1" applyFont="1" applyFill="1" applyAlignment="1" applyProtection="1">
      <alignment horizontal="center" shrinkToFit="1"/>
    </xf>
    <xf numFmtId="3" fontId="24" fillId="3" borderId="18" xfId="0" applyNumberFormat="1" applyFont="1" applyFill="1" applyBorder="1" applyAlignment="1" applyProtection="1">
      <alignment horizontal="center" shrinkToFit="1"/>
    </xf>
    <xf numFmtId="0" fontId="11" fillId="5" borderId="50" xfId="0" applyFont="1" applyFill="1" applyBorder="1" applyAlignment="1" applyProtection="1">
      <alignment horizontal="center" shrinkToFit="1"/>
    </xf>
    <xf numFmtId="0" fontId="11" fillId="5" borderId="32" xfId="0" applyFont="1" applyFill="1" applyBorder="1" applyAlignment="1" applyProtection="1">
      <alignment horizontal="center" shrinkToFit="1"/>
    </xf>
    <xf numFmtId="0" fontId="11" fillId="8" borderId="32" xfId="0" applyFont="1" applyFill="1" applyBorder="1" applyAlignment="1" applyProtection="1">
      <alignment horizontal="center" shrinkToFit="1"/>
    </xf>
    <xf numFmtId="0" fontId="11" fillId="8" borderId="33" xfId="0" applyFont="1" applyFill="1" applyBorder="1" applyAlignment="1" applyProtection="1">
      <alignment horizontal="center" shrinkToFit="1"/>
    </xf>
    <xf numFmtId="0" fontId="26" fillId="10" borderId="9" xfId="0" applyFont="1" applyFill="1" applyBorder="1" applyAlignment="1" applyProtection="1">
      <alignment horizontal="left" vertical="top" wrapText="1"/>
    </xf>
    <xf numFmtId="0" fontId="12" fillId="0" borderId="50" xfId="0" applyFont="1" applyFill="1" applyBorder="1" applyAlignment="1" applyProtection="1">
      <alignment horizontal="left" vertical="top" shrinkToFit="1"/>
    </xf>
    <xf numFmtId="0" fontId="11" fillId="9" borderId="38" xfId="0" applyFont="1" applyFill="1" applyBorder="1" applyAlignment="1" applyProtection="1">
      <alignment horizontal="center" shrinkToFit="1"/>
    </xf>
    <xf numFmtId="0" fontId="11" fillId="9" borderId="56" xfId="0" applyFont="1" applyFill="1" applyBorder="1" applyAlignment="1" applyProtection="1">
      <alignment horizontal="center" shrinkToFit="1"/>
    </xf>
    <xf numFmtId="0" fontId="11" fillId="9" borderId="57" xfId="0" applyFont="1" applyFill="1" applyBorder="1" applyAlignment="1" applyProtection="1">
      <alignment horizontal="center" shrinkToFit="1"/>
    </xf>
    <xf numFmtId="169" fontId="11" fillId="3" borderId="58" xfId="4" applyNumberFormat="1" applyFont="1" applyFill="1" applyBorder="1" applyAlignment="1" applyProtection="1">
      <alignment horizontal="center"/>
    </xf>
    <xf numFmtId="168" fontId="17" fillId="2" borderId="23" xfId="4" applyNumberFormat="1" applyFont="1" applyFill="1" applyBorder="1" applyAlignment="1" applyProtection="1">
      <alignment horizontal="center"/>
      <protection locked="0"/>
    </xf>
    <xf numFmtId="168" fontId="17" fillId="2" borderId="18" xfId="3" applyNumberFormat="1" applyFont="1" applyFill="1" applyBorder="1" applyProtection="1">
      <protection locked="0"/>
    </xf>
    <xf numFmtId="2" fontId="17" fillId="2" borderId="7" xfId="0" applyNumberFormat="1" applyFont="1" applyFill="1" applyBorder="1" applyAlignment="1" applyProtection="1">
      <alignment horizontal="center" shrinkToFit="1"/>
      <protection locked="0"/>
    </xf>
    <xf numFmtId="2" fontId="17" fillId="2" borderId="35" xfId="0" applyNumberFormat="1" applyFont="1" applyFill="1" applyBorder="1" applyAlignment="1" applyProtection="1">
      <alignment horizontal="center" shrinkToFit="1"/>
      <protection locked="0"/>
    </xf>
    <xf numFmtId="1" fontId="11" fillId="2" borderId="55" xfId="1" applyNumberFormat="1" applyFont="1" applyFill="1" applyBorder="1" applyAlignment="1" applyProtection="1">
      <alignment horizontal="center" shrinkToFit="1"/>
      <protection locked="0"/>
    </xf>
    <xf numFmtId="3" fontId="21" fillId="2" borderId="38" xfId="2" applyNumberFormat="1" applyFont="1" applyFill="1" applyBorder="1" applyAlignment="1" applyProtection="1">
      <alignment horizontal="center" shrinkToFit="1"/>
      <protection locked="0"/>
    </xf>
    <xf numFmtId="3" fontId="17" fillId="2" borderId="40" xfId="1" applyNumberFormat="1" applyFont="1" applyFill="1" applyBorder="1" applyAlignment="1" applyProtection="1">
      <alignment horizontal="center" shrinkToFit="1"/>
      <protection locked="0"/>
    </xf>
    <xf numFmtId="3" fontId="17" fillId="2" borderId="42" xfId="1" applyNumberFormat="1" applyFont="1" applyFill="1" applyBorder="1" applyAlignment="1" applyProtection="1">
      <alignment horizontal="center" shrinkToFit="1"/>
      <protection locked="0"/>
    </xf>
    <xf numFmtId="3" fontId="22" fillId="2" borderId="3" xfId="2" applyNumberFormat="1" applyFont="1" applyFill="1" applyBorder="1" applyAlignment="1" applyProtection="1">
      <alignment horizontal="center" shrinkToFit="1"/>
      <protection locked="0"/>
    </xf>
    <xf numFmtId="3" fontId="22" fillId="2" borderId="10" xfId="2" applyNumberFormat="1" applyFont="1" applyFill="1" applyBorder="1" applyAlignment="1" applyProtection="1">
      <alignment horizontal="center" shrinkToFit="1"/>
      <protection locked="0"/>
    </xf>
    <xf numFmtId="3" fontId="25" fillId="2" borderId="18" xfId="0" applyNumberFormat="1" applyFont="1" applyFill="1" applyBorder="1" applyAlignment="1" applyProtection="1">
      <alignment horizontal="center" shrinkToFit="1"/>
      <protection locked="0"/>
    </xf>
    <xf numFmtId="3" fontId="25" fillId="9" borderId="18" xfId="0" applyNumberFormat="1" applyFont="1" applyFill="1" applyBorder="1" applyAlignment="1" applyProtection="1">
      <alignment horizontal="center" shrinkToFit="1"/>
      <protection locked="0"/>
    </xf>
    <xf numFmtId="2" fontId="22" fillId="2" borderId="7" xfId="0" applyNumberFormat="1" applyFont="1" applyFill="1" applyBorder="1" applyAlignment="1" applyProtection="1">
      <alignment horizontal="center" shrinkToFit="1"/>
      <protection locked="0"/>
    </xf>
    <xf numFmtId="2" fontId="22" fillId="2" borderId="35" xfId="0" applyNumberFormat="1" applyFont="1" applyFill="1" applyBorder="1" applyAlignment="1" applyProtection="1">
      <alignment horizontal="center" shrinkToFit="1"/>
      <protection locked="0"/>
    </xf>
    <xf numFmtId="3" fontId="23" fillId="2" borderId="38" xfId="2" applyNumberFormat="1" applyFont="1" applyFill="1" applyBorder="1" applyAlignment="1" applyProtection="1">
      <alignment horizontal="center" shrinkToFit="1"/>
      <protection locked="0"/>
    </xf>
    <xf numFmtId="3" fontId="22" fillId="2" borderId="40" xfId="1" applyNumberFormat="1" applyFont="1" applyFill="1" applyBorder="1" applyAlignment="1" applyProtection="1">
      <alignment horizontal="center" shrinkToFit="1"/>
      <protection locked="0"/>
    </xf>
    <xf numFmtId="3" fontId="22" fillId="2" borderId="42" xfId="1" applyNumberFormat="1" applyFont="1" applyFill="1" applyBorder="1" applyAlignment="1" applyProtection="1">
      <alignment horizontal="center" shrinkToFit="1"/>
      <protection locked="0"/>
    </xf>
    <xf numFmtId="3" fontId="18" fillId="0" borderId="0" xfId="0" applyNumberFormat="1" applyFont="1" applyFill="1" applyAlignment="1" applyProtection="1">
      <alignment horizontal="center" shrinkToFit="1"/>
      <protection locked="0"/>
    </xf>
    <xf numFmtId="2" fontId="11" fillId="0" borderId="36" xfId="1" applyNumberFormat="1" applyFont="1" applyFill="1" applyBorder="1" applyAlignment="1" applyProtection="1">
      <alignment horizontal="center" shrinkToFit="1"/>
      <protection locked="0"/>
    </xf>
    <xf numFmtId="3" fontId="12" fillId="0" borderId="44" xfId="0" applyNumberFormat="1" applyFont="1" applyFill="1" applyBorder="1" applyAlignment="1" applyProtection="1">
      <alignment horizontal="center" shrinkToFit="1"/>
      <protection locked="0"/>
    </xf>
    <xf numFmtId="3" fontId="12" fillId="0" borderId="40" xfId="0" applyNumberFormat="1" applyFont="1" applyFill="1" applyBorder="1" applyAlignment="1" applyProtection="1">
      <alignment horizontal="center" shrinkToFit="1"/>
      <protection locked="0"/>
    </xf>
    <xf numFmtId="3" fontId="11" fillId="0" borderId="35" xfId="0" applyNumberFormat="1" applyFont="1" applyFill="1" applyBorder="1" applyAlignment="1" applyProtection="1">
      <alignment horizontal="center" shrinkToFit="1"/>
      <protection locked="0"/>
    </xf>
    <xf numFmtId="3" fontId="11" fillId="0" borderId="44" xfId="0" applyNumberFormat="1" applyFont="1" applyFill="1" applyBorder="1" applyAlignment="1" applyProtection="1">
      <alignment horizontal="center" shrinkToFit="1"/>
      <protection locked="0"/>
    </xf>
    <xf numFmtId="5" fontId="19" fillId="0" borderId="0" xfId="0" applyNumberFormat="1" applyFont="1" applyFill="1" applyAlignment="1" applyProtection="1">
      <alignment horizontal="center" shrinkToFit="1"/>
      <protection locked="0"/>
    </xf>
    <xf numFmtId="164" fontId="11" fillId="0" borderId="0" xfId="4" applyNumberFormat="1" applyFont="1" applyFill="1" applyAlignment="1" applyProtection="1">
      <alignment horizontal="center" shrinkToFit="1"/>
      <protection locked="0"/>
    </xf>
    <xf numFmtId="3" fontId="24" fillId="3" borderId="18" xfId="0" applyNumberFormat="1" applyFont="1" applyFill="1" applyBorder="1" applyAlignment="1" applyProtection="1">
      <alignment horizontal="center" shrinkToFit="1"/>
      <protection locked="0"/>
    </xf>
    <xf numFmtId="5" fontId="27" fillId="2" borderId="1" xfId="2" applyNumberFormat="1" applyFont="1" applyFill="1" applyBorder="1" applyAlignment="1" applyProtection="1">
      <alignment horizontal="center"/>
      <protection locked="0"/>
    </xf>
    <xf numFmtId="3" fontId="11" fillId="0" borderId="39" xfId="0" applyNumberFormat="1" applyFont="1" applyFill="1" applyBorder="1" applyAlignment="1" applyProtection="1">
      <alignment vertical="center" wrapText="1"/>
      <protection locked="0"/>
    </xf>
    <xf numFmtId="3" fontId="11" fillId="0" borderId="11" xfId="0" applyNumberFormat="1" applyFont="1" applyFill="1" applyBorder="1" applyAlignment="1" applyProtection="1">
      <alignment vertical="center" wrapText="1"/>
      <protection locked="0"/>
    </xf>
    <xf numFmtId="7" fontId="11" fillId="3" borderId="22" xfId="2" applyNumberFormat="1" applyFont="1" applyFill="1" applyBorder="1" applyAlignment="1" applyProtection="1">
      <alignment horizontal="center" vertical="center" shrinkToFit="1"/>
    </xf>
    <xf numFmtId="7" fontId="11" fillId="3" borderId="18" xfId="2" applyNumberFormat="1" applyFont="1" applyFill="1" applyBorder="1" applyAlignment="1" applyProtection="1">
      <alignment horizontal="center" vertical="center"/>
    </xf>
    <xf numFmtId="7" fontId="11" fillId="3" borderId="18" xfId="1" applyNumberFormat="1" applyFont="1" applyFill="1" applyBorder="1" applyAlignment="1" applyProtection="1">
      <alignment horizontal="center" vertical="center"/>
    </xf>
    <xf numFmtId="7" fontId="12" fillId="0" borderId="18" xfId="2" applyNumberFormat="1" applyFont="1" applyFill="1" applyBorder="1" applyAlignment="1" applyProtection="1">
      <alignment horizontal="center" vertical="center" shrinkToFit="1"/>
    </xf>
    <xf numFmtId="5" fontId="11" fillId="3" borderId="18" xfId="1" applyNumberFormat="1" applyFont="1" applyFill="1" applyBorder="1" applyAlignment="1" applyProtection="1">
      <alignment horizontal="center" vertical="center"/>
    </xf>
    <xf numFmtId="5" fontId="11" fillId="3" borderId="18" xfId="2" applyNumberFormat="1" applyFont="1" applyFill="1" applyBorder="1" applyAlignment="1" applyProtection="1">
      <alignment horizontal="center" vertical="center"/>
    </xf>
    <xf numFmtId="5" fontId="12" fillId="0" borderId="18" xfId="2" applyNumberFormat="1" applyFont="1" applyFill="1" applyBorder="1" applyAlignment="1" applyProtection="1">
      <alignment horizontal="center" vertical="center" shrinkToFit="1"/>
    </xf>
    <xf numFmtId="10" fontId="11" fillId="3" borderId="18" xfId="4" applyNumberFormat="1" applyFont="1" applyFill="1" applyBorder="1" applyAlignment="1" applyProtection="1">
      <alignment horizontal="center" vertical="center"/>
    </xf>
    <xf numFmtId="10" fontId="12" fillId="0" borderId="18" xfId="4" applyNumberFormat="1" applyFont="1" applyFill="1" applyBorder="1" applyAlignment="1" applyProtection="1">
      <alignment horizontal="center" vertical="center" shrinkToFit="1"/>
    </xf>
    <xf numFmtId="0" fontId="11" fillId="0" borderId="0" xfId="0" applyFont="1" applyFill="1" applyBorder="1" applyProtection="1">
      <protection locked="0"/>
    </xf>
    <xf numFmtId="0" fontId="2" fillId="0" borderId="50" xfId="0" applyFont="1" applyBorder="1" applyAlignment="1">
      <alignment horizontal="center"/>
    </xf>
    <xf numFmtId="0" fontId="2" fillId="0" borderId="32" xfId="0" applyFont="1" applyBorder="1" applyAlignment="1">
      <alignment horizontal="center"/>
    </xf>
    <xf numFmtId="0" fontId="2" fillId="0" borderId="33" xfId="0" applyFont="1" applyBorder="1" applyAlignment="1">
      <alignment horizontal="center"/>
    </xf>
    <xf numFmtId="0" fontId="2" fillId="0" borderId="15"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center" vertical="center" wrapText="1"/>
    </xf>
    <xf numFmtId="0" fontId="4" fillId="0" borderId="16" xfId="0" applyFont="1" applyBorder="1" applyAlignment="1">
      <alignment horizontal="center" vertical="center" wrapText="1"/>
    </xf>
    <xf numFmtId="0" fontId="28"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1" fillId="0" borderId="0" xfId="0" applyFont="1" applyFill="1" applyBorder="1" applyAlignment="1" applyProtection="1">
      <alignment horizontal="left"/>
      <protection locked="0"/>
    </xf>
    <xf numFmtId="0" fontId="11" fillId="0" borderId="0" xfId="0" applyFont="1" applyFill="1" applyBorder="1" applyAlignment="1" applyProtection="1">
      <protection locked="0"/>
    </xf>
    <xf numFmtId="0" fontId="0" fillId="0" borderId="0" xfId="0" applyFill="1" applyBorder="1" applyAlignment="1" applyProtection="1">
      <protection locked="0"/>
    </xf>
    <xf numFmtId="0" fontId="14" fillId="0" borderId="0" xfId="0" applyFont="1" applyFill="1" applyAlignment="1" applyProtection="1">
      <alignment horizontal="center" wrapText="1"/>
    </xf>
    <xf numFmtId="0" fontId="21" fillId="2" borderId="24" xfId="0" applyFont="1" applyFill="1" applyBorder="1" applyAlignment="1" applyProtection="1">
      <alignment horizontal="left" shrinkToFit="1"/>
      <protection locked="0"/>
    </xf>
    <xf numFmtId="0" fontId="21" fillId="2" borderId="25" xfId="0" applyFont="1" applyFill="1" applyBorder="1" applyAlignment="1" applyProtection="1">
      <alignment horizontal="left" shrinkToFit="1"/>
      <protection locked="0"/>
    </xf>
    <xf numFmtId="0" fontId="21" fillId="2" borderId="49" xfId="0" applyFont="1" applyFill="1" applyBorder="1" applyAlignment="1" applyProtection="1">
      <alignment horizontal="left" shrinkToFit="1"/>
      <protection locked="0"/>
    </xf>
    <xf numFmtId="0" fontId="11" fillId="0" borderId="18" xfId="0" applyFont="1" applyFill="1" applyBorder="1" applyAlignment="1" applyProtection="1">
      <alignment horizontal="center"/>
    </xf>
    <xf numFmtId="0" fontId="14" fillId="0" borderId="0" xfId="0" applyFont="1" applyFill="1" applyAlignment="1" applyProtection="1">
      <alignment wrapText="1"/>
    </xf>
    <xf numFmtId="0" fontId="14" fillId="0" borderId="0" xfId="0" applyFont="1" applyFill="1" applyProtection="1"/>
    <xf numFmtId="0" fontId="11" fillId="0" borderId="0" xfId="0" applyFont="1" applyFill="1" applyAlignment="1" applyProtection="1">
      <alignment vertical="top" wrapText="1"/>
    </xf>
    <xf numFmtId="0" fontId="16" fillId="0" borderId="0" xfId="0" applyFont="1" applyFill="1" applyAlignment="1" applyProtection="1">
      <alignment horizontal="right" wrapText="1"/>
    </xf>
    <xf numFmtId="14" fontId="17" fillId="2" borderId="24" xfId="0" applyNumberFormat="1" applyFont="1" applyFill="1" applyBorder="1" applyAlignment="1" applyProtection="1">
      <alignment horizontal="center"/>
      <protection locked="0"/>
    </xf>
    <xf numFmtId="14" fontId="17" fillId="2" borderId="25" xfId="0" applyNumberFormat="1" applyFont="1" applyFill="1" applyBorder="1" applyAlignment="1" applyProtection="1">
      <alignment horizontal="center"/>
      <protection locked="0"/>
    </xf>
    <xf numFmtId="14" fontId="17" fillId="2" borderId="49" xfId="0" applyNumberFormat="1" applyFont="1" applyFill="1" applyBorder="1" applyAlignment="1" applyProtection="1">
      <alignment horizontal="center"/>
      <protection locked="0"/>
    </xf>
    <xf numFmtId="168" fontId="11" fillId="3" borderId="51" xfId="3" applyNumberFormat="1" applyFont="1" applyFill="1" applyBorder="1" applyProtection="1"/>
    <xf numFmtId="168" fontId="11" fillId="3" borderId="52" xfId="3" applyNumberFormat="1" applyFont="1" applyFill="1" applyBorder="1" applyProtection="1"/>
    <xf numFmtId="0" fontId="12" fillId="3" borderId="24" xfId="0" applyFont="1" applyFill="1" applyBorder="1" applyAlignment="1" applyProtection="1">
      <alignment horizontal="center" shrinkToFit="1"/>
    </xf>
    <xf numFmtId="0" fontId="12" fillId="3" borderId="25" xfId="0" applyFont="1" applyFill="1" applyBorder="1" applyAlignment="1" applyProtection="1">
      <alignment horizontal="center" shrinkToFit="1"/>
    </xf>
    <xf numFmtId="0" fontId="12" fillId="3" borderId="49" xfId="0" applyFont="1" applyFill="1" applyBorder="1" applyAlignment="1" applyProtection="1">
      <alignment horizontal="center" shrinkToFit="1"/>
    </xf>
    <xf numFmtId="168" fontId="11" fillId="3" borderId="24" xfId="3" applyNumberFormat="1" applyFont="1" applyFill="1" applyBorder="1" applyAlignment="1" applyProtection="1"/>
    <xf numFmtId="168" fontId="11" fillId="3" borderId="49" xfId="3" applyNumberFormat="1" applyFont="1" applyFill="1" applyBorder="1" applyAlignment="1" applyProtection="1"/>
    <xf numFmtId="168" fontId="11" fillId="3" borderId="45" xfId="3" applyNumberFormat="1" applyFont="1" applyFill="1" applyBorder="1" applyAlignment="1" applyProtection="1">
      <alignment shrinkToFit="1"/>
    </xf>
    <xf numFmtId="168" fontId="11" fillId="3" borderId="47" xfId="3" applyNumberFormat="1" applyFont="1" applyFill="1" applyBorder="1" applyAlignment="1" applyProtection="1">
      <alignment shrinkToFit="1"/>
    </xf>
    <xf numFmtId="168" fontId="11" fillId="3" borderId="19" xfId="3" applyNumberFormat="1" applyFont="1" applyFill="1" applyBorder="1" applyAlignment="1" applyProtection="1">
      <alignment shrinkToFit="1"/>
    </xf>
    <xf numFmtId="168" fontId="11" fillId="3" borderId="53" xfId="3" applyNumberFormat="1" applyFont="1" applyFill="1" applyBorder="1" applyAlignment="1" applyProtection="1">
      <alignment shrinkToFit="1"/>
    </xf>
    <xf numFmtId="168" fontId="11" fillId="3" borderId="27" xfId="3" applyNumberFormat="1" applyFont="1" applyFill="1" applyBorder="1" applyAlignment="1" applyProtection="1">
      <alignment shrinkToFit="1"/>
    </xf>
    <xf numFmtId="168" fontId="11" fillId="3" borderId="54" xfId="3" applyNumberFormat="1" applyFont="1" applyFill="1" applyBorder="1" applyAlignment="1" applyProtection="1">
      <alignment shrinkToFit="1"/>
    </xf>
  </cellXfs>
  <cellStyles count="5">
    <cellStyle name="Comma" xfId="1" builtinId="3"/>
    <cellStyle name="Currency" xfId="2" builtinId="4"/>
    <cellStyle name="Normal" xfId="0" builtinId="0"/>
    <cellStyle name="Normal 2" xfId="3"/>
    <cellStyle name="Percent" xfId="4" builtinId="5"/>
  </cellStyles>
  <dxfs count="179">
    <dxf>
      <font>
        <strike val="0"/>
        <color rgb="FF00B050"/>
      </font>
    </dxf>
    <dxf>
      <font>
        <b/>
        <i val="0"/>
        <strike val="0"/>
        <color theme="0"/>
      </font>
      <fill>
        <patternFill>
          <bgColor rgb="FFFF0000"/>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s>
  <tableStyles count="0" defaultTableStyle="TableStyleMedium9" defaultPivotStyle="PivotStyleLight16"/>
  <colors>
    <mruColors>
      <color rgb="FF0033CC"/>
      <color rgb="FF008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T38"/>
  <sheetViews>
    <sheetView workbookViewId="0">
      <selection activeCell="G9" sqref="G9"/>
    </sheetView>
  </sheetViews>
  <sheetFormatPr defaultRowHeight="12.75" x14ac:dyDescent="0.2"/>
  <cols>
    <col min="1" max="1" width="22.5703125" style="6" bestFit="1" customWidth="1"/>
    <col min="2" max="2" width="11.85546875" style="6" customWidth="1"/>
    <col min="3" max="5" width="9.140625" style="6"/>
    <col min="6" max="6" width="13.42578125" style="6" bestFit="1" customWidth="1"/>
    <col min="7" max="7" width="6" style="2" bestFit="1" customWidth="1"/>
    <col min="8" max="8" width="8.7109375" style="2" bestFit="1" customWidth="1"/>
    <col min="9" max="9" width="9" style="2" customWidth="1"/>
    <col min="10" max="10" width="9.7109375" style="6" bestFit="1" customWidth="1"/>
    <col min="11" max="11" width="5.140625" style="6" customWidth="1"/>
    <col min="12" max="12" width="6" style="6" bestFit="1" customWidth="1"/>
    <col min="13" max="13" width="8.7109375" style="6" bestFit="1" customWidth="1"/>
    <col min="14" max="14" width="9.28515625" style="6" customWidth="1"/>
    <col min="15" max="15" width="9.7109375" style="6" bestFit="1" customWidth="1"/>
    <col min="16" max="16" width="6.28515625" style="6" customWidth="1"/>
    <col min="17" max="19" width="9.140625" style="6"/>
    <col min="20" max="20" width="11.28515625" style="6" bestFit="1" customWidth="1"/>
    <col min="21" max="16384" width="9.140625" style="6"/>
  </cols>
  <sheetData>
    <row r="1" spans="1:20" x14ac:dyDescent="0.2">
      <c r="A1" s="5" t="s">
        <v>12</v>
      </c>
    </row>
    <row r="2" spans="1:20" ht="13.5" thickBot="1" x14ac:dyDescent="0.25">
      <c r="A2" t="s">
        <v>17</v>
      </c>
    </row>
    <row r="3" spans="1:20" ht="13.5" thickBot="1" x14ac:dyDescent="0.25">
      <c r="G3" s="292" t="s">
        <v>21</v>
      </c>
      <c r="H3" s="293"/>
      <c r="I3" s="293"/>
      <c r="J3" s="294"/>
      <c r="L3" s="292" t="s">
        <v>27</v>
      </c>
      <c r="M3" s="293"/>
      <c r="N3" s="293"/>
      <c r="O3" s="294"/>
      <c r="Q3" s="292" t="s">
        <v>28</v>
      </c>
      <c r="R3" s="293"/>
      <c r="S3" s="293"/>
      <c r="T3" s="294"/>
    </row>
    <row r="4" spans="1:20" s="2" customFormat="1" ht="11.25" x14ac:dyDescent="0.2">
      <c r="A4" s="295" t="s">
        <v>5</v>
      </c>
      <c r="B4" s="37" t="s">
        <v>17</v>
      </c>
      <c r="C4" s="37" t="s">
        <v>18</v>
      </c>
      <c r="D4" s="37" t="s">
        <v>19</v>
      </c>
      <c r="E4" s="37" t="s">
        <v>20</v>
      </c>
      <c r="G4" s="42"/>
      <c r="H4" s="43"/>
      <c r="I4" s="43"/>
      <c r="J4" s="44">
        <v>2</v>
      </c>
      <c r="L4" s="42"/>
      <c r="M4" s="43"/>
      <c r="N4" s="43"/>
      <c r="O4" s="44">
        <v>2</v>
      </c>
      <c r="Q4" s="42"/>
      <c r="R4" s="43"/>
      <c r="S4" s="43"/>
      <c r="T4" s="44">
        <v>10</v>
      </c>
    </row>
    <row r="5" spans="1:20" ht="13.5" thickBot="1" x14ac:dyDescent="0.25">
      <c r="A5" s="296"/>
      <c r="B5" s="8" t="e">
        <f>#REF!</f>
        <v>#REF!</v>
      </c>
      <c r="C5" s="3" t="s">
        <v>11</v>
      </c>
      <c r="D5" s="8" t="s">
        <v>11</v>
      </c>
      <c r="E5" s="8" t="s">
        <v>11</v>
      </c>
      <c r="G5" s="42"/>
      <c r="H5" s="43"/>
      <c r="I5" s="45" t="s">
        <v>25</v>
      </c>
      <c r="J5" s="46" t="s">
        <v>26</v>
      </c>
      <c r="L5" s="42"/>
      <c r="M5" s="43"/>
      <c r="N5" s="45" t="s">
        <v>25</v>
      </c>
      <c r="O5" s="46" t="s">
        <v>26</v>
      </c>
      <c r="Q5" s="42"/>
      <c r="R5" s="43"/>
      <c r="S5" s="45" t="s">
        <v>25</v>
      </c>
      <c r="T5" s="46" t="s">
        <v>26</v>
      </c>
    </row>
    <row r="6" spans="1:20" s="11" customFormat="1" ht="24" customHeight="1" x14ac:dyDescent="0.2">
      <c r="A6" s="10" t="e">
        <f>#REF!</f>
        <v>#REF!</v>
      </c>
      <c r="B6" s="28" t="e">
        <f>#REF!</f>
        <v>#REF!</v>
      </c>
      <c r="C6" s="35" t="e">
        <f>#REF!</f>
        <v>#REF!</v>
      </c>
      <c r="D6" s="28" t="e">
        <f>#REF!</f>
        <v>#REF!</v>
      </c>
      <c r="E6" s="31" t="e">
        <f>#REF!</f>
        <v>#REF!</v>
      </c>
      <c r="G6" s="47">
        <v>1</v>
      </c>
      <c r="H6" s="48" t="s">
        <v>23</v>
      </c>
      <c r="I6" s="59" t="e">
        <f>G6*($B6/12)</f>
        <v>#REF!</v>
      </c>
      <c r="J6" s="61" t="e">
        <f>I6*J$4</f>
        <v>#REF!</v>
      </c>
      <c r="L6" s="47">
        <v>1</v>
      </c>
      <c r="M6" s="48" t="s">
        <v>23</v>
      </c>
      <c r="N6" s="59" t="e">
        <f>L6*($B6/12)</f>
        <v>#REF!</v>
      </c>
      <c r="O6" s="61" t="e">
        <f>N6*O$4</f>
        <v>#REF!</v>
      </c>
      <c r="Q6" s="47">
        <v>1</v>
      </c>
      <c r="R6" s="48" t="s">
        <v>23</v>
      </c>
      <c r="S6" s="59" t="e">
        <f>Q6*($B6/12)</f>
        <v>#REF!</v>
      </c>
      <c r="T6" s="61" t="e">
        <f>S6*T$4</f>
        <v>#REF!</v>
      </c>
    </row>
    <row r="7" spans="1:20" s="11" customFormat="1" ht="24" customHeight="1" x14ac:dyDescent="0.2">
      <c r="A7" s="12" t="e">
        <f>#REF!</f>
        <v>#REF!</v>
      </c>
      <c r="B7" s="9" t="e">
        <f>#REF!</f>
        <v>#REF!</v>
      </c>
      <c r="C7" s="36" t="e">
        <f>#REF!</f>
        <v>#REF!</v>
      </c>
      <c r="D7" s="9" t="e">
        <f>#REF!</f>
        <v>#REF!</v>
      </c>
      <c r="E7" s="32" t="e">
        <f>#REF!</f>
        <v>#REF!</v>
      </c>
      <c r="G7" s="49">
        <v>0.05</v>
      </c>
      <c r="H7" s="48" t="s">
        <v>22</v>
      </c>
      <c r="I7" s="60"/>
      <c r="J7" s="61">
        <f>G7*J$26</f>
        <v>5479</v>
      </c>
      <c r="L7" s="49">
        <v>5.1999999999999998E-2</v>
      </c>
      <c r="M7" s="48" t="s">
        <v>22</v>
      </c>
      <c r="N7" s="60"/>
      <c r="O7" s="61">
        <f>L7*O$26</f>
        <v>8737.1959999999999</v>
      </c>
      <c r="Q7" s="49">
        <v>5.1999999999999998E-2</v>
      </c>
      <c r="R7" s="48" t="s">
        <v>22</v>
      </c>
      <c r="S7" s="60"/>
      <c r="T7" s="61">
        <f>Q7*T$26</f>
        <v>88701.34</v>
      </c>
    </row>
    <row r="8" spans="1:20" s="11" customFormat="1" ht="24" customHeight="1" x14ac:dyDescent="0.2">
      <c r="A8" s="12" t="e">
        <f>#REF!</f>
        <v>#REF!</v>
      </c>
      <c r="B8" s="9" t="e">
        <f>#REF!</f>
        <v>#REF!</v>
      </c>
      <c r="C8" s="36" t="e">
        <f>#REF!</f>
        <v>#REF!</v>
      </c>
      <c r="D8" s="9" t="e">
        <f>#REF!</f>
        <v>#REF!</v>
      </c>
      <c r="E8" s="32" t="e">
        <f>#REF!</f>
        <v>#REF!</v>
      </c>
      <c r="G8" s="47">
        <v>1</v>
      </c>
      <c r="H8" s="48" t="s">
        <v>23</v>
      </c>
      <c r="I8" s="59" t="e">
        <f>G8*($B8/12)</f>
        <v>#REF!</v>
      </c>
      <c r="J8" s="61" t="e">
        <f>I8*J$4</f>
        <v>#REF!</v>
      </c>
      <c r="L8" s="47">
        <v>1</v>
      </c>
      <c r="M8" s="48" t="s">
        <v>23</v>
      </c>
      <c r="N8" s="59" t="e">
        <f>L8*($B8/12)</f>
        <v>#REF!</v>
      </c>
      <c r="O8" s="61" t="e">
        <f>N8*O$4</f>
        <v>#REF!</v>
      </c>
      <c r="Q8" s="47">
        <v>1</v>
      </c>
      <c r="R8" s="48" t="s">
        <v>23</v>
      </c>
      <c r="S8" s="59" t="e">
        <f>Q8*($B8/12)</f>
        <v>#REF!</v>
      </c>
      <c r="T8" s="61" t="e">
        <f>S8*T$4</f>
        <v>#REF!</v>
      </c>
    </row>
    <row r="9" spans="1:20" s="11" customFormat="1" ht="24" customHeight="1" x14ac:dyDescent="0.2">
      <c r="A9" s="12" t="e">
        <f>#REF!</f>
        <v>#REF!</v>
      </c>
      <c r="B9" s="9" t="e">
        <f>#REF!</f>
        <v>#REF!</v>
      </c>
      <c r="C9" s="36" t="e">
        <f>#REF!</f>
        <v>#REF!</v>
      </c>
      <c r="D9" s="9" t="e">
        <f>#REF!</f>
        <v>#REF!</v>
      </c>
      <c r="E9" s="32" t="e">
        <f>#REF!</f>
        <v>#REF!</v>
      </c>
      <c r="F9" s="41" t="s">
        <v>29</v>
      </c>
      <c r="G9" s="50" t="e">
        <f>$C9</f>
        <v>#REF!</v>
      </c>
      <c r="H9" s="48" t="s">
        <v>16</v>
      </c>
      <c r="I9" s="60"/>
      <c r="J9" s="61" t="e">
        <f>MAX(33%*($B9/12*J$4),$G9*J$37)</f>
        <v>#REF!</v>
      </c>
      <c r="L9" s="50" t="e">
        <f>$C9</f>
        <v>#REF!</v>
      </c>
      <c r="M9" s="48" t="s">
        <v>16</v>
      </c>
      <c r="N9" s="60"/>
      <c r="O9" s="61" t="e">
        <f>MAX(33%*($B9/12*O$4),$G9*O$37)</f>
        <v>#REF!</v>
      </c>
      <c r="Q9" s="50" t="e">
        <f>$C9</f>
        <v>#REF!</v>
      </c>
      <c r="R9" s="48" t="s">
        <v>16</v>
      </c>
      <c r="S9" s="60"/>
      <c r="T9" s="61" t="e">
        <f>MAX(33%*($B9/12*T$4),$G9*T$37)</f>
        <v>#REF!</v>
      </c>
    </row>
    <row r="10" spans="1:20" s="11" customFormat="1" ht="24" customHeight="1" x14ac:dyDescent="0.2">
      <c r="A10" s="12" t="e">
        <f>#REF!</f>
        <v>#REF!</v>
      </c>
      <c r="B10" s="9" t="e">
        <f>#REF!</f>
        <v>#REF!</v>
      </c>
      <c r="C10" s="36" t="e">
        <f>#REF!</f>
        <v>#REF!</v>
      </c>
      <c r="D10" s="9" t="e">
        <f>#REF!</f>
        <v>#REF!</v>
      </c>
      <c r="E10" s="32" t="e">
        <f>#REF!</f>
        <v>#REF!</v>
      </c>
      <c r="G10" s="47">
        <v>0.1</v>
      </c>
      <c r="H10" s="48" t="s">
        <v>23</v>
      </c>
      <c r="I10" s="59" t="e">
        <f>G10*($B10/12)</f>
        <v>#REF!</v>
      </c>
      <c r="J10" s="61" t="e">
        <f>I10*J$4</f>
        <v>#REF!</v>
      </c>
      <c r="L10" s="47">
        <v>0.2</v>
      </c>
      <c r="M10" s="48" t="s">
        <v>23</v>
      </c>
      <c r="N10" s="59" t="e">
        <f>L10*($B10/12)</f>
        <v>#REF!</v>
      </c>
      <c r="O10" s="61" t="e">
        <f>N10*O$4</f>
        <v>#REF!</v>
      </c>
      <c r="Q10" s="47">
        <v>0.5</v>
      </c>
      <c r="R10" s="48" t="s">
        <v>23</v>
      </c>
      <c r="S10" s="59" t="e">
        <f>Q10*($B10/12)</f>
        <v>#REF!</v>
      </c>
      <c r="T10" s="61" t="e">
        <f>S10*T$4</f>
        <v>#REF!</v>
      </c>
    </row>
    <row r="11" spans="1:20" s="11" customFormat="1" ht="24" customHeight="1" x14ac:dyDescent="0.2">
      <c r="A11" s="12" t="e">
        <f>#REF!</f>
        <v>#REF!</v>
      </c>
      <c r="B11" s="9" t="e">
        <f>#REF!</f>
        <v>#REF!</v>
      </c>
      <c r="C11" s="36" t="e">
        <f>#REF!</f>
        <v>#REF!</v>
      </c>
      <c r="D11" s="9" t="e">
        <f>#REF!</f>
        <v>#REF!</v>
      </c>
      <c r="E11" s="32" t="e">
        <f>#REF!</f>
        <v>#REF!</v>
      </c>
      <c r="F11" s="41" t="s">
        <v>29</v>
      </c>
      <c r="G11" s="50" t="e">
        <f>$C11</f>
        <v>#REF!</v>
      </c>
      <c r="H11" s="48" t="s">
        <v>16</v>
      </c>
      <c r="I11" s="60"/>
      <c r="J11" s="61" t="e">
        <f>MAX(33%*($B11/12*J$4),$G11*J$37)</f>
        <v>#REF!</v>
      </c>
      <c r="L11" s="50" t="e">
        <f>$C11</f>
        <v>#REF!</v>
      </c>
      <c r="M11" s="48" t="s">
        <v>16</v>
      </c>
      <c r="N11" s="60"/>
      <c r="O11" s="61" t="e">
        <f>MAX(33%*($B11/12*O$4),$G11*O$37)</f>
        <v>#REF!</v>
      </c>
      <c r="Q11" s="50" t="e">
        <f>$C11</f>
        <v>#REF!</v>
      </c>
      <c r="R11" s="48" t="s">
        <v>16</v>
      </c>
      <c r="S11" s="60"/>
      <c r="T11" s="61" t="e">
        <f>MAX(33%*($B11/12*T$4),$G11*T$37)</f>
        <v>#REF!</v>
      </c>
    </row>
    <row r="12" spans="1:20" s="11" customFormat="1" ht="24" customHeight="1" x14ac:dyDescent="0.2">
      <c r="A12" s="12" t="e">
        <f>#REF!</f>
        <v>#REF!</v>
      </c>
      <c r="B12" s="9" t="e">
        <f>#REF!</f>
        <v>#REF!</v>
      </c>
      <c r="C12" s="36" t="e">
        <f>#REF!</f>
        <v>#REF!</v>
      </c>
      <c r="D12" s="9" t="e">
        <f>#REF!</f>
        <v>#REF!</v>
      </c>
      <c r="E12" s="32" t="e">
        <f>#REF!</f>
        <v>#REF!</v>
      </c>
      <c r="F12" s="41" t="s">
        <v>29</v>
      </c>
      <c r="G12" s="50" t="e">
        <f>$C12</f>
        <v>#REF!</v>
      </c>
      <c r="H12" s="48" t="s">
        <v>16</v>
      </c>
      <c r="I12" s="60"/>
      <c r="J12" s="61" t="e">
        <f>MAX(33%*($B12/12*J$4),$G12*J$37)</f>
        <v>#REF!</v>
      </c>
      <c r="L12" s="50" t="e">
        <f>$C12</f>
        <v>#REF!</v>
      </c>
      <c r="M12" s="48" t="s">
        <v>16</v>
      </c>
      <c r="N12" s="60"/>
      <c r="O12" s="61" t="e">
        <f>MAX(33%*($B12/12*O$4),$G12*O$37)</f>
        <v>#REF!</v>
      </c>
      <c r="Q12" s="50" t="e">
        <f>$C12</f>
        <v>#REF!</v>
      </c>
      <c r="R12" s="48" t="s">
        <v>16</v>
      </c>
      <c r="S12" s="60"/>
      <c r="T12" s="61" t="e">
        <f>MAX(33%*($B12/12*T$4),$G12*T$37)</f>
        <v>#REF!</v>
      </c>
    </row>
    <row r="13" spans="1:20" s="11" customFormat="1" ht="24" customHeight="1" x14ac:dyDescent="0.2">
      <c r="A13" s="12" t="e">
        <f>#REF!</f>
        <v>#REF!</v>
      </c>
      <c r="B13" s="9" t="e">
        <f>#REF!</f>
        <v>#REF!</v>
      </c>
      <c r="C13" s="36" t="e">
        <f>#REF!</f>
        <v>#REF!</v>
      </c>
      <c r="D13" s="9" t="e">
        <f>#REF!</f>
        <v>#REF!</v>
      </c>
      <c r="E13" s="32" t="e">
        <f>#REF!</f>
        <v>#REF!</v>
      </c>
      <c r="G13" s="51" t="e">
        <f>$D13</f>
        <v>#REF!</v>
      </c>
      <c r="H13" s="48" t="s">
        <v>30</v>
      </c>
      <c r="I13" s="60" t="e">
        <f>$G13/12*J$36</f>
        <v>#REF!</v>
      </c>
      <c r="J13" s="61" t="e">
        <f>I13*J$4</f>
        <v>#REF!</v>
      </c>
      <c r="L13" s="51" t="e">
        <f>$D13</f>
        <v>#REF!</v>
      </c>
      <c r="M13" s="48" t="s">
        <v>24</v>
      </c>
      <c r="N13" s="60" t="e">
        <f>$G13/12*O$36</f>
        <v>#REF!</v>
      </c>
      <c r="O13" s="61" t="e">
        <f>N13*O$4</f>
        <v>#REF!</v>
      </c>
      <c r="Q13" s="51" t="e">
        <f>$D13</f>
        <v>#REF!</v>
      </c>
      <c r="R13" s="48" t="s">
        <v>24</v>
      </c>
      <c r="S13" s="60" t="e">
        <f>$G13/12*T$36</f>
        <v>#REF!</v>
      </c>
      <c r="T13" s="61" t="e">
        <f>S13*T$4</f>
        <v>#REF!</v>
      </c>
    </row>
    <row r="14" spans="1:20" s="11" customFormat="1" ht="24" customHeight="1" x14ac:dyDescent="0.2">
      <c r="A14" s="12" t="e">
        <f>#REF!</f>
        <v>#REF!</v>
      </c>
      <c r="B14" s="9" t="e">
        <f>#REF!</f>
        <v>#REF!</v>
      </c>
      <c r="C14" s="36" t="e">
        <f>#REF!</f>
        <v>#REF!</v>
      </c>
      <c r="D14" s="9" t="e">
        <f>#REF!</f>
        <v>#REF!</v>
      </c>
      <c r="E14" s="32" t="e">
        <f>#REF!</f>
        <v>#REF!</v>
      </c>
      <c r="G14" s="47">
        <v>0</v>
      </c>
      <c r="H14" s="48" t="s">
        <v>23</v>
      </c>
      <c r="I14" s="59" t="e">
        <f>G14*($B14/12)</f>
        <v>#REF!</v>
      </c>
      <c r="J14" s="61" t="e">
        <f>I14*J$4</f>
        <v>#REF!</v>
      </c>
      <c r="L14" s="47">
        <v>0</v>
      </c>
      <c r="M14" s="48" t="s">
        <v>23</v>
      </c>
      <c r="N14" s="59" t="e">
        <f>L14*($B14/12)</f>
        <v>#REF!</v>
      </c>
      <c r="O14" s="61" t="e">
        <f>N14*O$4</f>
        <v>#REF!</v>
      </c>
      <c r="Q14" s="47">
        <v>1</v>
      </c>
      <c r="R14" s="48" t="s">
        <v>23</v>
      </c>
      <c r="S14" s="59" t="e">
        <f>Q14*($B14/12)</f>
        <v>#REF!</v>
      </c>
      <c r="T14" s="61" t="e">
        <f>S14*T$4</f>
        <v>#REF!</v>
      </c>
    </row>
    <row r="15" spans="1:20" s="11" customFormat="1" ht="24" customHeight="1" x14ac:dyDescent="0.2">
      <c r="A15" s="12" t="e">
        <f>#REF!</f>
        <v>#REF!</v>
      </c>
      <c r="B15" s="9" t="e">
        <f>#REF!</f>
        <v>#REF!</v>
      </c>
      <c r="C15" s="36" t="e">
        <f>#REF!</f>
        <v>#REF!</v>
      </c>
      <c r="D15" s="9" t="e">
        <f>#REF!</f>
        <v>#REF!</v>
      </c>
      <c r="E15" s="32" t="e">
        <f>#REF!</f>
        <v>#REF!</v>
      </c>
      <c r="G15" s="47">
        <v>0</v>
      </c>
      <c r="H15" s="48" t="s">
        <v>23</v>
      </c>
      <c r="I15" s="59" t="e">
        <f>G15*($B15/12)</f>
        <v>#REF!</v>
      </c>
      <c r="J15" s="61" t="e">
        <f>I15*J$4</f>
        <v>#REF!</v>
      </c>
      <c r="L15" s="47">
        <v>0</v>
      </c>
      <c r="M15" s="48" t="s">
        <v>23</v>
      </c>
      <c r="N15" s="59" t="e">
        <f>L15*($B15/12)</f>
        <v>#REF!</v>
      </c>
      <c r="O15" s="61" t="e">
        <f>N15*O$4</f>
        <v>#REF!</v>
      </c>
      <c r="Q15" s="47">
        <v>1</v>
      </c>
      <c r="R15" s="48" t="s">
        <v>23</v>
      </c>
      <c r="S15" s="59" t="e">
        <f>Q15*($B15/12)</f>
        <v>#REF!</v>
      </c>
      <c r="T15" s="61" t="e">
        <f>S15*T$4</f>
        <v>#REF!</v>
      </c>
    </row>
    <row r="16" spans="1:20" s="11" customFormat="1" ht="24" hidden="1" customHeight="1" x14ac:dyDescent="0.2">
      <c r="A16" s="12" t="e">
        <f>#REF!</f>
        <v>#REF!</v>
      </c>
      <c r="B16" s="9" t="e">
        <f>#REF!</f>
        <v>#REF!</v>
      </c>
      <c r="C16" s="36" t="e">
        <f>#REF!</f>
        <v>#REF!</v>
      </c>
      <c r="D16" s="9" t="e">
        <f>#REF!</f>
        <v>#REF!</v>
      </c>
      <c r="E16" s="32" t="e">
        <f>#REF!</f>
        <v>#REF!</v>
      </c>
      <c r="G16" s="52"/>
      <c r="H16" s="48"/>
      <c r="I16" s="60"/>
      <c r="J16" s="61">
        <f>I16*$J$4</f>
        <v>0</v>
      </c>
      <c r="L16" s="52"/>
      <c r="M16" s="48"/>
      <c r="N16" s="60"/>
      <c r="O16" s="61">
        <f>N16*$J$4</f>
        <v>0</v>
      </c>
      <c r="Q16" s="52"/>
      <c r="R16" s="48"/>
      <c r="S16" s="60"/>
      <c r="T16" s="61">
        <f>S16*$J$4</f>
        <v>0</v>
      </c>
    </row>
    <row r="17" spans="1:20" s="11" customFormat="1" ht="24" hidden="1" customHeight="1" x14ac:dyDescent="0.2">
      <c r="A17" s="12" t="e">
        <f>#REF!</f>
        <v>#REF!</v>
      </c>
      <c r="B17" s="9" t="e">
        <f>#REF!</f>
        <v>#REF!</v>
      </c>
      <c r="C17" s="36" t="e">
        <f>#REF!</f>
        <v>#REF!</v>
      </c>
      <c r="D17" s="9" t="e">
        <f>#REF!</f>
        <v>#REF!</v>
      </c>
      <c r="E17" s="32" t="e">
        <f>#REF!</f>
        <v>#REF!</v>
      </c>
      <c r="G17" s="52"/>
      <c r="H17" s="48"/>
      <c r="I17" s="60"/>
      <c r="J17" s="61">
        <f>I17*$J$4</f>
        <v>0</v>
      </c>
      <c r="L17" s="52"/>
      <c r="M17" s="48"/>
      <c r="N17" s="60"/>
      <c r="O17" s="61">
        <f>N17*$J$4</f>
        <v>0</v>
      </c>
      <c r="Q17" s="52"/>
      <c r="R17" s="48"/>
      <c r="S17" s="60"/>
      <c r="T17" s="61">
        <f>S17*$J$4</f>
        <v>0</v>
      </c>
    </row>
    <row r="18" spans="1:20" s="11" customFormat="1" ht="24" hidden="1" customHeight="1" x14ac:dyDescent="0.2">
      <c r="A18" s="12" t="e">
        <f>#REF!</f>
        <v>#REF!</v>
      </c>
      <c r="B18" s="9" t="e">
        <f>#REF!</f>
        <v>#REF!</v>
      </c>
      <c r="C18" s="36" t="e">
        <f>#REF!</f>
        <v>#REF!</v>
      </c>
      <c r="D18" s="9" t="e">
        <f>#REF!</f>
        <v>#REF!</v>
      </c>
      <c r="E18" s="32" t="e">
        <f>#REF!</f>
        <v>#REF!</v>
      </c>
      <c r="G18" s="52"/>
      <c r="H18" s="48"/>
      <c r="I18" s="60"/>
      <c r="J18" s="61">
        <f>I18*$J$4</f>
        <v>0</v>
      </c>
      <c r="L18" s="52"/>
      <c r="M18" s="48"/>
      <c r="N18" s="60"/>
      <c r="O18" s="61">
        <f>N18*$J$4</f>
        <v>0</v>
      </c>
      <c r="Q18" s="52"/>
      <c r="R18" s="48"/>
      <c r="S18" s="60"/>
      <c r="T18" s="61">
        <f>S18*$J$4</f>
        <v>0</v>
      </c>
    </row>
    <row r="19" spans="1:20" s="11" customFormat="1" ht="24" hidden="1" customHeight="1" x14ac:dyDescent="0.2">
      <c r="A19" s="12" t="e">
        <f>#REF!</f>
        <v>#REF!</v>
      </c>
      <c r="B19" s="9" t="e">
        <f>#REF!</f>
        <v>#REF!</v>
      </c>
      <c r="C19" s="36" t="e">
        <f>#REF!</f>
        <v>#REF!</v>
      </c>
      <c r="D19" s="9" t="e">
        <f>#REF!</f>
        <v>#REF!</v>
      </c>
      <c r="E19" s="32" t="e">
        <f>#REF!</f>
        <v>#REF!</v>
      </c>
      <c r="G19" s="52"/>
      <c r="H19" s="48"/>
      <c r="I19" s="60"/>
      <c r="J19" s="61">
        <f>I19*$J$4</f>
        <v>0</v>
      </c>
      <c r="L19" s="52"/>
      <c r="M19" s="48"/>
      <c r="N19" s="60"/>
      <c r="O19" s="61">
        <f>N19*$J$4</f>
        <v>0</v>
      </c>
      <c r="Q19" s="52"/>
      <c r="R19" s="48"/>
      <c r="S19" s="60"/>
      <c r="T19" s="61">
        <f>S19*$J$4</f>
        <v>0</v>
      </c>
    </row>
    <row r="20" spans="1:20" s="11" customFormat="1" ht="24" customHeight="1" thickBot="1" x14ac:dyDescent="0.25">
      <c r="A20" s="13" t="e">
        <f>#REF!</f>
        <v>#REF!</v>
      </c>
      <c r="B20" s="9" t="e">
        <f>#REF!</f>
        <v>#REF!</v>
      </c>
      <c r="C20" s="36" t="e">
        <f>#REF!</f>
        <v>#REF!</v>
      </c>
      <c r="D20" s="9" t="e">
        <f>#REF!</f>
        <v>#REF!</v>
      </c>
      <c r="E20" s="32" t="e">
        <f>#REF!</f>
        <v>#REF!</v>
      </c>
      <c r="G20" s="47">
        <v>0</v>
      </c>
      <c r="H20" s="48" t="s">
        <v>23</v>
      </c>
      <c r="I20" s="59" t="e">
        <f>G20*($B20/12)</f>
        <v>#REF!</v>
      </c>
      <c r="J20" s="61" t="e">
        <f>I20*J$4</f>
        <v>#REF!</v>
      </c>
      <c r="L20" s="47">
        <v>0</v>
      </c>
      <c r="M20" s="48" t="s">
        <v>23</v>
      </c>
      <c r="N20" s="59" t="e">
        <f>L20*($B20/12)</f>
        <v>#REF!</v>
      </c>
      <c r="O20" s="61" t="e">
        <f>N20*O$4</f>
        <v>#REF!</v>
      </c>
      <c r="Q20" s="47">
        <v>1</v>
      </c>
      <c r="R20" s="48" t="s">
        <v>23</v>
      </c>
      <c r="S20" s="59" t="e">
        <f>Q20*($B20/12)</f>
        <v>#REF!</v>
      </c>
      <c r="T20" s="61" t="e">
        <f>S20*T$4</f>
        <v>#REF!</v>
      </c>
    </row>
    <row r="21" spans="1:20" s="11" customFormat="1" ht="24" customHeight="1" thickBot="1" x14ac:dyDescent="0.25">
      <c r="A21" s="14" t="s">
        <v>0</v>
      </c>
      <c r="B21" s="30" t="e">
        <f>SUM(B6:B20)</f>
        <v>#REF!</v>
      </c>
      <c r="C21" s="39" t="e">
        <f>SUM(C6:C20)</f>
        <v>#REF!</v>
      </c>
      <c r="D21" s="30" t="e">
        <f>SUM(D6:D20)</f>
        <v>#REF!</v>
      </c>
      <c r="E21" s="33" t="e">
        <f>SUM(E6:E20)</f>
        <v>#REF!</v>
      </c>
      <c r="G21" s="52"/>
      <c r="H21" s="48"/>
      <c r="I21" s="48"/>
      <c r="J21" s="62" t="e">
        <f>SUM(J6:J20)</f>
        <v>#REF!</v>
      </c>
      <c r="L21" s="52"/>
      <c r="M21" s="48"/>
      <c r="N21" s="48"/>
      <c r="O21" s="62" t="e">
        <f>SUM(O6:O20)</f>
        <v>#REF!</v>
      </c>
      <c r="Q21" s="52"/>
      <c r="R21" s="48"/>
      <c r="S21" s="48"/>
      <c r="T21" s="62" t="e">
        <f>SUM(T6:T20)</f>
        <v>#REF!</v>
      </c>
    </row>
    <row r="22" spans="1:20" x14ac:dyDescent="0.2">
      <c r="G22" s="42"/>
      <c r="H22" s="43"/>
      <c r="I22" s="43"/>
      <c r="J22" s="58" t="e">
        <f>J21/($B$21/12*J$4)</f>
        <v>#REF!</v>
      </c>
      <c r="L22" s="42"/>
      <c r="M22" s="43"/>
      <c r="N22" s="43"/>
      <c r="O22" s="58" t="e">
        <f>O21/($B$21/12*O$4)</f>
        <v>#REF!</v>
      </c>
      <c r="Q22" s="42"/>
      <c r="R22" s="43"/>
      <c r="S22" s="43"/>
      <c r="T22" s="58" t="e">
        <f>T21/($B$21/12*T$4)</f>
        <v>#REF!</v>
      </c>
    </row>
    <row r="23" spans="1:20" ht="13.5" thickBot="1" x14ac:dyDescent="0.25">
      <c r="A23" s="1"/>
      <c r="G23" s="42"/>
      <c r="H23" s="43"/>
      <c r="I23" s="43"/>
      <c r="J23" s="53"/>
      <c r="L23" s="42"/>
      <c r="M23" s="43"/>
      <c r="N23" s="43"/>
      <c r="O23" s="53"/>
      <c r="Q23" s="42"/>
      <c r="R23" s="43"/>
      <c r="S23" s="43"/>
      <c r="T23" s="53"/>
    </row>
    <row r="24" spans="1:20" x14ac:dyDescent="0.2">
      <c r="A24" s="297" t="s">
        <v>6</v>
      </c>
      <c r="B24" s="4" t="str">
        <f>B4</f>
        <v>Total</v>
      </c>
      <c r="G24" s="42"/>
      <c r="H24" s="43"/>
      <c r="I24" s="43"/>
      <c r="J24" s="53"/>
      <c r="L24" s="42"/>
      <c r="M24" s="43"/>
      <c r="N24" s="43"/>
      <c r="O24" s="53"/>
      <c r="Q24" s="42"/>
      <c r="R24" s="43"/>
      <c r="S24" s="43"/>
      <c r="T24" s="53"/>
    </row>
    <row r="25" spans="1:20" ht="13.5" thickBot="1" x14ac:dyDescent="0.25">
      <c r="A25" s="298"/>
      <c r="B25" s="8" t="e">
        <f>B5</f>
        <v>#REF!</v>
      </c>
      <c r="G25" s="42"/>
      <c r="H25" s="43"/>
      <c r="I25" s="43"/>
      <c r="J25" s="53"/>
      <c r="L25" s="42"/>
      <c r="M25" s="43"/>
      <c r="N25" s="43"/>
      <c r="O25" s="53"/>
      <c r="Q25" s="42"/>
      <c r="R25" s="43"/>
      <c r="S25" s="43"/>
      <c r="T25" s="53"/>
    </row>
    <row r="26" spans="1:20" s="11" customFormat="1" ht="24" customHeight="1" x14ac:dyDescent="0.2">
      <c r="A26" s="15" t="s">
        <v>1</v>
      </c>
      <c r="B26" s="29" t="e">
        <f>#REF!</f>
        <v>#REF!</v>
      </c>
      <c r="G26" s="52"/>
      <c r="H26" s="48"/>
      <c r="I26" s="48"/>
      <c r="J26" s="54">
        <f>109580</f>
        <v>109580</v>
      </c>
      <c r="L26" s="52"/>
      <c r="M26" s="48"/>
      <c r="N26" s="48"/>
      <c r="O26" s="54">
        <f>168023</f>
        <v>168023</v>
      </c>
      <c r="Q26" s="52"/>
      <c r="R26" s="48"/>
      <c r="S26" s="48"/>
      <c r="T26" s="54">
        <f>1705795</f>
        <v>1705795</v>
      </c>
    </row>
    <row r="27" spans="1:20" s="11" customFormat="1" ht="24" customHeight="1" x14ac:dyDescent="0.2">
      <c r="A27" s="16" t="s">
        <v>2</v>
      </c>
      <c r="B27" s="34" t="e">
        <f>B26-B21</f>
        <v>#REF!</v>
      </c>
      <c r="D27" s="17"/>
      <c r="G27" s="52"/>
      <c r="H27" s="48"/>
      <c r="I27" s="48"/>
      <c r="J27" s="55"/>
      <c r="L27" s="52"/>
      <c r="M27" s="48"/>
      <c r="N27" s="48"/>
      <c r="O27" s="55"/>
      <c r="Q27" s="52"/>
      <c r="R27" s="48"/>
      <c r="S27" s="48"/>
      <c r="T27" s="55"/>
    </row>
    <row r="28" spans="1:20" s="11" customFormat="1" ht="24" customHeight="1" x14ac:dyDescent="0.2">
      <c r="A28" s="7" t="s">
        <v>3</v>
      </c>
      <c r="B28" s="18" t="e">
        <f>B21/B26</f>
        <v>#REF!</v>
      </c>
      <c r="G28" s="52"/>
      <c r="H28" s="48"/>
      <c r="I28" s="48"/>
      <c r="J28" s="55"/>
      <c r="L28" s="52"/>
      <c r="M28" s="48"/>
      <c r="N28" s="48"/>
      <c r="O28" s="55"/>
      <c r="Q28" s="52"/>
      <c r="R28" s="48"/>
      <c r="S28" s="48"/>
      <c r="T28" s="55"/>
    </row>
    <row r="29" spans="1:20" s="11" customFormat="1" ht="24" customHeight="1" x14ac:dyDescent="0.2">
      <c r="A29" s="16" t="s">
        <v>4</v>
      </c>
      <c r="B29" s="27" t="e">
        <f>#REF!</f>
        <v>#REF!</v>
      </c>
      <c r="G29" s="52"/>
      <c r="H29" s="48"/>
      <c r="I29" s="48"/>
      <c r="J29" s="63">
        <v>0.2196969696969697</v>
      </c>
      <c r="L29" s="52"/>
      <c r="M29" s="48"/>
      <c r="N29" s="48"/>
      <c r="O29" s="63">
        <v>0.31060606060606061</v>
      </c>
      <c r="Q29" s="52"/>
      <c r="R29" s="48"/>
      <c r="S29" s="48"/>
      <c r="T29" s="63">
        <v>0.67207792207792205</v>
      </c>
    </row>
    <row r="30" spans="1:20" s="11" customFormat="1" ht="24" customHeight="1" x14ac:dyDescent="0.2">
      <c r="A30" s="16" t="s">
        <v>15</v>
      </c>
      <c r="B30" s="38">
        <f>Inputs!E14</f>
        <v>0</v>
      </c>
      <c r="G30" s="52"/>
      <c r="H30" s="48"/>
      <c r="I30" s="48"/>
      <c r="J30" s="64">
        <f>$B30</f>
        <v>0</v>
      </c>
      <c r="K30" s="40"/>
      <c r="L30" s="52"/>
      <c r="M30" s="48"/>
      <c r="N30" s="48"/>
      <c r="O30" s="64">
        <f>$B30</f>
        <v>0</v>
      </c>
      <c r="P30" s="40"/>
      <c r="Q30" s="52"/>
      <c r="R30" s="48"/>
      <c r="S30" s="48"/>
      <c r="T30" s="64">
        <f>$B30</f>
        <v>0</v>
      </c>
    </row>
    <row r="31" spans="1:20" x14ac:dyDescent="0.2">
      <c r="A31" s="19" t="s">
        <v>7</v>
      </c>
      <c r="B31" s="20" t="e">
        <f>#REF!</f>
        <v>#REF!</v>
      </c>
      <c r="G31" s="42"/>
      <c r="H31" s="43"/>
      <c r="I31" s="43"/>
      <c r="J31" s="44"/>
      <c r="K31" s="2"/>
      <c r="L31" s="42"/>
      <c r="M31" s="43"/>
      <c r="N31" s="43"/>
      <c r="O31" s="44"/>
      <c r="P31" s="2"/>
      <c r="Q31" s="42"/>
      <c r="R31" s="43"/>
      <c r="S31" s="43"/>
      <c r="T31" s="44"/>
    </row>
    <row r="32" spans="1:20" x14ac:dyDescent="0.2">
      <c r="A32" s="19" t="s">
        <v>8</v>
      </c>
      <c r="B32" s="20"/>
      <c r="G32" s="42"/>
      <c r="H32" s="43"/>
      <c r="I32" s="43"/>
      <c r="J32" s="44"/>
      <c r="K32" s="2"/>
      <c r="L32" s="42"/>
      <c r="M32" s="43"/>
      <c r="N32" s="43"/>
      <c r="O32" s="44"/>
      <c r="P32" s="2"/>
      <c r="Q32" s="42"/>
      <c r="R32" s="43"/>
      <c r="S32" s="43"/>
      <c r="T32" s="44"/>
    </row>
    <row r="33" spans="1:20" x14ac:dyDescent="0.2">
      <c r="A33" s="19" t="s">
        <v>9</v>
      </c>
      <c r="B33" s="20"/>
      <c r="G33" s="42"/>
      <c r="H33" s="43"/>
      <c r="I33" s="43"/>
      <c r="J33" s="44"/>
      <c r="K33" s="2"/>
      <c r="L33" s="42"/>
      <c r="M33" s="43"/>
      <c r="N33" s="43"/>
      <c r="O33" s="44"/>
      <c r="P33" s="2"/>
      <c r="Q33" s="42"/>
      <c r="R33" s="43"/>
      <c r="S33" s="43"/>
      <c r="T33" s="44"/>
    </row>
    <row r="34" spans="1:20" ht="13.5" thickBot="1" x14ac:dyDescent="0.25">
      <c r="A34" s="21" t="s">
        <v>10</v>
      </c>
      <c r="B34" s="22" t="e">
        <f>1-SUM(B31:B33)</f>
        <v>#REF!</v>
      </c>
      <c r="G34" s="42"/>
      <c r="H34" s="43"/>
      <c r="I34" s="43"/>
      <c r="J34" s="44"/>
      <c r="K34" s="2"/>
      <c r="L34" s="42"/>
      <c r="M34" s="43"/>
      <c r="N34" s="43"/>
      <c r="O34" s="44"/>
      <c r="P34" s="2"/>
      <c r="Q34" s="42"/>
      <c r="R34" s="43"/>
      <c r="S34" s="43"/>
      <c r="T34" s="44"/>
    </row>
    <row r="35" spans="1:20" x14ac:dyDescent="0.2">
      <c r="G35" s="42"/>
      <c r="H35" s="43"/>
      <c r="I35" s="43"/>
      <c r="J35" s="44"/>
      <c r="K35" s="2"/>
      <c r="L35" s="42"/>
      <c r="M35" s="43"/>
      <c r="N35" s="43"/>
      <c r="O35" s="44"/>
      <c r="P35" s="2"/>
      <c r="Q35" s="42"/>
      <c r="R35" s="43"/>
      <c r="S35" s="43"/>
      <c r="T35" s="44"/>
    </row>
    <row r="36" spans="1:20" x14ac:dyDescent="0.2">
      <c r="A36" s="23" t="s">
        <v>13</v>
      </c>
      <c r="B36" s="24" t="e">
        <f>B30*B29</f>
        <v>#REF!</v>
      </c>
      <c r="G36" s="42"/>
      <c r="H36" s="43"/>
      <c r="I36" s="43"/>
      <c r="J36" s="65">
        <f>J29*J30</f>
        <v>0</v>
      </c>
      <c r="K36" s="2"/>
      <c r="L36" s="42"/>
      <c r="M36" s="43"/>
      <c r="N36" s="43"/>
      <c r="O36" s="65">
        <f>O29*O30</f>
        <v>0</v>
      </c>
      <c r="P36" s="2"/>
      <c r="Q36" s="42"/>
      <c r="R36" s="43"/>
      <c r="S36" s="43"/>
      <c r="T36" s="65">
        <f>T29*T30</f>
        <v>0</v>
      </c>
    </row>
    <row r="37" spans="1:20" ht="13.5" thickBot="1" x14ac:dyDescent="0.25">
      <c r="A37" s="23" t="s">
        <v>14</v>
      </c>
      <c r="B37" s="25" t="e">
        <f>B36*365</f>
        <v>#REF!</v>
      </c>
      <c r="G37" s="56"/>
      <c r="H37" s="57"/>
      <c r="I37" s="57"/>
      <c r="J37" s="66">
        <f>J36*(365/12*J4)</f>
        <v>0</v>
      </c>
      <c r="K37" s="67"/>
      <c r="L37" s="68"/>
      <c r="M37" s="69"/>
      <c r="N37" s="69"/>
      <c r="O37" s="66">
        <f>O36*(365/12*O4)</f>
        <v>0</v>
      </c>
      <c r="P37" s="67"/>
      <c r="Q37" s="68"/>
      <c r="R37" s="69"/>
      <c r="S37" s="69"/>
      <c r="T37" s="66">
        <f>T36*(365/12*T4)</f>
        <v>0</v>
      </c>
    </row>
    <row r="38" spans="1:20" x14ac:dyDescent="0.2">
      <c r="B38" s="26" t="e">
        <f>B36/B30</f>
        <v>#REF!</v>
      </c>
    </row>
  </sheetData>
  <mergeCells count="5">
    <mergeCell ref="Q3:T3"/>
    <mergeCell ref="A4:A5"/>
    <mergeCell ref="A24:A25"/>
    <mergeCell ref="G3:J3"/>
    <mergeCell ref="L3:O3"/>
  </mergeCells>
  <phoneticPr fontId="3"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L43"/>
  <sheetViews>
    <sheetView showGridLines="0" tabSelected="1" showRuler="0" view="pageLayout" topLeftCell="A2" zoomScaleNormal="100" workbookViewId="0">
      <selection activeCell="B5" sqref="B5:E5"/>
    </sheetView>
  </sheetViews>
  <sheetFormatPr defaultRowHeight="12.75" x14ac:dyDescent="0.2"/>
  <cols>
    <col min="1" max="1" width="27" style="93" bestFit="1" customWidth="1"/>
    <col min="2" max="10" width="11.85546875" style="93" customWidth="1"/>
    <col min="11" max="11" width="9.140625" style="91"/>
    <col min="12" max="12" width="15" style="91" customWidth="1"/>
    <col min="13" max="16384" width="9.140625" style="91"/>
  </cols>
  <sheetData>
    <row r="1" spans="1:12" ht="24.75" customHeight="1" x14ac:dyDescent="0.2">
      <c r="A1" s="309" t="s">
        <v>101</v>
      </c>
      <c r="B1" s="310"/>
      <c r="C1" s="310"/>
      <c r="D1" s="304" t="s">
        <v>214</v>
      </c>
      <c r="E1" s="304"/>
      <c r="F1" s="304"/>
      <c r="G1" s="304"/>
      <c r="H1" s="304"/>
      <c r="I1" s="89"/>
      <c r="J1" s="312" t="s">
        <v>223</v>
      </c>
      <c r="K1" s="312"/>
      <c r="L1" s="312"/>
    </row>
    <row r="2" spans="1:12" ht="16.5" customHeight="1" x14ac:dyDescent="0.2">
      <c r="A2" s="87"/>
      <c r="B2" s="88"/>
      <c r="C2" s="88"/>
      <c r="D2" s="89"/>
      <c r="E2" s="89"/>
      <c r="F2" s="89"/>
      <c r="G2" s="89"/>
      <c r="H2" s="90"/>
      <c r="I2" s="90"/>
      <c r="J2" s="90"/>
    </row>
    <row r="3" spans="1:12" ht="91.5" customHeight="1" x14ac:dyDescent="0.2">
      <c r="A3" s="311" t="s">
        <v>222</v>
      </c>
      <c r="B3" s="311"/>
      <c r="C3" s="311"/>
      <c r="D3" s="311"/>
      <c r="E3" s="311"/>
      <c r="F3" s="311"/>
      <c r="G3" s="311"/>
      <c r="H3" s="311"/>
      <c r="I3" s="311"/>
      <c r="J3" s="311"/>
      <c r="K3" s="311"/>
      <c r="L3" s="311"/>
    </row>
    <row r="5" spans="1:12" x14ac:dyDescent="0.2">
      <c r="A5" s="92" t="s">
        <v>63</v>
      </c>
      <c r="B5" s="305"/>
      <c r="C5" s="306"/>
      <c r="D5" s="306"/>
      <c r="E5" s="307"/>
      <c r="F5" s="92" t="s">
        <v>93</v>
      </c>
      <c r="G5" s="72"/>
      <c r="H5" s="92" t="s">
        <v>219</v>
      </c>
      <c r="I5" s="313"/>
      <c r="J5" s="314"/>
      <c r="K5" s="315"/>
    </row>
    <row r="6" spans="1:12" x14ac:dyDescent="0.2">
      <c r="I6" s="94"/>
    </row>
    <row r="7" spans="1:12" ht="12.75" customHeight="1" x14ac:dyDescent="0.2">
      <c r="A7" s="95" t="s">
        <v>68</v>
      </c>
      <c r="G7" s="94"/>
      <c r="H7" s="94"/>
      <c r="I7" s="94"/>
      <c r="J7" s="94"/>
    </row>
    <row r="8" spans="1:12" s="102" customFormat="1" ht="40.5" customHeight="1" x14ac:dyDescent="0.2">
      <c r="A8" s="96" t="s">
        <v>51</v>
      </c>
      <c r="B8" s="97" t="s">
        <v>57</v>
      </c>
      <c r="C8" s="98" t="s">
        <v>87</v>
      </c>
      <c r="D8" s="98" t="s">
        <v>91</v>
      </c>
      <c r="E8" s="99" t="s">
        <v>59</v>
      </c>
      <c r="F8" s="97" t="s">
        <v>60</v>
      </c>
      <c r="G8" s="100" t="s">
        <v>50</v>
      </c>
      <c r="H8" s="100" t="s">
        <v>39</v>
      </c>
      <c r="I8" s="94"/>
      <c r="J8" s="101"/>
    </row>
    <row r="9" spans="1:12" s="102" customFormat="1" x14ac:dyDescent="0.2">
      <c r="A9" s="73" t="s">
        <v>215</v>
      </c>
      <c r="B9" s="74"/>
      <c r="C9" s="75"/>
      <c r="D9" s="76"/>
      <c r="E9" s="103">
        <f>C9*D9</f>
        <v>0</v>
      </c>
      <c r="F9" s="104">
        <f>IFERROR(B9/E9,0)</f>
        <v>0</v>
      </c>
      <c r="G9" s="79"/>
      <c r="H9" s="79"/>
      <c r="I9" s="94"/>
      <c r="J9" s="94"/>
    </row>
    <row r="10" spans="1:12" s="102" customFormat="1" x14ac:dyDescent="0.2">
      <c r="A10" s="73" t="s">
        <v>216</v>
      </c>
      <c r="B10" s="74"/>
      <c r="C10" s="75"/>
      <c r="D10" s="76"/>
      <c r="E10" s="103">
        <f>C10*D10</f>
        <v>0</v>
      </c>
      <c r="F10" s="104">
        <f t="shared" ref="F10:F12" si="0">IFERROR(B10/E10,0)</f>
        <v>0</v>
      </c>
      <c r="G10" s="79"/>
      <c r="H10" s="79"/>
      <c r="I10" s="94"/>
      <c r="J10" s="94"/>
    </row>
    <row r="11" spans="1:12" s="102" customFormat="1" x14ac:dyDescent="0.2">
      <c r="A11" s="73" t="s">
        <v>217</v>
      </c>
      <c r="B11" s="74"/>
      <c r="C11" s="75"/>
      <c r="D11" s="76"/>
      <c r="E11" s="103">
        <f>C11*D11</f>
        <v>0</v>
      </c>
      <c r="F11" s="104">
        <f t="shared" si="0"/>
        <v>0</v>
      </c>
      <c r="G11" s="79"/>
      <c r="H11" s="79"/>
      <c r="I11" s="94"/>
      <c r="J11" s="94"/>
    </row>
    <row r="12" spans="1:12" s="102" customFormat="1" x14ac:dyDescent="0.2">
      <c r="A12" s="73" t="s">
        <v>218</v>
      </c>
      <c r="B12" s="74"/>
      <c r="C12" s="77"/>
      <c r="D12" s="78"/>
      <c r="E12" s="105">
        <f>C12*D12</f>
        <v>0</v>
      </c>
      <c r="F12" s="106">
        <f t="shared" si="0"/>
        <v>0</v>
      </c>
      <c r="G12" s="80"/>
      <c r="H12" s="80"/>
      <c r="I12" s="94"/>
      <c r="J12" s="94"/>
    </row>
    <row r="13" spans="1:12" s="102" customFormat="1" ht="13.5" thickBot="1" x14ac:dyDescent="0.25">
      <c r="A13" s="107" t="s">
        <v>94</v>
      </c>
      <c r="B13" s="253"/>
      <c r="C13" s="108"/>
      <c r="D13" s="109"/>
      <c r="E13" s="110"/>
      <c r="F13" s="252">
        <f>IFERROR(B13/E14,0)</f>
        <v>0</v>
      </c>
      <c r="G13" s="111"/>
      <c r="H13" s="111"/>
      <c r="I13" s="94"/>
      <c r="J13" s="94"/>
    </row>
    <row r="14" spans="1:12" s="102" customFormat="1" ht="13.5" thickTop="1" x14ac:dyDescent="0.2">
      <c r="A14" s="112" t="s">
        <v>58</v>
      </c>
      <c r="B14" s="113">
        <f>SUM(B9:B13)</f>
        <v>0</v>
      </c>
      <c r="C14" s="114">
        <f>SUM(C9:C12)</f>
        <v>0</v>
      </c>
      <c r="D14" s="115">
        <f>IFERROR(E14/C14,0)</f>
        <v>0</v>
      </c>
      <c r="E14" s="116">
        <f>SUM(E9:E12)</f>
        <v>0</v>
      </c>
      <c r="F14" s="282">
        <f>IFERROR(B14/E14,0)</f>
        <v>0</v>
      </c>
      <c r="G14" s="116">
        <f>SUM(G9:G12)</f>
        <v>0</v>
      </c>
      <c r="H14" s="116">
        <f>SUM(H9:H12)</f>
        <v>0</v>
      </c>
      <c r="I14" s="94"/>
      <c r="J14" s="94"/>
      <c r="K14" s="117"/>
      <c r="L14" s="117"/>
    </row>
    <row r="15" spans="1:12" s="102" customFormat="1" x14ac:dyDescent="0.2">
      <c r="A15" s="118"/>
      <c r="B15" s="119"/>
      <c r="C15" s="101"/>
      <c r="D15" s="101"/>
      <c r="E15" s="101"/>
      <c r="J15" s="94"/>
      <c r="K15" s="117"/>
      <c r="L15" s="117"/>
    </row>
    <row r="16" spans="1:12" ht="12.75" customHeight="1" x14ac:dyDescent="0.2">
      <c r="A16" s="95" t="s">
        <v>52</v>
      </c>
      <c r="B16" s="101"/>
      <c r="C16" s="101"/>
      <c r="D16" s="101"/>
      <c r="E16" s="101"/>
      <c r="F16" s="94"/>
      <c r="G16" s="120"/>
      <c r="H16" s="120"/>
      <c r="I16" s="120"/>
      <c r="J16" s="91"/>
    </row>
    <row r="17" spans="1:10" x14ac:dyDescent="0.2">
      <c r="A17" s="121"/>
      <c r="B17" s="122" t="s">
        <v>56</v>
      </c>
      <c r="C17" s="122" t="s">
        <v>56</v>
      </c>
      <c r="D17" s="122" t="s">
        <v>54</v>
      </c>
      <c r="E17" s="122" t="s">
        <v>19</v>
      </c>
      <c r="F17" s="122" t="s">
        <v>20</v>
      </c>
      <c r="G17" s="94"/>
      <c r="H17" s="308" t="s">
        <v>67</v>
      </c>
      <c r="I17" s="308"/>
      <c r="J17" s="308"/>
    </row>
    <row r="18" spans="1:10" x14ac:dyDescent="0.2">
      <c r="A18" s="124" t="s">
        <v>5</v>
      </c>
      <c r="B18" s="125" t="s">
        <v>64</v>
      </c>
      <c r="C18" s="125" t="s">
        <v>72</v>
      </c>
      <c r="D18" s="125" t="s">
        <v>53</v>
      </c>
      <c r="E18" s="125" t="s">
        <v>55</v>
      </c>
      <c r="F18" s="125" t="s">
        <v>11</v>
      </c>
      <c r="G18" s="126"/>
      <c r="H18" s="123" t="s">
        <v>73</v>
      </c>
      <c r="I18" s="123" t="s">
        <v>74</v>
      </c>
      <c r="J18" s="123" t="s">
        <v>75</v>
      </c>
    </row>
    <row r="19" spans="1:10" x14ac:dyDescent="0.2">
      <c r="A19" s="254" t="s">
        <v>41</v>
      </c>
      <c r="B19" s="70"/>
      <c r="C19" s="127">
        <f>B19/12</f>
        <v>0</v>
      </c>
      <c r="D19" s="283">
        <f>IFERROR(B19/($E$14*365),0)</f>
        <v>0</v>
      </c>
      <c r="E19" s="287">
        <f>IFERROR(B19/$E$14,0)</f>
        <v>0</v>
      </c>
      <c r="F19" s="289">
        <f>IFERROR(B19/$B$14,0)</f>
        <v>0</v>
      </c>
      <c r="G19" s="128"/>
      <c r="H19" s="81">
        <v>1</v>
      </c>
      <c r="I19" s="129">
        <f>B19*H19</f>
        <v>0</v>
      </c>
      <c r="J19" s="129">
        <f>I19/12</f>
        <v>0</v>
      </c>
    </row>
    <row r="20" spans="1:10" x14ac:dyDescent="0.2">
      <c r="A20" s="254" t="s">
        <v>220</v>
      </c>
      <c r="B20" s="71"/>
      <c r="C20" s="127">
        <f t="shared" ref="C20:C35" si="1">B20/12</f>
        <v>0</v>
      </c>
      <c r="D20" s="284">
        <f t="shared" ref="D20:D34" si="2">IFERROR(B20/($E$14*365),0)</f>
        <v>0</v>
      </c>
      <c r="E20" s="286">
        <f t="shared" ref="E20:E34" si="3">IFERROR(B20/$E$14,0)</f>
        <v>0</v>
      </c>
      <c r="F20" s="289">
        <f t="shared" ref="F20:F34" si="4">IFERROR(B20/$B$14,0)</f>
        <v>0</v>
      </c>
      <c r="G20" s="128"/>
      <c r="H20" s="82">
        <v>0.8</v>
      </c>
      <c r="I20" s="130">
        <f t="shared" ref="I20:I34" si="5">B20*H20</f>
        <v>0</v>
      </c>
      <c r="J20" s="130">
        <f t="shared" ref="J20:J34" si="6">I20/12</f>
        <v>0</v>
      </c>
    </row>
    <row r="21" spans="1:10" x14ac:dyDescent="0.2">
      <c r="A21" s="254" t="s">
        <v>42</v>
      </c>
      <c r="B21" s="71"/>
      <c r="C21" s="127">
        <f t="shared" si="1"/>
        <v>0</v>
      </c>
      <c r="D21" s="284">
        <f t="shared" si="2"/>
        <v>0</v>
      </c>
      <c r="E21" s="286">
        <f t="shared" si="3"/>
        <v>0</v>
      </c>
      <c r="F21" s="289">
        <f t="shared" si="4"/>
        <v>0</v>
      </c>
      <c r="G21" s="128"/>
      <c r="H21" s="82">
        <v>0.3</v>
      </c>
      <c r="I21" s="130">
        <f t="shared" si="5"/>
        <v>0</v>
      </c>
      <c r="J21" s="130">
        <f t="shared" si="6"/>
        <v>0</v>
      </c>
    </row>
    <row r="22" spans="1:10" x14ac:dyDescent="0.2">
      <c r="A22" s="254" t="s">
        <v>43</v>
      </c>
      <c r="B22" s="71"/>
      <c r="C22" s="127">
        <f t="shared" si="1"/>
        <v>0</v>
      </c>
      <c r="D22" s="284">
        <f t="shared" si="2"/>
        <v>0</v>
      </c>
      <c r="E22" s="286">
        <f t="shared" si="3"/>
        <v>0</v>
      </c>
      <c r="F22" s="289">
        <f t="shared" si="4"/>
        <v>0</v>
      </c>
      <c r="G22" s="128"/>
      <c r="H22" s="83">
        <v>0.3</v>
      </c>
      <c r="I22" s="130">
        <f t="shared" si="5"/>
        <v>0</v>
      </c>
      <c r="J22" s="130">
        <f t="shared" si="6"/>
        <v>0</v>
      </c>
    </row>
    <row r="23" spans="1:10" x14ac:dyDescent="0.2">
      <c r="A23" s="254" t="s">
        <v>44</v>
      </c>
      <c r="B23" s="71"/>
      <c r="C23" s="127">
        <f t="shared" si="1"/>
        <v>0</v>
      </c>
      <c r="D23" s="284">
        <f t="shared" si="2"/>
        <v>0</v>
      </c>
      <c r="E23" s="286">
        <f t="shared" si="3"/>
        <v>0</v>
      </c>
      <c r="F23" s="289">
        <f t="shared" si="4"/>
        <v>0</v>
      </c>
      <c r="G23" s="128"/>
      <c r="H23" s="82">
        <v>0.3</v>
      </c>
      <c r="I23" s="130">
        <f t="shared" si="5"/>
        <v>0</v>
      </c>
      <c r="J23" s="130">
        <f t="shared" si="6"/>
        <v>0</v>
      </c>
    </row>
    <row r="24" spans="1:10" x14ac:dyDescent="0.2">
      <c r="A24" s="254" t="s">
        <v>45</v>
      </c>
      <c r="B24" s="71"/>
      <c r="C24" s="127">
        <f t="shared" si="1"/>
        <v>0</v>
      </c>
      <c r="D24" s="284">
        <f t="shared" si="2"/>
        <v>0</v>
      </c>
      <c r="E24" s="286">
        <f t="shared" si="3"/>
        <v>0</v>
      </c>
      <c r="F24" s="289">
        <f t="shared" si="4"/>
        <v>0</v>
      </c>
      <c r="G24" s="128"/>
      <c r="H24" s="82">
        <v>0.1</v>
      </c>
      <c r="I24" s="130">
        <f t="shared" si="5"/>
        <v>0</v>
      </c>
      <c r="J24" s="130">
        <f t="shared" si="6"/>
        <v>0</v>
      </c>
    </row>
    <row r="25" spans="1:10" x14ac:dyDescent="0.2">
      <c r="A25" s="254" t="s">
        <v>46</v>
      </c>
      <c r="B25" s="71"/>
      <c r="C25" s="127">
        <f t="shared" si="1"/>
        <v>0</v>
      </c>
      <c r="D25" s="284">
        <f t="shared" si="2"/>
        <v>0</v>
      </c>
      <c r="E25" s="286">
        <f t="shared" si="3"/>
        <v>0</v>
      </c>
      <c r="F25" s="289">
        <f t="shared" si="4"/>
        <v>0</v>
      </c>
      <c r="G25" s="128"/>
      <c r="H25" s="82">
        <v>0.3</v>
      </c>
      <c r="I25" s="130">
        <f t="shared" si="5"/>
        <v>0</v>
      </c>
      <c r="J25" s="130">
        <f t="shared" si="6"/>
        <v>0</v>
      </c>
    </row>
    <row r="26" spans="1:10" x14ac:dyDescent="0.2">
      <c r="A26" s="254" t="s">
        <v>221</v>
      </c>
      <c r="B26" s="71"/>
      <c r="C26" s="127">
        <f t="shared" si="1"/>
        <v>0</v>
      </c>
      <c r="D26" s="284">
        <f t="shared" si="2"/>
        <v>0</v>
      </c>
      <c r="E26" s="286">
        <f t="shared" si="3"/>
        <v>0</v>
      </c>
      <c r="F26" s="289">
        <f t="shared" si="4"/>
        <v>0</v>
      </c>
      <c r="G26" s="128"/>
      <c r="H26" s="82">
        <v>0.5</v>
      </c>
      <c r="I26" s="130">
        <f t="shared" si="5"/>
        <v>0</v>
      </c>
      <c r="J26" s="130">
        <f t="shared" si="6"/>
        <v>0</v>
      </c>
    </row>
    <row r="27" spans="1:10" x14ac:dyDescent="0.2">
      <c r="A27" s="254" t="s">
        <v>47</v>
      </c>
      <c r="B27" s="71"/>
      <c r="C27" s="127">
        <f t="shared" si="1"/>
        <v>0</v>
      </c>
      <c r="D27" s="284">
        <f t="shared" si="2"/>
        <v>0</v>
      </c>
      <c r="E27" s="286">
        <f t="shared" si="3"/>
        <v>0</v>
      </c>
      <c r="F27" s="289">
        <f t="shared" si="4"/>
        <v>0</v>
      </c>
      <c r="G27" s="128"/>
      <c r="H27" s="82">
        <v>0</v>
      </c>
      <c r="I27" s="130">
        <f t="shared" si="5"/>
        <v>0</v>
      </c>
      <c r="J27" s="130">
        <f t="shared" si="6"/>
        <v>0</v>
      </c>
    </row>
    <row r="28" spans="1:10" x14ac:dyDescent="0.2">
      <c r="A28" s="254"/>
      <c r="B28" s="71"/>
      <c r="C28" s="127">
        <f t="shared" si="1"/>
        <v>0</v>
      </c>
      <c r="D28" s="284">
        <f t="shared" si="2"/>
        <v>0</v>
      </c>
      <c r="E28" s="286">
        <f t="shared" si="3"/>
        <v>0</v>
      </c>
      <c r="F28" s="289">
        <f t="shared" si="4"/>
        <v>0</v>
      </c>
      <c r="G28" s="128"/>
      <c r="H28" s="82">
        <v>0</v>
      </c>
      <c r="I28" s="130">
        <f t="shared" si="5"/>
        <v>0</v>
      </c>
      <c r="J28" s="130">
        <f t="shared" si="6"/>
        <v>0</v>
      </c>
    </row>
    <row r="29" spans="1:10" x14ac:dyDescent="0.2">
      <c r="A29" s="131" t="s">
        <v>95</v>
      </c>
      <c r="B29" s="71"/>
      <c r="C29" s="127">
        <f>B29/12</f>
        <v>0</v>
      </c>
      <c r="D29" s="284">
        <f t="shared" si="2"/>
        <v>0</v>
      </c>
      <c r="E29" s="286">
        <f t="shared" si="3"/>
        <v>0</v>
      </c>
      <c r="F29" s="289">
        <f t="shared" si="4"/>
        <v>0</v>
      </c>
      <c r="G29" s="128"/>
      <c r="H29" s="82">
        <v>1</v>
      </c>
      <c r="I29" s="130">
        <f>B29*H29</f>
        <v>0</v>
      </c>
      <c r="J29" s="130">
        <f>I29/12</f>
        <v>0</v>
      </c>
    </row>
    <row r="30" spans="1:10" x14ac:dyDescent="0.2">
      <c r="A30" s="131" t="s">
        <v>65</v>
      </c>
      <c r="B30" s="71"/>
      <c r="C30" s="127">
        <f t="shared" si="1"/>
        <v>0</v>
      </c>
      <c r="D30" s="284">
        <f t="shared" si="2"/>
        <v>0</v>
      </c>
      <c r="E30" s="286">
        <f t="shared" si="3"/>
        <v>0</v>
      </c>
      <c r="F30" s="289">
        <f t="shared" si="4"/>
        <v>0</v>
      </c>
      <c r="G30" s="128"/>
      <c r="H30" s="82">
        <v>1</v>
      </c>
      <c r="I30" s="130">
        <f t="shared" si="5"/>
        <v>0</v>
      </c>
      <c r="J30" s="130">
        <f t="shared" si="6"/>
        <v>0</v>
      </c>
    </row>
    <row r="31" spans="1:10" x14ac:dyDescent="0.2">
      <c r="A31" s="131" t="s">
        <v>66</v>
      </c>
      <c r="B31" s="71"/>
      <c r="C31" s="127">
        <f t="shared" si="1"/>
        <v>0</v>
      </c>
      <c r="D31" s="284">
        <f t="shared" si="2"/>
        <v>0</v>
      </c>
      <c r="E31" s="286">
        <f t="shared" si="3"/>
        <v>0</v>
      </c>
      <c r="F31" s="289">
        <f t="shared" si="4"/>
        <v>0</v>
      </c>
      <c r="G31" s="128"/>
      <c r="H31" s="82">
        <v>1</v>
      </c>
      <c r="I31" s="130">
        <f t="shared" si="5"/>
        <v>0</v>
      </c>
      <c r="J31" s="130">
        <f t="shared" si="6"/>
        <v>0</v>
      </c>
    </row>
    <row r="32" spans="1:10" x14ac:dyDescent="0.2">
      <c r="A32" s="131" t="s">
        <v>48</v>
      </c>
      <c r="B32" s="71"/>
      <c r="C32" s="127">
        <f t="shared" si="1"/>
        <v>0</v>
      </c>
      <c r="D32" s="284">
        <f t="shared" si="2"/>
        <v>0</v>
      </c>
      <c r="E32" s="286">
        <f t="shared" si="3"/>
        <v>0</v>
      </c>
      <c r="F32" s="289">
        <f t="shared" si="4"/>
        <v>0</v>
      </c>
      <c r="G32" s="128"/>
      <c r="H32" s="82">
        <v>1</v>
      </c>
      <c r="I32" s="130">
        <f t="shared" si="5"/>
        <v>0</v>
      </c>
      <c r="J32" s="130">
        <f t="shared" si="6"/>
        <v>0</v>
      </c>
    </row>
    <row r="33" spans="1:12" x14ac:dyDescent="0.2">
      <c r="A33" s="131" t="s">
        <v>49</v>
      </c>
      <c r="B33" s="71"/>
      <c r="C33" s="127">
        <f t="shared" si="1"/>
        <v>0</v>
      </c>
      <c r="D33" s="284">
        <f t="shared" si="2"/>
        <v>0</v>
      </c>
      <c r="E33" s="286">
        <f t="shared" si="3"/>
        <v>0</v>
      </c>
      <c r="F33" s="289">
        <f t="shared" si="4"/>
        <v>0</v>
      </c>
      <c r="G33" s="128"/>
      <c r="H33" s="82">
        <v>0.8</v>
      </c>
      <c r="I33" s="130">
        <f t="shared" si="5"/>
        <v>0</v>
      </c>
      <c r="J33" s="130">
        <f t="shared" si="6"/>
        <v>0</v>
      </c>
    </row>
    <row r="34" spans="1:12" x14ac:dyDescent="0.2">
      <c r="A34" s="131" t="s">
        <v>40</v>
      </c>
      <c r="B34" s="71"/>
      <c r="C34" s="127">
        <f t="shared" si="1"/>
        <v>0</v>
      </c>
      <c r="D34" s="284">
        <f t="shared" si="2"/>
        <v>0</v>
      </c>
      <c r="E34" s="286">
        <f t="shared" si="3"/>
        <v>0</v>
      </c>
      <c r="F34" s="289">
        <f t="shared" si="4"/>
        <v>0</v>
      </c>
      <c r="G34" s="128"/>
      <c r="H34" s="82">
        <v>1</v>
      </c>
      <c r="I34" s="130">
        <f t="shared" si="5"/>
        <v>0</v>
      </c>
      <c r="J34" s="130">
        <f t="shared" si="6"/>
        <v>0</v>
      </c>
    </row>
    <row r="35" spans="1:12" x14ac:dyDescent="0.2">
      <c r="A35" s="132" t="s">
        <v>0</v>
      </c>
      <c r="B35" s="133">
        <f>SUM(B19:B34)</f>
        <v>0</v>
      </c>
      <c r="C35" s="134">
        <f t="shared" si="1"/>
        <v>0</v>
      </c>
      <c r="D35" s="285">
        <f>SUM(D19:D34)</f>
        <v>0</v>
      </c>
      <c r="E35" s="288">
        <f>SUM(E19:E34)</f>
        <v>0</v>
      </c>
      <c r="F35" s="290">
        <f>SUM(F19:F34)</f>
        <v>0</v>
      </c>
      <c r="G35" s="135"/>
      <c r="H35" s="91"/>
      <c r="I35" s="91"/>
      <c r="J35" s="91"/>
    </row>
    <row r="36" spans="1:12" x14ac:dyDescent="0.2">
      <c r="A36" s="138"/>
      <c r="B36" s="139"/>
      <c r="C36" s="140"/>
      <c r="D36" s="139"/>
      <c r="E36" s="135"/>
      <c r="F36" s="135"/>
      <c r="G36" s="136"/>
      <c r="H36" s="91"/>
      <c r="I36" s="91"/>
      <c r="J36" s="91"/>
    </row>
    <row r="37" spans="1:12" x14ac:dyDescent="0.2">
      <c r="A37" s="95" t="s">
        <v>70</v>
      </c>
      <c r="B37" s="137"/>
      <c r="C37" s="91"/>
      <c r="D37" s="91"/>
      <c r="E37" s="91"/>
      <c r="F37" s="91"/>
      <c r="G37" s="91"/>
      <c r="H37" s="91"/>
      <c r="I37" s="299"/>
      <c r="J37" s="300"/>
      <c r="K37" s="300"/>
      <c r="L37" s="300"/>
    </row>
    <row r="38" spans="1:12" x14ac:dyDescent="0.2">
      <c r="A38" s="141" t="s">
        <v>33</v>
      </c>
      <c r="B38" s="142">
        <f>$G$39/12*$G$41</f>
        <v>0</v>
      </c>
      <c r="C38" s="143" t="s">
        <v>71</v>
      </c>
      <c r="D38" s="91"/>
      <c r="E38" s="91" t="s">
        <v>96</v>
      </c>
      <c r="F38" s="91"/>
      <c r="G38" s="91"/>
      <c r="H38" s="91"/>
      <c r="I38" s="300"/>
      <c r="J38" s="300"/>
      <c r="K38" s="300"/>
      <c r="L38" s="300"/>
    </row>
    <row r="39" spans="1:12" x14ac:dyDescent="0.2">
      <c r="A39" s="141" t="s">
        <v>69</v>
      </c>
      <c r="B39" s="142">
        <f>IFERROR(-PMT($G$41/12,$G$40,$G$39),0)</f>
        <v>0</v>
      </c>
      <c r="C39" s="143" t="s">
        <v>71</v>
      </c>
      <c r="D39" s="91"/>
      <c r="E39" s="91" t="s">
        <v>97</v>
      </c>
      <c r="F39" s="91"/>
      <c r="G39" s="84"/>
      <c r="H39" s="91"/>
      <c r="I39" s="94"/>
      <c r="J39" s="301"/>
      <c r="K39" s="301"/>
      <c r="L39" s="94"/>
    </row>
    <row r="40" spans="1:12" x14ac:dyDescent="0.2">
      <c r="A40" s="141" t="s">
        <v>35</v>
      </c>
      <c r="B40" s="142">
        <f>($G$42*$G$39)/12</f>
        <v>0</v>
      </c>
      <c r="C40" s="143" t="s">
        <v>71</v>
      </c>
      <c r="D40" s="91"/>
      <c r="E40" s="93" t="s">
        <v>99</v>
      </c>
      <c r="F40" s="91"/>
      <c r="G40" s="85"/>
      <c r="H40" s="91"/>
      <c r="I40" s="137"/>
      <c r="J40" s="301"/>
      <c r="K40" s="301"/>
      <c r="L40" s="291"/>
    </row>
    <row r="41" spans="1:12" x14ac:dyDescent="0.2">
      <c r="C41" s="91"/>
      <c r="D41" s="91"/>
      <c r="E41" s="91" t="s">
        <v>98</v>
      </c>
      <c r="F41" s="91"/>
      <c r="G41" s="86"/>
      <c r="H41" s="91"/>
      <c r="I41" s="94"/>
      <c r="J41" s="302"/>
      <c r="K41" s="303"/>
      <c r="L41" s="303"/>
    </row>
    <row r="42" spans="1:12" x14ac:dyDescent="0.2">
      <c r="E42" s="91" t="s">
        <v>100</v>
      </c>
      <c r="F42" s="91"/>
      <c r="G42" s="86">
        <v>7.7000000000000002E-3</v>
      </c>
      <c r="H42" s="91"/>
      <c r="I42" s="137"/>
      <c r="J42" s="303"/>
      <c r="K42" s="303"/>
      <c r="L42" s="303"/>
    </row>
    <row r="43" spans="1:12" x14ac:dyDescent="0.2">
      <c r="I43" s="91"/>
      <c r="J43" s="91"/>
    </row>
  </sheetData>
  <sheetProtection sheet="1" objects="1" scenarios="1" selectLockedCells="1"/>
  <protectedRanges>
    <protectedRange sqref="B13" name="Range1"/>
    <protectedRange sqref="A19:B26" name="Range1_1"/>
  </protectedRanges>
  <mergeCells count="11">
    <mergeCell ref="I37:L38"/>
    <mergeCell ref="J39:K39"/>
    <mergeCell ref="J41:L42"/>
    <mergeCell ref="J40:K40"/>
    <mergeCell ref="D1:H1"/>
    <mergeCell ref="B5:E5"/>
    <mergeCell ref="H17:J17"/>
    <mergeCell ref="A1:C1"/>
    <mergeCell ref="A3:L3"/>
    <mergeCell ref="J1:L1"/>
    <mergeCell ref="I5:K5"/>
  </mergeCells>
  <pageMargins left="0.5" right="0.5" top="0.5" bottom="0.5" header="0.4" footer="0.4"/>
  <pageSetup scale="81" orientation="landscape" horizontalDpi="300" verticalDpi="300" r:id="rId1"/>
  <headerFooter>
    <oddFooter>&amp;L&amp;"Times New Roman,Regular"Previous Versions Obsolete&amp;R&amp;"Times New Roman,Regular"form HUD-91128-ORCF (06/2014)</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BT46"/>
  <sheetViews>
    <sheetView showGridLines="0" showRuler="0" view="pageLayout" topLeftCell="A10" zoomScaleNormal="100" workbookViewId="0">
      <selection activeCell="A46" sqref="A46"/>
    </sheetView>
  </sheetViews>
  <sheetFormatPr defaultRowHeight="12.75" x14ac:dyDescent="0.2"/>
  <cols>
    <col min="1" max="1" width="28.140625" style="93" customWidth="1"/>
    <col min="2" max="72" width="9.7109375" style="162" customWidth="1"/>
    <col min="73" max="16384" width="9.140625" style="93"/>
  </cols>
  <sheetData>
    <row r="1" spans="1:72" ht="14.25" customHeight="1" thickBot="1" x14ac:dyDescent="0.25">
      <c r="A1" s="248">
        <f>Inputs!B5</f>
        <v>0</v>
      </c>
      <c r="B1" s="249" t="s">
        <v>21</v>
      </c>
      <c r="C1" s="250"/>
      <c r="D1" s="250"/>
      <c r="E1" s="251"/>
      <c r="F1" s="245" t="s">
        <v>27</v>
      </c>
      <c r="G1" s="245"/>
      <c r="H1" s="245"/>
      <c r="I1" s="246"/>
      <c r="J1" s="243" t="s">
        <v>28</v>
      </c>
      <c r="K1" s="244"/>
      <c r="L1" s="244"/>
      <c r="M1" s="244"/>
      <c r="N1" s="144"/>
      <c r="O1" s="144"/>
      <c r="P1" s="144"/>
      <c r="Q1" s="144"/>
      <c r="R1" s="144"/>
      <c r="S1" s="144"/>
      <c r="T1" s="144"/>
      <c r="U1" s="144"/>
      <c r="V1" s="144"/>
      <c r="W1" s="144"/>
      <c r="X1" s="144"/>
      <c r="Y1" s="144"/>
      <c r="Z1" s="144"/>
      <c r="AA1" s="144"/>
      <c r="AB1" s="144"/>
      <c r="AC1" s="144"/>
      <c r="AD1" s="144"/>
      <c r="AE1" s="144"/>
      <c r="AF1" s="144"/>
      <c r="AG1" s="144"/>
      <c r="AH1" s="144"/>
      <c r="AI1" s="144"/>
      <c r="AJ1" s="144"/>
      <c r="AK1" s="144"/>
      <c r="AL1" s="144"/>
      <c r="AM1" s="144"/>
      <c r="AN1" s="144"/>
      <c r="AO1" s="144"/>
      <c r="AP1" s="144"/>
      <c r="AQ1" s="144"/>
      <c r="AR1" s="144"/>
      <c r="AS1" s="144"/>
      <c r="AT1" s="144"/>
      <c r="AU1" s="144"/>
      <c r="AV1" s="144"/>
      <c r="AW1" s="144"/>
      <c r="AX1" s="144"/>
      <c r="AY1" s="144"/>
      <c r="AZ1" s="144"/>
      <c r="BA1" s="144"/>
      <c r="BB1" s="144"/>
      <c r="BC1" s="144"/>
      <c r="BD1" s="144"/>
      <c r="BE1" s="144"/>
      <c r="BF1" s="144"/>
      <c r="BG1" s="144"/>
      <c r="BH1" s="144"/>
      <c r="BI1" s="144"/>
      <c r="BJ1" s="144"/>
      <c r="BK1" s="144"/>
      <c r="BL1" s="144"/>
      <c r="BM1" s="144"/>
      <c r="BN1" s="144"/>
      <c r="BO1" s="144"/>
      <c r="BP1" s="144"/>
      <c r="BQ1" s="144"/>
      <c r="BR1" s="144"/>
      <c r="BS1" s="144"/>
      <c r="BT1" s="145"/>
    </row>
    <row r="2" spans="1:72" ht="39.75" customHeight="1" x14ac:dyDescent="0.2">
      <c r="A2" s="247" t="s">
        <v>174</v>
      </c>
      <c r="B2" s="202" t="s">
        <v>105</v>
      </c>
      <c r="C2" s="202" t="s">
        <v>102</v>
      </c>
      <c r="D2" s="202" t="s">
        <v>103</v>
      </c>
      <c r="E2" s="202" t="s">
        <v>104</v>
      </c>
      <c r="F2" s="202" t="s">
        <v>106</v>
      </c>
      <c r="G2" s="202" t="s">
        <v>107</v>
      </c>
      <c r="H2" s="202" t="s">
        <v>108</v>
      </c>
      <c r="I2" s="202" t="s">
        <v>109</v>
      </c>
      <c r="J2" s="236" t="s">
        <v>110</v>
      </c>
      <c r="K2" s="236" t="s">
        <v>111</v>
      </c>
      <c r="L2" s="236" t="s">
        <v>112</v>
      </c>
      <c r="M2" s="236" t="s">
        <v>113</v>
      </c>
      <c r="N2" s="236" t="s">
        <v>115</v>
      </c>
      <c r="O2" s="236" t="s">
        <v>116</v>
      </c>
      <c r="P2" s="236" t="s">
        <v>117</v>
      </c>
      <c r="Q2" s="236" t="s">
        <v>118</v>
      </c>
      <c r="R2" s="236" t="s">
        <v>119</v>
      </c>
      <c r="S2" s="236" t="s">
        <v>120</v>
      </c>
      <c r="T2" s="236" t="s">
        <v>121</v>
      </c>
      <c r="U2" s="236" t="s">
        <v>122</v>
      </c>
      <c r="V2" s="236" t="s">
        <v>123</v>
      </c>
      <c r="W2" s="236" t="s">
        <v>124</v>
      </c>
      <c r="X2" s="236" t="s">
        <v>149</v>
      </c>
      <c r="Y2" s="236" t="s">
        <v>125</v>
      </c>
      <c r="Z2" s="236" t="s">
        <v>150</v>
      </c>
      <c r="AA2" s="236" t="s">
        <v>126</v>
      </c>
      <c r="AB2" s="236" t="s">
        <v>151</v>
      </c>
      <c r="AC2" s="236" t="s">
        <v>127</v>
      </c>
      <c r="AD2" s="236" t="s">
        <v>152</v>
      </c>
      <c r="AE2" s="236" t="s">
        <v>128</v>
      </c>
      <c r="AF2" s="236" t="s">
        <v>153</v>
      </c>
      <c r="AG2" s="236" t="s">
        <v>129</v>
      </c>
      <c r="AH2" s="236" t="s">
        <v>154</v>
      </c>
      <c r="AI2" s="236" t="s">
        <v>130</v>
      </c>
      <c r="AJ2" s="236" t="s">
        <v>155</v>
      </c>
      <c r="AK2" s="236" t="s">
        <v>131</v>
      </c>
      <c r="AL2" s="236" t="s">
        <v>156</v>
      </c>
      <c r="AM2" s="236" t="s">
        <v>132</v>
      </c>
      <c r="AN2" s="236" t="s">
        <v>157</v>
      </c>
      <c r="AO2" s="236" t="s">
        <v>133</v>
      </c>
      <c r="AP2" s="236" t="s">
        <v>158</v>
      </c>
      <c r="AQ2" s="236" t="s">
        <v>134</v>
      </c>
      <c r="AR2" s="236" t="s">
        <v>159</v>
      </c>
      <c r="AS2" s="236" t="s">
        <v>135</v>
      </c>
      <c r="AT2" s="236" t="s">
        <v>160</v>
      </c>
      <c r="AU2" s="236" t="s">
        <v>136</v>
      </c>
      <c r="AV2" s="236" t="s">
        <v>161</v>
      </c>
      <c r="AW2" s="236" t="s">
        <v>137</v>
      </c>
      <c r="AX2" s="236" t="s">
        <v>162</v>
      </c>
      <c r="AY2" s="236" t="s">
        <v>138</v>
      </c>
      <c r="AZ2" s="236" t="s">
        <v>163</v>
      </c>
      <c r="BA2" s="236" t="s">
        <v>139</v>
      </c>
      <c r="BB2" s="236" t="s">
        <v>164</v>
      </c>
      <c r="BC2" s="236" t="s">
        <v>140</v>
      </c>
      <c r="BD2" s="236" t="s">
        <v>165</v>
      </c>
      <c r="BE2" s="236" t="s">
        <v>141</v>
      </c>
      <c r="BF2" s="236" t="s">
        <v>166</v>
      </c>
      <c r="BG2" s="236" t="s">
        <v>142</v>
      </c>
      <c r="BH2" s="236" t="s">
        <v>167</v>
      </c>
      <c r="BI2" s="236" t="s">
        <v>143</v>
      </c>
      <c r="BJ2" s="236" t="s">
        <v>168</v>
      </c>
      <c r="BK2" s="236" t="s">
        <v>144</v>
      </c>
      <c r="BL2" s="236" t="s">
        <v>169</v>
      </c>
      <c r="BM2" s="236" t="s">
        <v>145</v>
      </c>
      <c r="BN2" s="236" t="s">
        <v>170</v>
      </c>
      <c r="BO2" s="236" t="s">
        <v>146</v>
      </c>
      <c r="BP2" s="236" t="s">
        <v>171</v>
      </c>
      <c r="BQ2" s="236" t="s">
        <v>147</v>
      </c>
      <c r="BR2" s="236" t="s">
        <v>172</v>
      </c>
      <c r="BS2" s="236" t="s">
        <v>148</v>
      </c>
      <c r="BT2" s="237" t="s">
        <v>173</v>
      </c>
    </row>
    <row r="3" spans="1:72" ht="14.25" customHeight="1" x14ac:dyDescent="0.2">
      <c r="A3" s="146" t="str">
        <f>Inputs!A9</f>
        <v>e.g. Assisted Living</v>
      </c>
      <c r="B3" s="147">
        <v>0</v>
      </c>
      <c r="C3" s="255"/>
      <c r="D3" s="147">
        <v>0</v>
      </c>
      <c r="E3" s="265"/>
      <c r="F3" s="147">
        <f>MIN(Inputs!$E$9,Inputs!G9)</f>
        <v>0</v>
      </c>
      <c r="G3" s="265"/>
      <c r="H3" s="147">
        <f>MIN(Inputs!$E$9,F3+Inputs!$H9)</f>
        <v>0</v>
      </c>
      <c r="I3" s="265"/>
      <c r="J3" s="147">
        <f>MIN(Inputs!$E$9,H3+Inputs!$H9)</f>
        <v>0</v>
      </c>
      <c r="K3" s="265"/>
      <c r="L3" s="147">
        <f>MIN(Inputs!$E$9,J3+Inputs!$H9)</f>
        <v>0</v>
      </c>
      <c r="M3" s="265"/>
      <c r="N3" s="147">
        <f>MIN(Inputs!$E$9,L3+Inputs!$H9)</f>
        <v>0</v>
      </c>
      <c r="O3" s="265"/>
      <c r="P3" s="147">
        <f>MIN(Inputs!$E$9,N3+Inputs!$H9)</f>
        <v>0</v>
      </c>
      <c r="Q3" s="265"/>
      <c r="R3" s="147">
        <f>MIN(Inputs!$E$9,P3+Inputs!$H9)</f>
        <v>0</v>
      </c>
      <c r="S3" s="265"/>
      <c r="T3" s="147">
        <f>MIN(Inputs!$E$9,R3+Inputs!$H9)</f>
        <v>0</v>
      </c>
      <c r="U3" s="265"/>
      <c r="V3" s="147">
        <f>MIN(Inputs!$E$9,T3+Inputs!$H9)</f>
        <v>0</v>
      </c>
      <c r="W3" s="265"/>
      <c r="X3" s="147">
        <f>MIN(Inputs!$E$9,V3+Inputs!$H9)</f>
        <v>0</v>
      </c>
      <c r="Y3" s="265"/>
      <c r="Z3" s="147">
        <f>MIN(Inputs!$E$9,X3+Inputs!$H9)</f>
        <v>0</v>
      </c>
      <c r="AA3" s="265"/>
      <c r="AB3" s="147">
        <f>MIN(Inputs!$E$9,Z3+Inputs!$H9)</f>
        <v>0</v>
      </c>
      <c r="AC3" s="265"/>
      <c r="AD3" s="147">
        <f>MIN(Inputs!$E$9,AB3+Inputs!$H9)</f>
        <v>0</v>
      </c>
      <c r="AE3" s="265"/>
      <c r="AF3" s="147">
        <f>MIN(Inputs!$E$9,AD3+Inputs!$H9)</f>
        <v>0</v>
      </c>
      <c r="AG3" s="265"/>
      <c r="AH3" s="147">
        <f>MIN(Inputs!$E$9,AF3+Inputs!$H9)</f>
        <v>0</v>
      </c>
      <c r="AI3" s="265"/>
      <c r="AJ3" s="147">
        <f>MIN(Inputs!$E$9,AH3+Inputs!$H9)</f>
        <v>0</v>
      </c>
      <c r="AK3" s="265"/>
      <c r="AL3" s="147">
        <f>MIN(Inputs!$E$9,AJ3+Inputs!$H9)</f>
        <v>0</v>
      </c>
      <c r="AM3" s="265"/>
      <c r="AN3" s="147">
        <f>MIN(Inputs!$E$9,AL3+Inputs!$H9)</f>
        <v>0</v>
      </c>
      <c r="AO3" s="265"/>
      <c r="AP3" s="147">
        <f>MIN(Inputs!$E$9,AN3+Inputs!$H9)</f>
        <v>0</v>
      </c>
      <c r="AQ3" s="265"/>
      <c r="AR3" s="147">
        <f>MIN(Inputs!$E$9,AP3+Inputs!$H9)</f>
        <v>0</v>
      </c>
      <c r="AS3" s="265"/>
      <c r="AT3" s="147">
        <f>MIN(Inputs!$E$9,AR3+Inputs!$H9)</f>
        <v>0</v>
      </c>
      <c r="AU3" s="265"/>
      <c r="AV3" s="147">
        <f>MIN(Inputs!$E$9,AT3+Inputs!$H9)</f>
        <v>0</v>
      </c>
      <c r="AW3" s="265"/>
      <c r="AX3" s="147">
        <f>MIN(Inputs!$E$9,AV3+Inputs!$H9)</f>
        <v>0</v>
      </c>
      <c r="AY3" s="265"/>
      <c r="AZ3" s="147">
        <f>MIN(Inputs!$E$9,AX3+Inputs!$H9)</f>
        <v>0</v>
      </c>
      <c r="BA3" s="265"/>
      <c r="BB3" s="147">
        <f>MIN(Inputs!$E$9,AZ3+Inputs!$H9)</f>
        <v>0</v>
      </c>
      <c r="BC3" s="265"/>
      <c r="BD3" s="147">
        <f>MIN(Inputs!$E$9,BB3+Inputs!$H9)</f>
        <v>0</v>
      </c>
      <c r="BE3" s="265"/>
      <c r="BF3" s="147">
        <f>MIN(Inputs!$E$9,BD3+Inputs!$H9)</f>
        <v>0</v>
      </c>
      <c r="BG3" s="265"/>
      <c r="BH3" s="147">
        <f>MIN(Inputs!$E$9,BF3+Inputs!$H9)</f>
        <v>0</v>
      </c>
      <c r="BI3" s="265"/>
      <c r="BJ3" s="147">
        <f>MIN(Inputs!$E$9,BH3+Inputs!$H9)</f>
        <v>0</v>
      </c>
      <c r="BK3" s="265"/>
      <c r="BL3" s="147">
        <f>MIN(Inputs!$E$9,BJ3+Inputs!$H9)</f>
        <v>0</v>
      </c>
      <c r="BM3" s="265"/>
      <c r="BN3" s="147">
        <f>MIN(Inputs!$E$9,BL3+Inputs!$H9)</f>
        <v>0</v>
      </c>
      <c r="BO3" s="265"/>
      <c r="BP3" s="147">
        <f>MIN(Inputs!$E$9,BN3+Inputs!$H9)</f>
        <v>0</v>
      </c>
      <c r="BQ3" s="265"/>
      <c r="BR3" s="147">
        <f>MIN(Inputs!$E$9,BP3+Inputs!$H9)</f>
        <v>0</v>
      </c>
      <c r="BS3" s="265"/>
      <c r="BT3" s="148">
        <f>MIN(Inputs!$E$9,BR3+Inputs!$H9)</f>
        <v>0</v>
      </c>
    </row>
    <row r="4" spans="1:72" ht="14.25" customHeight="1" x14ac:dyDescent="0.2">
      <c r="A4" s="146" t="str">
        <f>Inputs!A10</f>
        <v>e.g. Memory Care</v>
      </c>
      <c r="B4" s="147">
        <v>0</v>
      </c>
      <c r="C4" s="255"/>
      <c r="D4" s="147">
        <v>0</v>
      </c>
      <c r="E4" s="265"/>
      <c r="F4" s="147">
        <f>MIN(Inputs!$E$10,Inputs!G10)</f>
        <v>0</v>
      </c>
      <c r="G4" s="265"/>
      <c r="H4" s="147">
        <f>MIN(Inputs!$E$10,F4+Inputs!$H10)</f>
        <v>0</v>
      </c>
      <c r="I4" s="265"/>
      <c r="J4" s="147">
        <f>MIN(Inputs!$E$10,H4+Inputs!$H10)</f>
        <v>0</v>
      </c>
      <c r="K4" s="265"/>
      <c r="L4" s="147">
        <f>MIN(Inputs!$E$10,J4+Inputs!$H10)</f>
        <v>0</v>
      </c>
      <c r="M4" s="265"/>
      <c r="N4" s="147">
        <f>MIN(Inputs!$E$10,L4+Inputs!$H10)</f>
        <v>0</v>
      </c>
      <c r="O4" s="265"/>
      <c r="P4" s="147">
        <f>MIN(Inputs!$E$10,N4+Inputs!$H10)</f>
        <v>0</v>
      </c>
      <c r="Q4" s="265"/>
      <c r="R4" s="147">
        <f>MIN(Inputs!$E$10,P4+Inputs!$H10)</f>
        <v>0</v>
      </c>
      <c r="S4" s="265"/>
      <c r="T4" s="147">
        <f>MIN(Inputs!$E$10,R4+Inputs!$H10)</f>
        <v>0</v>
      </c>
      <c r="U4" s="265"/>
      <c r="V4" s="147">
        <f>MIN(Inputs!$E$10,T4+Inputs!$H10)</f>
        <v>0</v>
      </c>
      <c r="W4" s="265"/>
      <c r="X4" s="147">
        <f>MIN(Inputs!$E$10,V4+Inputs!$H10)</f>
        <v>0</v>
      </c>
      <c r="Y4" s="265"/>
      <c r="Z4" s="147">
        <f>MIN(Inputs!$E$10,X4+Inputs!$H10)</f>
        <v>0</v>
      </c>
      <c r="AA4" s="265"/>
      <c r="AB4" s="147">
        <f>MIN(Inputs!$E$10,Z4+Inputs!$H10)</f>
        <v>0</v>
      </c>
      <c r="AC4" s="265"/>
      <c r="AD4" s="147">
        <f>MIN(Inputs!$E$10,AB4+Inputs!$H10)</f>
        <v>0</v>
      </c>
      <c r="AE4" s="265"/>
      <c r="AF4" s="147">
        <f>MIN(Inputs!$E$10,AD4+Inputs!$H10)</f>
        <v>0</v>
      </c>
      <c r="AG4" s="265"/>
      <c r="AH4" s="147">
        <f>MIN(Inputs!$E$10,AF4+Inputs!$H10)</f>
        <v>0</v>
      </c>
      <c r="AI4" s="265"/>
      <c r="AJ4" s="147">
        <f>MIN(Inputs!$E$10,AH4+Inputs!$H10)</f>
        <v>0</v>
      </c>
      <c r="AK4" s="265"/>
      <c r="AL4" s="147">
        <f>MIN(Inputs!$E$10,AJ4+Inputs!$H10)</f>
        <v>0</v>
      </c>
      <c r="AM4" s="265"/>
      <c r="AN4" s="147">
        <f>MIN(Inputs!$E$10,AL4+Inputs!$H10)</f>
        <v>0</v>
      </c>
      <c r="AO4" s="265"/>
      <c r="AP4" s="147">
        <f>MIN(Inputs!$E$10,AN4+Inputs!$H10)</f>
        <v>0</v>
      </c>
      <c r="AQ4" s="265"/>
      <c r="AR4" s="147">
        <f>MIN(Inputs!$E$10,AP4+Inputs!$H10)</f>
        <v>0</v>
      </c>
      <c r="AS4" s="265"/>
      <c r="AT4" s="147">
        <f>MIN(Inputs!$E$10,AR4+Inputs!$H10)</f>
        <v>0</v>
      </c>
      <c r="AU4" s="265"/>
      <c r="AV4" s="147">
        <f>MIN(Inputs!$E$10,AT4+Inputs!$H10)</f>
        <v>0</v>
      </c>
      <c r="AW4" s="265"/>
      <c r="AX4" s="147">
        <f>MIN(Inputs!$E$10,AV4+Inputs!$H10)</f>
        <v>0</v>
      </c>
      <c r="AY4" s="265"/>
      <c r="AZ4" s="147">
        <f>MIN(Inputs!$E$10,AX4+Inputs!$H10)</f>
        <v>0</v>
      </c>
      <c r="BA4" s="265"/>
      <c r="BB4" s="147">
        <f>MIN(Inputs!$E$10,AZ4+Inputs!$H10)</f>
        <v>0</v>
      </c>
      <c r="BC4" s="265"/>
      <c r="BD4" s="147">
        <f>MIN(Inputs!$E$10,BB4+Inputs!$H10)</f>
        <v>0</v>
      </c>
      <c r="BE4" s="265"/>
      <c r="BF4" s="147">
        <f>MIN(Inputs!$E$10,BD4+Inputs!$H10)</f>
        <v>0</v>
      </c>
      <c r="BG4" s="265"/>
      <c r="BH4" s="147">
        <f>MIN(Inputs!$E$10,BF4+Inputs!$H10)</f>
        <v>0</v>
      </c>
      <c r="BI4" s="265"/>
      <c r="BJ4" s="147">
        <f>MIN(Inputs!$E$10,BH4+Inputs!$H10)</f>
        <v>0</v>
      </c>
      <c r="BK4" s="265"/>
      <c r="BL4" s="147">
        <f>MIN(Inputs!$E$10,BJ4+Inputs!$H10)</f>
        <v>0</v>
      </c>
      <c r="BM4" s="265"/>
      <c r="BN4" s="147">
        <f>MIN(Inputs!$E$10,BL4+Inputs!$H10)</f>
        <v>0</v>
      </c>
      <c r="BO4" s="265"/>
      <c r="BP4" s="147">
        <f>MIN(Inputs!$E$10,BN4+Inputs!$H10)</f>
        <v>0</v>
      </c>
      <c r="BQ4" s="265"/>
      <c r="BR4" s="147">
        <f>MIN(Inputs!$E$10,BP4+Inputs!$H10)</f>
        <v>0</v>
      </c>
      <c r="BS4" s="265"/>
      <c r="BT4" s="148">
        <f>MIN(Inputs!$E$10,BR4+Inputs!$H10)</f>
        <v>0</v>
      </c>
    </row>
    <row r="5" spans="1:72" ht="14.25" customHeight="1" x14ac:dyDescent="0.2">
      <c r="A5" s="146" t="str">
        <f>Inputs!A11</f>
        <v>e.g. Skilled Nursing or Sub-Acute</v>
      </c>
      <c r="B5" s="147">
        <v>0</v>
      </c>
      <c r="C5" s="255"/>
      <c r="D5" s="147">
        <v>0</v>
      </c>
      <c r="E5" s="265"/>
      <c r="F5" s="147">
        <f>MIN(Inputs!$E$11,Inputs!G11)</f>
        <v>0</v>
      </c>
      <c r="G5" s="265"/>
      <c r="H5" s="147">
        <f>MIN(Inputs!$E$11,F5+Inputs!$H11)</f>
        <v>0</v>
      </c>
      <c r="I5" s="265"/>
      <c r="J5" s="147">
        <f>MIN(Inputs!$E$11,H5+Inputs!$H11)</f>
        <v>0</v>
      </c>
      <c r="K5" s="265"/>
      <c r="L5" s="147">
        <f>MIN(Inputs!$E$11,J5+Inputs!$H11)</f>
        <v>0</v>
      </c>
      <c r="M5" s="265"/>
      <c r="N5" s="147">
        <f>MIN(Inputs!$E$11,L5+Inputs!$H11)</f>
        <v>0</v>
      </c>
      <c r="O5" s="265"/>
      <c r="P5" s="147">
        <f>MIN(Inputs!$E$11,N5+Inputs!$H11)</f>
        <v>0</v>
      </c>
      <c r="Q5" s="265"/>
      <c r="R5" s="147">
        <f>MIN(Inputs!$E$11,P5+Inputs!$H11)</f>
        <v>0</v>
      </c>
      <c r="S5" s="265"/>
      <c r="T5" s="147">
        <f>MIN(Inputs!$E$11,R5+Inputs!$H11)</f>
        <v>0</v>
      </c>
      <c r="U5" s="265"/>
      <c r="V5" s="147">
        <f>MIN(Inputs!$E$11,T5+Inputs!$H11)</f>
        <v>0</v>
      </c>
      <c r="W5" s="265"/>
      <c r="X5" s="147">
        <f>MIN(Inputs!$E$11,V5+Inputs!$H11)</f>
        <v>0</v>
      </c>
      <c r="Y5" s="265"/>
      <c r="Z5" s="147">
        <f>MIN(Inputs!$E$11,X5+Inputs!$H11)</f>
        <v>0</v>
      </c>
      <c r="AA5" s="265"/>
      <c r="AB5" s="147">
        <f>MIN(Inputs!$E$11,Z5+Inputs!$H11)</f>
        <v>0</v>
      </c>
      <c r="AC5" s="265"/>
      <c r="AD5" s="147">
        <f>MIN(Inputs!$E$11,AB5+Inputs!$H11)</f>
        <v>0</v>
      </c>
      <c r="AE5" s="265"/>
      <c r="AF5" s="147">
        <f>MIN(Inputs!$E$11,AD5+Inputs!$H11)</f>
        <v>0</v>
      </c>
      <c r="AG5" s="265"/>
      <c r="AH5" s="147">
        <f>MIN(Inputs!$E$11,AF5+Inputs!$H11)</f>
        <v>0</v>
      </c>
      <c r="AI5" s="265"/>
      <c r="AJ5" s="147">
        <f>MIN(Inputs!$E$11,AH5+Inputs!$H11)</f>
        <v>0</v>
      </c>
      <c r="AK5" s="265"/>
      <c r="AL5" s="147">
        <f>MIN(Inputs!$E$11,AJ5+Inputs!$H11)</f>
        <v>0</v>
      </c>
      <c r="AM5" s="265"/>
      <c r="AN5" s="147">
        <f>MIN(Inputs!$E$11,AL5+Inputs!$H11)</f>
        <v>0</v>
      </c>
      <c r="AO5" s="265"/>
      <c r="AP5" s="147">
        <f>MIN(Inputs!$E$11,AN5+Inputs!$H11)</f>
        <v>0</v>
      </c>
      <c r="AQ5" s="265"/>
      <c r="AR5" s="147">
        <f>MIN(Inputs!$E$11,AP5+Inputs!$H11)</f>
        <v>0</v>
      </c>
      <c r="AS5" s="265"/>
      <c r="AT5" s="147">
        <f>MIN(Inputs!$E$11,AR5+Inputs!$H11)</f>
        <v>0</v>
      </c>
      <c r="AU5" s="265"/>
      <c r="AV5" s="147">
        <f>MIN(Inputs!$E$11,AT5+Inputs!$H11)</f>
        <v>0</v>
      </c>
      <c r="AW5" s="265"/>
      <c r="AX5" s="147">
        <f>MIN(Inputs!$E$11,AV5+Inputs!$H11)</f>
        <v>0</v>
      </c>
      <c r="AY5" s="265"/>
      <c r="AZ5" s="147">
        <f>MIN(Inputs!$E$11,AX5+Inputs!$H11)</f>
        <v>0</v>
      </c>
      <c r="BA5" s="265"/>
      <c r="BB5" s="147">
        <f>MIN(Inputs!$E$11,AZ5+Inputs!$H11)</f>
        <v>0</v>
      </c>
      <c r="BC5" s="265"/>
      <c r="BD5" s="147">
        <f>MIN(Inputs!$E$11,BB5+Inputs!$H11)</f>
        <v>0</v>
      </c>
      <c r="BE5" s="265"/>
      <c r="BF5" s="147">
        <f>MIN(Inputs!$E$11,BD5+Inputs!$H11)</f>
        <v>0</v>
      </c>
      <c r="BG5" s="265"/>
      <c r="BH5" s="147">
        <f>MIN(Inputs!$E$11,BF5+Inputs!$H11)</f>
        <v>0</v>
      </c>
      <c r="BI5" s="265"/>
      <c r="BJ5" s="147">
        <f>MIN(Inputs!$E$11,BH5+Inputs!$H11)</f>
        <v>0</v>
      </c>
      <c r="BK5" s="265"/>
      <c r="BL5" s="147">
        <f>MIN(Inputs!$E$11,BJ5+Inputs!$H11)</f>
        <v>0</v>
      </c>
      <c r="BM5" s="265"/>
      <c r="BN5" s="147">
        <f>MIN(Inputs!$E$11,BL5+Inputs!$H11)</f>
        <v>0</v>
      </c>
      <c r="BO5" s="265"/>
      <c r="BP5" s="147">
        <f>MIN(Inputs!$E$11,BN5+Inputs!$H11)</f>
        <v>0</v>
      </c>
      <c r="BQ5" s="265"/>
      <c r="BR5" s="147">
        <f>MIN(Inputs!$E$11,BP5+Inputs!$H11)</f>
        <v>0</v>
      </c>
      <c r="BS5" s="265"/>
      <c r="BT5" s="148">
        <f>MIN(Inputs!$E$11,BR5+Inputs!$H11)</f>
        <v>0</v>
      </c>
    </row>
    <row r="6" spans="1:72" ht="14.25" customHeight="1" thickBot="1" x14ac:dyDescent="0.25">
      <c r="A6" s="149" t="str">
        <f>Inputs!A12</f>
        <v>e.g. Independent Living</v>
      </c>
      <c r="B6" s="150">
        <v>0</v>
      </c>
      <c r="C6" s="256"/>
      <c r="D6" s="150">
        <v>0</v>
      </c>
      <c r="E6" s="266"/>
      <c r="F6" s="150">
        <f>MIN(Inputs!$E$12,Inputs!G12)</f>
        <v>0</v>
      </c>
      <c r="G6" s="266"/>
      <c r="H6" s="150">
        <f>MIN(Inputs!$E$12,F6+Inputs!$H12)</f>
        <v>0</v>
      </c>
      <c r="I6" s="266"/>
      <c r="J6" s="150">
        <f>MIN(Inputs!$E$12,H6+Inputs!$H12)</f>
        <v>0</v>
      </c>
      <c r="K6" s="266"/>
      <c r="L6" s="150">
        <f>MIN(Inputs!$E$12,J6+Inputs!$H12)</f>
        <v>0</v>
      </c>
      <c r="M6" s="266"/>
      <c r="N6" s="150">
        <f>MIN(Inputs!$E$12,L6+Inputs!$H12)</f>
        <v>0</v>
      </c>
      <c r="O6" s="266"/>
      <c r="P6" s="150">
        <f>MIN(Inputs!$E$12,N6+Inputs!$H12)</f>
        <v>0</v>
      </c>
      <c r="Q6" s="266"/>
      <c r="R6" s="150">
        <f>MIN(Inputs!$E$12,P6+Inputs!$H12)</f>
        <v>0</v>
      </c>
      <c r="S6" s="266"/>
      <c r="T6" s="150">
        <f>MIN(Inputs!$E$12,R6+Inputs!$H12)</f>
        <v>0</v>
      </c>
      <c r="U6" s="266"/>
      <c r="V6" s="150">
        <f>MIN(Inputs!$E$12,T6+Inputs!$H12)</f>
        <v>0</v>
      </c>
      <c r="W6" s="266"/>
      <c r="X6" s="150">
        <f>MIN(Inputs!$E$12,V6+Inputs!$H12)</f>
        <v>0</v>
      </c>
      <c r="Y6" s="266"/>
      <c r="Z6" s="150">
        <f>MIN(Inputs!$E$12,X6+Inputs!$H12)</f>
        <v>0</v>
      </c>
      <c r="AA6" s="266"/>
      <c r="AB6" s="150">
        <f>MIN(Inputs!$E$12,Z6+Inputs!$H12)</f>
        <v>0</v>
      </c>
      <c r="AC6" s="266"/>
      <c r="AD6" s="150">
        <f>MIN(Inputs!$E$12,AB6+Inputs!$H12)</f>
        <v>0</v>
      </c>
      <c r="AE6" s="266"/>
      <c r="AF6" s="150">
        <f>MIN(Inputs!$E$12,AD6+Inputs!$H12)</f>
        <v>0</v>
      </c>
      <c r="AG6" s="266"/>
      <c r="AH6" s="150">
        <f>MIN(Inputs!$E$12,AF6+Inputs!$H12)</f>
        <v>0</v>
      </c>
      <c r="AI6" s="266"/>
      <c r="AJ6" s="150">
        <f>MIN(Inputs!$E$12,AH6+Inputs!$H12)</f>
        <v>0</v>
      </c>
      <c r="AK6" s="266"/>
      <c r="AL6" s="150">
        <f>MIN(Inputs!$E$12,AJ6+Inputs!$H12)</f>
        <v>0</v>
      </c>
      <c r="AM6" s="266"/>
      <c r="AN6" s="150">
        <f>MIN(Inputs!$E$12,AL6+Inputs!$H12)</f>
        <v>0</v>
      </c>
      <c r="AO6" s="266"/>
      <c r="AP6" s="150">
        <f>MIN(Inputs!$E$12,AN6+Inputs!$H12)</f>
        <v>0</v>
      </c>
      <c r="AQ6" s="266"/>
      <c r="AR6" s="150">
        <f>MIN(Inputs!$E$12,AP6+Inputs!$H12)</f>
        <v>0</v>
      </c>
      <c r="AS6" s="266"/>
      <c r="AT6" s="150">
        <f>MIN(Inputs!$E$12,AR6+Inputs!$H12)</f>
        <v>0</v>
      </c>
      <c r="AU6" s="266"/>
      <c r="AV6" s="150">
        <f>MIN(Inputs!$E$12,AT6+Inputs!$H12)</f>
        <v>0</v>
      </c>
      <c r="AW6" s="266"/>
      <c r="AX6" s="150">
        <f>MIN(Inputs!$E$12,AV6+Inputs!$H12)</f>
        <v>0</v>
      </c>
      <c r="AY6" s="266"/>
      <c r="AZ6" s="150">
        <f>MIN(Inputs!$E$12,AX6+Inputs!$H12)</f>
        <v>0</v>
      </c>
      <c r="BA6" s="266"/>
      <c r="BB6" s="150">
        <f>MIN(Inputs!$E$12,AZ6+Inputs!$H12)</f>
        <v>0</v>
      </c>
      <c r="BC6" s="266"/>
      <c r="BD6" s="150">
        <f>MIN(Inputs!$E$12,BB6+Inputs!$H12)</f>
        <v>0</v>
      </c>
      <c r="BE6" s="266"/>
      <c r="BF6" s="150">
        <f>MIN(Inputs!$E$12,BD6+Inputs!$H12)</f>
        <v>0</v>
      </c>
      <c r="BG6" s="266"/>
      <c r="BH6" s="150">
        <f>MIN(Inputs!$E$12,BF6+Inputs!$H12)</f>
        <v>0</v>
      </c>
      <c r="BI6" s="266"/>
      <c r="BJ6" s="150">
        <f>MIN(Inputs!$E$12,BH6+Inputs!$H12)</f>
        <v>0</v>
      </c>
      <c r="BK6" s="266"/>
      <c r="BL6" s="150">
        <f>MIN(Inputs!$E$12,BJ6+Inputs!$H12)</f>
        <v>0</v>
      </c>
      <c r="BM6" s="266"/>
      <c r="BN6" s="150">
        <f>MIN(Inputs!$E$12,BL6+Inputs!$H12)</f>
        <v>0</v>
      </c>
      <c r="BO6" s="266"/>
      <c r="BP6" s="150">
        <f>MIN(Inputs!$E$12,BN6+Inputs!$H12)</f>
        <v>0</v>
      </c>
      <c r="BQ6" s="266"/>
      <c r="BR6" s="150">
        <f>MIN(Inputs!$E$12,BP6+Inputs!$H12)</f>
        <v>0</v>
      </c>
      <c r="BS6" s="266"/>
      <c r="BT6" s="151">
        <f>MIN(Inputs!$E$12,BR6+Inputs!$H12)</f>
        <v>0</v>
      </c>
    </row>
    <row r="7" spans="1:72" ht="14.25" customHeight="1" thickTop="1" x14ac:dyDescent="0.2">
      <c r="A7" s="152" t="s">
        <v>61</v>
      </c>
      <c r="B7" s="153">
        <f t="shared" ref="B7:BT7" si="0">SUM(B3:B6)</f>
        <v>0</v>
      </c>
      <c r="C7" s="153">
        <f t="shared" si="0"/>
        <v>0</v>
      </c>
      <c r="D7" s="153">
        <f t="shared" si="0"/>
        <v>0</v>
      </c>
      <c r="E7" s="153">
        <f t="shared" si="0"/>
        <v>0</v>
      </c>
      <c r="F7" s="153">
        <f t="shared" si="0"/>
        <v>0</v>
      </c>
      <c r="G7" s="153">
        <f t="shared" si="0"/>
        <v>0</v>
      </c>
      <c r="H7" s="153">
        <f t="shared" si="0"/>
        <v>0</v>
      </c>
      <c r="I7" s="153">
        <f t="shared" si="0"/>
        <v>0</v>
      </c>
      <c r="J7" s="153">
        <f t="shared" si="0"/>
        <v>0</v>
      </c>
      <c r="K7" s="153">
        <f t="shared" ref="K7:L7" si="1">SUM(K3:K6)</f>
        <v>0</v>
      </c>
      <c r="L7" s="153">
        <f t="shared" si="1"/>
        <v>0</v>
      </c>
      <c r="M7" s="153">
        <f t="shared" si="0"/>
        <v>0</v>
      </c>
      <c r="N7" s="153">
        <f t="shared" si="0"/>
        <v>0</v>
      </c>
      <c r="O7" s="153">
        <f t="shared" ref="O7:Q7" si="2">SUM(O3:O6)</f>
        <v>0</v>
      </c>
      <c r="P7" s="153">
        <f t="shared" si="0"/>
        <v>0</v>
      </c>
      <c r="Q7" s="153">
        <f t="shared" si="2"/>
        <v>0</v>
      </c>
      <c r="R7" s="153">
        <f t="shared" si="0"/>
        <v>0</v>
      </c>
      <c r="S7" s="153">
        <f t="shared" si="0"/>
        <v>0</v>
      </c>
      <c r="T7" s="153">
        <f t="shared" si="0"/>
        <v>0</v>
      </c>
      <c r="U7" s="153">
        <f t="shared" ref="U7:W7" si="3">SUM(U3:U6)</f>
        <v>0</v>
      </c>
      <c r="V7" s="153">
        <f t="shared" si="0"/>
        <v>0</v>
      </c>
      <c r="W7" s="153">
        <f t="shared" si="3"/>
        <v>0</v>
      </c>
      <c r="X7" s="153">
        <f t="shared" si="0"/>
        <v>0</v>
      </c>
      <c r="Y7" s="153">
        <f t="shared" si="0"/>
        <v>0</v>
      </c>
      <c r="Z7" s="153">
        <f t="shared" si="0"/>
        <v>0</v>
      </c>
      <c r="AA7" s="153">
        <f t="shared" ref="AA7:AC7" si="4">SUM(AA3:AA6)</f>
        <v>0</v>
      </c>
      <c r="AB7" s="153">
        <f t="shared" si="0"/>
        <v>0</v>
      </c>
      <c r="AC7" s="153">
        <f t="shared" si="4"/>
        <v>0</v>
      </c>
      <c r="AD7" s="153">
        <f t="shared" si="0"/>
        <v>0</v>
      </c>
      <c r="AE7" s="153">
        <f t="shared" si="0"/>
        <v>0</v>
      </c>
      <c r="AF7" s="153">
        <f t="shared" si="0"/>
        <v>0</v>
      </c>
      <c r="AG7" s="153">
        <f t="shared" ref="AG7" si="5">SUM(AG3:AG6)</f>
        <v>0</v>
      </c>
      <c r="AH7" s="153">
        <f t="shared" si="0"/>
        <v>0</v>
      </c>
      <c r="AI7" s="153">
        <f t="shared" ref="AI7:AK7" si="6">SUM(AI3:AI6)</f>
        <v>0</v>
      </c>
      <c r="AJ7" s="153">
        <f t="shared" si="0"/>
        <v>0</v>
      </c>
      <c r="AK7" s="153">
        <f t="shared" si="6"/>
        <v>0</v>
      </c>
      <c r="AL7" s="153">
        <f t="shared" si="0"/>
        <v>0</v>
      </c>
      <c r="AM7" s="153">
        <f t="shared" ref="AM7:AO7" si="7">SUM(AM3:AM6)</f>
        <v>0</v>
      </c>
      <c r="AN7" s="153">
        <f t="shared" si="0"/>
        <v>0</v>
      </c>
      <c r="AO7" s="153">
        <f t="shared" si="7"/>
        <v>0</v>
      </c>
      <c r="AP7" s="153">
        <f t="shared" si="0"/>
        <v>0</v>
      </c>
      <c r="AQ7" s="153">
        <f t="shared" si="0"/>
        <v>0</v>
      </c>
      <c r="AR7" s="153">
        <f t="shared" si="0"/>
        <v>0</v>
      </c>
      <c r="AS7" s="153">
        <f t="shared" ref="AS7:AU7" si="8">SUM(AS3:AS6)</f>
        <v>0</v>
      </c>
      <c r="AT7" s="153">
        <f t="shared" si="0"/>
        <v>0</v>
      </c>
      <c r="AU7" s="153">
        <f t="shared" si="8"/>
        <v>0</v>
      </c>
      <c r="AV7" s="153">
        <f t="shared" si="0"/>
        <v>0</v>
      </c>
      <c r="AW7" s="271">
        <f t="shared" si="0"/>
        <v>0</v>
      </c>
      <c r="AX7" s="153">
        <f t="shared" si="0"/>
        <v>0</v>
      </c>
      <c r="AY7" s="271">
        <f t="shared" ref="AY7:BA7" si="9">SUM(AY3:AY6)</f>
        <v>0</v>
      </c>
      <c r="AZ7" s="153">
        <f t="shared" si="0"/>
        <v>0</v>
      </c>
      <c r="BA7" s="153">
        <f t="shared" si="9"/>
        <v>0</v>
      </c>
      <c r="BB7" s="153">
        <f t="shared" si="0"/>
        <v>0</v>
      </c>
      <c r="BC7" s="153">
        <f t="shared" si="0"/>
        <v>0</v>
      </c>
      <c r="BD7" s="153">
        <f t="shared" si="0"/>
        <v>0</v>
      </c>
      <c r="BE7" s="153">
        <f t="shared" ref="BE7:BG7" si="10">SUM(BE3:BE6)</f>
        <v>0</v>
      </c>
      <c r="BF7" s="153">
        <f t="shared" si="0"/>
        <v>0</v>
      </c>
      <c r="BG7" s="153">
        <f t="shared" si="10"/>
        <v>0</v>
      </c>
      <c r="BH7" s="153">
        <f t="shared" si="0"/>
        <v>0</v>
      </c>
      <c r="BI7" s="153">
        <f t="shared" si="0"/>
        <v>0</v>
      </c>
      <c r="BJ7" s="153">
        <f t="shared" si="0"/>
        <v>0</v>
      </c>
      <c r="BK7" s="153">
        <f t="shared" ref="BK7:BM7" si="11">SUM(BK3:BK6)</f>
        <v>0</v>
      </c>
      <c r="BL7" s="153">
        <f t="shared" si="0"/>
        <v>0</v>
      </c>
      <c r="BM7" s="153">
        <f t="shared" si="11"/>
        <v>0</v>
      </c>
      <c r="BN7" s="153">
        <f t="shared" si="0"/>
        <v>0</v>
      </c>
      <c r="BO7" s="153">
        <f t="shared" si="0"/>
        <v>0</v>
      </c>
      <c r="BP7" s="153">
        <f t="shared" si="0"/>
        <v>0</v>
      </c>
      <c r="BQ7" s="153">
        <f t="shared" ref="BQ7:BS7" si="12">SUM(BQ3:BQ6)</f>
        <v>0</v>
      </c>
      <c r="BR7" s="153">
        <f t="shared" si="0"/>
        <v>0</v>
      </c>
      <c r="BS7" s="153">
        <f t="shared" si="12"/>
        <v>0</v>
      </c>
      <c r="BT7" s="154">
        <f t="shared" si="0"/>
        <v>0</v>
      </c>
    </row>
    <row r="8" spans="1:72" ht="14.25" customHeight="1" x14ac:dyDescent="0.2">
      <c r="A8" s="155" t="s">
        <v>62</v>
      </c>
      <c r="B8" s="203">
        <f t="shared" ref="B8:BT8" si="13">SUM(B3:B6)*365/12</f>
        <v>0</v>
      </c>
      <c r="C8" s="257">
        <f t="shared" si="13"/>
        <v>0</v>
      </c>
      <c r="D8" s="203">
        <f t="shared" si="13"/>
        <v>0</v>
      </c>
      <c r="E8" s="257">
        <f t="shared" si="13"/>
        <v>0</v>
      </c>
      <c r="F8" s="203">
        <f t="shared" si="13"/>
        <v>0</v>
      </c>
      <c r="G8" s="257">
        <f>SUM(G3:G6)*365/12</f>
        <v>0</v>
      </c>
      <c r="H8" s="203">
        <f>SUM(H3:H6)*365/12</f>
        <v>0</v>
      </c>
      <c r="I8" s="257">
        <f>SUM(I3:I6)*365/12</f>
        <v>0</v>
      </c>
      <c r="J8" s="203">
        <f t="shared" si="13"/>
        <v>0</v>
      </c>
      <c r="K8" s="257">
        <f>SUM(K3:K6)*365/12</f>
        <v>0</v>
      </c>
      <c r="L8" s="203">
        <f t="shared" ref="L8" si="14">SUM(L3:L6)*365/12</f>
        <v>0</v>
      </c>
      <c r="M8" s="257">
        <f>SUM(M3:M6)*365/12</f>
        <v>0</v>
      </c>
      <c r="N8" s="203">
        <f t="shared" si="13"/>
        <v>0</v>
      </c>
      <c r="O8" s="257">
        <f>SUM(O3:O6)*365/12</f>
        <v>0</v>
      </c>
      <c r="P8" s="203">
        <f t="shared" si="13"/>
        <v>0</v>
      </c>
      <c r="Q8" s="257">
        <f>SUM(Q3:Q6)*365/12</f>
        <v>0</v>
      </c>
      <c r="R8" s="203">
        <f t="shared" si="13"/>
        <v>0</v>
      </c>
      <c r="S8" s="257">
        <f>SUM(S3:S6)*365/12</f>
        <v>0</v>
      </c>
      <c r="T8" s="203">
        <f t="shared" si="13"/>
        <v>0</v>
      </c>
      <c r="U8" s="257">
        <f>SUM(U3:U6)*365/12</f>
        <v>0</v>
      </c>
      <c r="V8" s="203">
        <f t="shared" si="13"/>
        <v>0</v>
      </c>
      <c r="W8" s="257">
        <f>SUM(W3:W6)*365/12</f>
        <v>0</v>
      </c>
      <c r="X8" s="203">
        <f t="shared" si="13"/>
        <v>0</v>
      </c>
      <c r="Y8" s="257">
        <f>SUM(Y3:Y6)*365/12</f>
        <v>0</v>
      </c>
      <c r="Z8" s="203">
        <f t="shared" si="13"/>
        <v>0</v>
      </c>
      <c r="AA8" s="257">
        <f>SUM(AA3:AA6)*365/12</f>
        <v>0</v>
      </c>
      <c r="AB8" s="203">
        <f t="shared" si="13"/>
        <v>0</v>
      </c>
      <c r="AC8" s="257">
        <f>SUM(AC3:AC6)*365/12</f>
        <v>0</v>
      </c>
      <c r="AD8" s="203">
        <f t="shared" si="13"/>
        <v>0</v>
      </c>
      <c r="AE8" s="257">
        <f>SUM(AE3:AE6)*365/12</f>
        <v>0</v>
      </c>
      <c r="AF8" s="203">
        <f t="shared" si="13"/>
        <v>0</v>
      </c>
      <c r="AG8" s="257">
        <f>SUM(AG3:AG6)*365/12</f>
        <v>0</v>
      </c>
      <c r="AH8" s="203">
        <f t="shared" si="13"/>
        <v>0</v>
      </c>
      <c r="AI8" s="257">
        <f>SUM(AI3:AI6)*365/12</f>
        <v>0</v>
      </c>
      <c r="AJ8" s="203">
        <f t="shared" si="13"/>
        <v>0</v>
      </c>
      <c r="AK8" s="257">
        <f>SUM(AK3:AK6)*365/12</f>
        <v>0</v>
      </c>
      <c r="AL8" s="203">
        <f t="shared" si="13"/>
        <v>0</v>
      </c>
      <c r="AM8" s="257">
        <f>SUM(AM3:AM6)*365/12</f>
        <v>0</v>
      </c>
      <c r="AN8" s="203">
        <f t="shared" si="13"/>
        <v>0</v>
      </c>
      <c r="AO8" s="257">
        <f>SUM(AO3:AO6)*365/12</f>
        <v>0</v>
      </c>
      <c r="AP8" s="203">
        <f t="shared" si="13"/>
        <v>0</v>
      </c>
      <c r="AQ8" s="257">
        <f>SUM(AQ3:AQ6)*365/12</f>
        <v>0</v>
      </c>
      <c r="AR8" s="203">
        <f t="shared" si="13"/>
        <v>0</v>
      </c>
      <c r="AS8" s="257">
        <f>SUM(AS3:AS6)*365/12</f>
        <v>0</v>
      </c>
      <c r="AT8" s="203">
        <f t="shared" si="13"/>
        <v>0</v>
      </c>
      <c r="AU8" s="257">
        <f>SUM(AU3:AU6)*365/12</f>
        <v>0</v>
      </c>
      <c r="AV8" s="203">
        <f t="shared" si="13"/>
        <v>0</v>
      </c>
      <c r="AW8" s="257">
        <f>SUM(AW3:AW6)*365/12</f>
        <v>0</v>
      </c>
      <c r="AX8" s="203">
        <f t="shared" si="13"/>
        <v>0</v>
      </c>
      <c r="AY8" s="257">
        <f>SUM(AY3:AY6)*365/12</f>
        <v>0</v>
      </c>
      <c r="AZ8" s="203">
        <f t="shared" si="13"/>
        <v>0</v>
      </c>
      <c r="BA8" s="257">
        <f>SUM(BA3:BA6)*365/12</f>
        <v>0</v>
      </c>
      <c r="BB8" s="203">
        <f t="shared" si="13"/>
        <v>0</v>
      </c>
      <c r="BC8" s="257">
        <f>SUM(BC3:BC6)*365/12</f>
        <v>0</v>
      </c>
      <c r="BD8" s="203">
        <f t="shared" si="13"/>
        <v>0</v>
      </c>
      <c r="BE8" s="257">
        <f>SUM(BE3:BE6)*365/12</f>
        <v>0</v>
      </c>
      <c r="BF8" s="203">
        <f t="shared" si="13"/>
        <v>0</v>
      </c>
      <c r="BG8" s="257">
        <f>SUM(BG3:BG6)*365/12</f>
        <v>0</v>
      </c>
      <c r="BH8" s="203">
        <f t="shared" si="13"/>
        <v>0</v>
      </c>
      <c r="BI8" s="257">
        <f>SUM(BI3:BI6)*365/12</f>
        <v>0</v>
      </c>
      <c r="BJ8" s="203">
        <f t="shared" si="13"/>
        <v>0</v>
      </c>
      <c r="BK8" s="257">
        <f>SUM(BK3:BK6)*365/12</f>
        <v>0</v>
      </c>
      <c r="BL8" s="203">
        <f t="shared" si="13"/>
        <v>0</v>
      </c>
      <c r="BM8" s="257">
        <f>SUM(BM3:BM6)*365/12</f>
        <v>0</v>
      </c>
      <c r="BN8" s="203">
        <f t="shared" si="13"/>
        <v>0</v>
      </c>
      <c r="BO8" s="257">
        <f>SUM(BO3:BO6)*365/12</f>
        <v>0</v>
      </c>
      <c r="BP8" s="203">
        <f t="shared" si="13"/>
        <v>0</v>
      </c>
      <c r="BQ8" s="257">
        <f>SUM(BQ3:BQ6)*365/12</f>
        <v>0</v>
      </c>
      <c r="BR8" s="203">
        <f t="shared" si="13"/>
        <v>0</v>
      </c>
      <c r="BS8" s="257">
        <f>SUM(BS3:BS6)*365/12</f>
        <v>0</v>
      </c>
      <c r="BT8" s="204">
        <f t="shared" si="13"/>
        <v>0</v>
      </c>
    </row>
    <row r="9" spans="1:72" s="210" customFormat="1" ht="14.25" customHeight="1" thickBot="1" x14ac:dyDescent="0.25">
      <c r="A9" s="207" t="s">
        <v>31</v>
      </c>
      <c r="B9" s="208">
        <f>B3*(Inputs!$F$9/12)+B4*(Inputs!$F$10/12)+B5*(Inputs!$F$11/12)+B6*(Inputs!$F$12/12)+(IF(ISBLANK(Inputs!$B$13),0,((B7*Inputs!$F$13)/12)))</f>
        <v>0</v>
      </c>
      <c r="C9" s="258"/>
      <c r="D9" s="208">
        <f>D3*(Inputs!$F$9/12)+D4*(Inputs!$F$10/12)+D5*(Inputs!$F$11/12)+D6*(Inputs!$F$12/12)+(IF(ISBLANK(Inputs!$B$13),0,((D7*Inputs!$F$13)/12)))</f>
        <v>0</v>
      </c>
      <c r="E9" s="267"/>
      <c r="F9" s="208">
        <f>F3*(Inputs!$F$9/12)+F4*(Inputs!$F$10/12)+F5*(Inputs!$F$11/12)+F6*(Inputs!$F$12/12)+(IF(ISBLANK(Inputs!$B$13),0,((F7*Inputs!$F$13)/12)))</f>
        <v>0</v>
      </c>
      <c r="G9" s="267"/>
      <c r="H9" s="208">
        <f>H3*(Inputs!$F$9/12)+H4*(Inputs!$F$10/12)+H5*(Inputs!$F$11/12)+H6*(Inputs!$F$12/12)+(IF(ISBLANK(Inputs!$B$13),0,((H7*Inputs!$F$13)/12)))</f>
        <v>0</v>
      </c>
      <c r="I9" s="267"/>
      <c r="J9" s="208">
        <f>J3*(Inputs!$F$9/12)+J4*(Inputs!$F$10/12)+J5*(Inputs!$F$11/12)+J6*(Inputs!$F$12/12)+(IF(ISBLANK(Inputs!$B$13),0,((J7*Inputs!$F$13)/12)))</f>
        <v>0</v>
      </c>
      <c r="K9" s="267"/>
      <c r="L9" s="208">
        <f>L3*(Inputs!$F$9/12)+L4*(Inputs!$F$10/12)+L5*(Inputs!$F$11/12)+L6*(Inputs!$F$12/12)+(IF(ISBLANK(Inputs!$B$13),0,((L7*Inputs!$F$13)/12)))</f>
        <v>0</v>
      </c>
      <c r="M9" s="267"/>
      <c r="N9" s="208">
        <f>N3*(Inputs!$F$9/12)+N4*(Inputs!$F$10/12)+N5*(Inputs!$F$11/12)+N6*(Inputs!$F$12/12)+(IF(ISBLANK(Inputs!$B$13),0,((N7*Inputs!$F$13)/12)))</f>
        <v>0</v>
      </c>
      <c r="O9" s="267"/>
      <c r="P9" s="208">
        <f>P3*(Inputs!$F$9/12)+P4*(Inputs!$F$10/12)+P5*(Inputs!$F$11/12)+P6*(Inputs!$F$12/12)+(IF(ISBLANK(Inputs!$B$13),0,((P7*Inputs!$F$13)/12)))</f>
        <v>0</v>
      </c>
      <c r="Q9" s="267"/>
      <c r="R9" s="208">
        <f>R3*(Inputs!$F$9/12)+R4*(Inputs!$F$10/12)+R5*(Inputs!$F$11/12)+R6*(Inputs!$F$12/12)+(IF(ISBLANK(Inputs!$B$13),0,((R7*Inputs!$F$13)/12)))</f>
        <v>0</v>
      </c>
      <c r="S9" s="267"/>
      <c r="T9" s="208">
        <f>T3*(Inputs!$F$9/12)+T4*(Inputs!$F$10/12)+T5*(Inputs!$F$11/12)+T6*(Inputs!$F$12/12)+(IF(ISBLANK(Inputs!$B$13),0,((T7*Inputs!$F$13)/12)))</f>
        <v>0</v>
      </c>
      <c r="U9" s="267"/>
      <c r="V9" s="208">
        <f>V3*(Inputs!$F$9/12)+V4*(Inputs!$F$10/12)+V5*(Inputs!$F$11/12)+V6*(Inputs!$F$12/12)+(IF(ISBLANK(Inputs!$B$13),0,((V7*Inputs!$F$13)/12)))</f>
        <v>0</v>
      </c>
      <c r="W9" s="267"/>
      <c r="X9" s="208">
        <f>X3*(Inputs!$F$9/12)+X4*(Inputs!$F$10/12)+X5*(Inputs!$F$11/12)+X6*(Inputs!$F$12/12)+(IF(ISBLANK(Inputs!$B$13),0,((X7*Inputs!$F$13)/12)))</f>
        <v>0</v>
      </c>
      <c r="Y9" s="267"/>
      <c r="Z9" s="208">
        <f>Z3*(Inputs!$F$9/12)+Z4*(Inputs!$F$10/12)+Z5*(Inputs!$F$11/12)+Z6*(Inputs!$F$12/12)+(IF(ISBLANK(Inputs!$B$13),0,((Z7*Inputs!$F$13)/12)))</f>
        <v>0</v>
      </c>
      <c r="AA9" s="267"/>
      <c r="AB9" s="208">
        <f>AB3*(Inputs!$F$9/12)+AB4*(Inputs!$F$10/12)+AB5*(Inputs!$F$11/12)+AB6*(Inputs!$F$12/12)+(IF(ISBLANK(Inputs!$B$13),0,((AB7*Inputs!$F$13)/12)))</f>
        <v>0</v>
      </c>
      <c r="AC9" s="267"/>
      <c r="AD9" s="208">
        <f>AD3*(Inputs!$F$9/12)+AD4*(Inputs!$F$10/12)+AD5*(Inputs!$F$11/12)+AD6*(Inputs!$F$12/12)+(IF(ISBLANK(Inputs!$B$13),0,((AD7*Inputs!$F$13)/12)))</f>
        <v>0</v>
      </c>
      <c r="AE9" s="267"/>
      <c r="AF9" s="208">
        <f>AF3*(Inputs!$F$9/12)+AF4*(Inputs!$F$10/12)+AF5*(Inputs!$F$11/12)+AF6*(Inputs!$F$12/12)+(IF(ISBLANK(Inputs!$B$13),0,((AF7*Inputs!$F$13)/12)))</f>
        <v>0</v>
      </c>
      <c r="AG9" s="267"/>
      <c r="AH9" s="208">
        <f>AH3*(Inputs!$F$9/12)+AH4*(Inputs!$F$10/12)+AH5*(Inputs!$F$11/12)+AH6*(Inputs!$F$12/12)+(IF(ISBLANK(Inputs!$B$13),0,((AH7*Inputs!$F$13)/12)))</f>
        <v>0</v>
      </c>
      <c r="AI9" s="267"/>
      <c r="AJ9" s="208">
        <f>AJ3*(Inputs!$F$9/12)+AJ4*(Inputs!$F$10/12)+AJ5*(Inputs!$F$11/12)+AJ6*(Inputs!$F$12/12)+(IF(ISBLANK(Inputs!$B$13),0,((AJ7*Inputs!$F$13)/12)))</f>
        <v>0</v>
      </c>
      <c r="AK9" s="267"/>
      <c r="AL9" s="208">
        <f>AL3*(Inputs!$F$9/12)+AL4*(Inputs!$F$10/12)+AL5*(Inputs!$F$11/12)+AL6*(Inputs!$F$12/12)+(IF(ISBLANK(Inputs!$B$13),0,((AL7*Inputs!$F$13)/12)))</f>
        <v>0</v>
      </c>
      <c r="AM9" s="267"/>
      <c r="AN9" s="208">
        <f>AN3*(Inputs!$F$9/12)+AN4*(Inputs!$F$10/12)+AN5*(Inputs!$F$11/12)+AN6*(Inputs!$F$12/12)+(IF(ISBLANK(Inputs!$B$13),0,((AN7*Inputs!$F$13)/12)))</f>
        <v>0</v>
      </c>
      <c r="AO9" s="267"/>
      <c r="AP9" s="208">
        <f>AP3*(Inputs!$F$9/12)+AP4*(Inputs!$F$10/12)+AP5*(Inputs!$F$11/12)+AP6*(Inputs!$F$12/12)+(IF(ISBLANK(Inputs!$B$13),0,((AP7*Inputs!$F$13)/12)))</f>
        <v>0</v>
      </c>
      <c r="AQ9" s="267"/>
      <c r="AR9" s="208">
        <f>AR3*(Inputs!$F$9/12)+AR4*(Inputs!$F$10/12)+AR5*(Inputs!$F$11/12)+AR6*(Inputs!$F$12/12)+(IF(ISBLANK(Inputs!$B$13),0,((AR7*Inputs!$F$13)/12)))</f>
        <v>0</v>
      </c>
      <c r="AS9" s="267"/>
      <c r="AT9" s="208">
        <f>AT3*(Inputs!$F$9/12)+AT4*(Inputs!$F$10/12)+AT5*(Inputs!$F$11/12)+AT6*(Inputs!$F$12/12)+(IF(ISBLANK(Inputs!$B$13),0,((AT7*Inputs!$F$13)/12)))</f>
        <v>0</v>
      </c>
      <c r="AU9" s="267"/>
      <c r="AV9" s="208">
        <f>AV3*(Inputs!$F$9/12)+AV4*(Inputs!$F$10/12)+AV5*(Inputs!$F$11/12)+AV6*(Inputs!$F$12/12)+(IF(ISBLANK(Inputs!$B$13),0,((AV7*Inputs!$F$13)/12)))</f>
        <v>0</v>
      </c>
      <c r="AW9" s="267"/>
      <c r="AX9" s="208">
        <f>AX3*(Inputs!$F$9/12)+AX4*(Inputs!$F$10/12)+AX5*(Inputs!$F$11/12)+AX6*(Inputs!$F$12/12)+(IF(ISBLANK(Inputs!$B$13),0,((AX7*Inputs!$F$13)/12)))</f>
        <v>0</v>
      </c>
      <c r="AY9" s="267"/>
      <c r="AZ9" s="208">
        <f>AZ3*(Inputs!$F$9/12)+AZ4*(Inputs!$F$10/12)+AZ5*(Inputs!$F$11/12)+AZ6*(Inputs!$F$12/12)+(IF(ISBLANK(Inputs!$B$13),0,((AZ7*Inputs!$F$13)/12)))</f>
        <v>0</v>
      </c>
      <c r="BA9" s="267"/>
      <c r="BB9" s="208">
        <f>BB3*(Inputs!$F$9/12)+BB4*(Inputs!$F$10/12)+BB5*(Inputs!$F$11/12)+BB6*(Inputs!$F$12/12)+(IF(ISBLANK(Inputs!$B$13),0,((BB7*Inputs!$F$13)/12)))</f>
        <v>0</v>
      </c>
      <c r="BC9" s="267"/>
      <c r="BD9" s="208">
        <f>BD3*(Inputs!$F$9/12)+BD4*(Inputs!$F$10/12)+BD5*(Inputs!$F$11/12)+BD6*(Inputs!$F$12/12)+(IF(ISBLANK(Inputs!$B$13),0,((BD7*Inputs!$F$13)/12)))</f>
        <v>0</v>
      </c>
      <c r="BE9" s="267"/>
      <c r="BF9" s="208">
        <f>BF3*(Inputs!$F$9/12)+BF4*(Inputs!$F$10/12)+BF5*(Inputs!$F$11/12)+BF6*(Inputs!$F$12/12)+(IF(ISBLANK(Inputs!$B$13),0,((BF7*Inputs!$F$13)/12)))</f>
        <v>0</v>
      </c>
      <c r="BG9" s="267"/>
      <c r="BH9" s="208">
        <f>BH3*(Inputs!$F$9/12)+BH4*(Inputs!$F$10/12)+BH5*(Inputs!$F$11/12)+BH6*(Inputs!$F$12/12)+(IF(ISBLANK(Inputs!$B$13),0,((BH7*Inputs!$F$13)/12)))</f>
        <v>0</v>
      </c>
      <c r="BI9" s="267"/>
      <c r="BJ9" s="208">
        <f>BJ3*(Inputs!$F$9/12)+BJ4*(Inputs!$F$10/12)+BJ5*(Inputs!$F$11/12)+BJ6*(Inputs!$F$12/12)+(IF(ISBLANK(Inputs!$B$13),0,((BJ7*Inputs!$F$13)/12)))</f>
        <v>0</v>
      </c>
      <c r="BK9" s="267"/>
      <c r="BL9" s="208">
        <f>BL3*(Inputs!$F$9/12)+BL4*(Inputs!$F$10/12)+BL5*(Inputs!$F$11/12)+BL6*(Inputs!$F$12/12)+(IF(ISBLANK(Inputs!$B$13),0,((BL7*Inputs!$F$13)/12)))</f>
        <v>0</v>
      </c>
      <c r="BM9" s="267"/>
      <c r="BN9" s="208">
        <f>BN3*(Inputs!$F$9/12)+BN4*(Inputs!$F$10/12)+BN5*(Inputs!$F$11/12)+BN6*(Inputs!$F$12/12)+(IF(ISBLANK(Inputs!$B$13),0,((BN7*Inputs!$F$13)/12)))</f>
        <v>0</v>
      </c>
      <c r="BO9" s="267"/>
      <c r="BP9" s="208">
        <f>BP3*(Inputs!$F$9/12)+BP4*(Inputs!$F$10/12)+BP5*(Inputs!$F$11/12)+BP6*(Inputs!$F$12/12)+(IF(ISBLANK(Inputs!$B$13),0,((BP7*Inputs!$F$13)/12)))</f>
        <v>0</v>
      </c>
      <c r="BQ9" s="267"/>
      <c r="BR9" s="208">
        <f>BR3*(Inputs!$F$9/12)+BR4*(Inputs!$F$10/12)+BR5*(Inputs!$F$11/12)+BR6*(Inputs!$F$12/12)+(IF(ISBLANK(Inputs!$B$13),0,((BR7*Inputs!$F$13)/12)))</f>
        <v>0</v>
      </c>
      <c r="BS9" s="267"/>
      <c r="BT9" s="209">
        <f>BT3*(Inputs!$F$9/12)+BT4*(Inputs!$F$10/12)+BT5*(Inputs!$F$11/12)+BT6*(Inputs!$F$12/12)+(IF(ISBLANK(Inputs!$B$13),0,((BT7*Inputs!$F$13)/12)))</f>
        <v>0</v>
      </c>
    </row>
    <row r="10" spans="1:72" s="213" customFormat="1" ht="14.25" customHeight="1" x14ac:dyDescent="0.2">
      <c r="A10" s="280" t="str">
        <f>IF(ISBLANK(Inputs!A19),"",Inputs!A19)</f>
        <v>e.g. General &amp; Administrative</v>
      </c>
      <c r="B10" s="211">
        <f>MIN(-Inputs!$H19*Inputs!$B19/12,-B$7*Inputs!$E19/12)</f>
        <v>0</v>
      </c>
      <c r="C10" s="259"/>
      <c r="D10" s="211">
        <f>MIN(-Inputs!$H19*Inputs!$B19/12,-D$7*Inputs!$E19/12)</f>
        <v>0</v>
      </c>
      <c r="E10" s="268"/>
      <c r="F10" s="211">
        <f>MIN(-Inputs!$H19*Inputs!$B19/12,-F$7*Inputs!$E19/12)</f>
        <v>0</v>
      </c>
      <c r="G10" s="268"/>
      <c r="H10" s="211">
        <f>MIN(-Inputs!$H19*Inputs!$B19/12,-H$7*Inputs!$E19/12)</f>
        <v>0</v>
      </c>
      <c r="I10" s="268"/>
      <c r="J10" s="211">
        <f>MIN(-Inputs!$H19*Inputs!$B19/12,-J$7*Inputs!$E19/12)</f>
        <v>0</v>
      </c>
      <c r="K10" s="268"/>
      <c r="L10" s="211">
        <f>MIN(-Inputs!$H19*Inputs!$B19/12,-L$7*Inputs!$E19/12)</f>
        <v>0</v>
      </c>
      <c r="M10" s="268"/>
      <c r="N10" s="211">
        <f>MIN(-Inputs!$H19*Inputs!$B19/12,-N$7*Inputs!$E19/12)</f>
        <v>0</v>
      </c>
      <c r="O10" s="268"/>
      <c r="P10" s="211">
        <f>MIN(-Inputs!$H19*Inputs!$B19/12,-P$7*Inputs!$E19/12)</f>
        <v>0</v>
      </c>
      <c r="Q10" s="268"/>
      <c r="R10" s="211">
        <f>MIN(-Inputs!$H19*Inputs!$B19/12,-R$7*Inputs!$E19/12)</f>
        <v>0</v>
      </c>
      <c r="S10" s="268"/>
      <c r="T10" s="211">
        <f>MIN(-Inputs!$H19*Inputs!$B19/12,-T$7*Inputs!$E19/12)</f>
        <v>0</v>
      </c>
      <c r="U10" s="268"/>
      <c r="V10" s="211">
        <f>MIN(-Inputs!$H19*Inputs!$B19/12,-V$7*Inputs!$E19/12)</f>
        <v>0</v>
      </c>
      <c r="W10" s="268"/>
      <c r="X10" s="211">
        <f>MIN(-Inputs!$H19*Inputs!$B19/12,-X$7*Inputs!$E19/12)</f>
        <v>0</v>
      </c>
      <c r="Y10" s="268"/>
      <c r="Z10" s="211">
        <f>MIN(-Inputs!$H19*Inputs!$B19/12,-Z$7*Inputs!$E19/12)</f>
        <v>0</v>
      </c>
      <c r="AA10" s="268"/>
      <c r="AB10" s="211">
        <f>MIN(-Inputs!$H19*Inputs!$B19/12,-AB$7*Inputs!$E19/12)</f>
        <v>0</v>
      </c>
      <c r="AC10" s="268"/>
      <c r="AD10" s="211">
        <f>MIN(-Inputs!$H19*Inputs!$B19/12,-AD$7*Inputs!$E19/12)</f>
        <v>0</v>
      </c>
      <c r="AE10" s="268"/>
      <c r="AF10" s="211">
        <f>MIN(-Inputs!$H19*Inputs!$B19/12,-AF$7*Inputs!$E19/12)</f>
        <v>0</v>
      </c>
      <c r="AG10" s="268"/>
      <c r="AH10" s="211">
        <f>MIN(-Inputs!$H19*Inputs!$B19/12,-AH$7*Inputs!$E19/12)</f>
        <v>0</v>
      </c>
      <c r="AI10" s="268"/>
      <c r="AJ10" s="211">
        <f>MIN(-Inputs!$H19*Inputs!$B19/12,-AJ$7*Inputs!$E19/12)</f>
        <v>0</v>
      </c>
      <c r="AK10" s="268"/>
      <c r="AL10" s="211">
        <f>MIN(-Inputs!$H19*Inputs!$B19/12,-AL$7*Inputs!$E19/12)</f>
        <v>0</v>
      </c>
      <c r="AM10" s="268"/>
      <c r="AN10" s="211">
        <f>MIN(-Inputs!$H19*Inputs!$B19/12,-AN$7*Inputs!$E19/12)</f>
        <v>0</v>
      </c>
      <c r="AO10" s="268"/>
      <c r="AP10" s="211">
        <f>MIN(-Inputs!$H19*Inputs!$B19/12,-AP$7*Inputs!$E19/12)</f>
        <v>0</v>
      </c>
      <c r="AQ10" s="268"/>
      <c r="AR10" s="211">
        <f>MIN(-Inputs!$H19*Inputs!$B19/12,-AR$7*Inputs!$E19/12)</f>
        <v>0</v>
      </c>
      <c r="AS10" s="268"/>
      <c r="AT10" s="211">
        <f>MIN(-Inputs!$H19*Inputs!$B19/12,-AT$7*Inputs!$E19/12)</f>
        <v>0</v>
      </c>
      <c r="AU10" s="268"/>
      <c r="AV10" s="211">
        <f>MIN(-Inputs!$H19*Inputs!$B19/12,-AV$7*Inputs!$E19/12)</f>
        <v>0</v>
      </c>
      <c r="AW10" s="268"/>
      <c r="AX10" s="211">
        <f>MIN(-Inputs!$H19*Inputs!$B19/12,-AX$7*Inputs!$E19/12)</f>
        <v>0</v>
      </c>
      <c r="AY10" s="268"/>
      <c r="AZ10" s="211">
        <f>MIN(-Inputs!$H19*Inputs!$B19/12,-AZ$7*Inputs!$E19/12)</f>
        <v>0</v>
      </c>
      <c r="BA10" s="268"/>
      <c r="BB10" s="211">
        <f>MIN(-Inputs!$H19*Inputs!$B19/12,-BB$7*Inputs!$E19/12)</f>
        <v>0</v>
      </c>
      <c r="BC10" s="268"/>
      <c r="BD10" s="211">
        <f>MIN(-Inputs!$H19*Inputs!$B19/12,-BD$7*Inputs!$E19/12)</f>
        <v>0</v>
      </c>
      <c r="BE10" s="268"/>
      <c r="BF10" s="211">
        <f>MIN(-Inputs!$H19*Inputs!$B19/12,-BF$7*Inputs!$E19/12)</f>
        <v>0</v>
      </c>
      <c r="BG10" s="268"/>
      <c r="BH10" s="211">
        <f>MIN(-Inputs!$H19*Inputs!$B19/12,-BH$7*Inputs!$E19/12)</f>
        <v>0</v>
      </c>
      <c r="BI10" s="268"/>
      <c r="BJ10" s="211">
        <f>MIN(-Inputs!$H19*Inputs!$B19/12,-BJ$7*Inputs!$E19/12)</f>
        <v>0</v>
      </c>
      <c r="BK10" s="268"/>
      <c r="BL10" s="211">
        <f>MIN(-Inputs!$H19*Inputs!$B19/12,-BL$7*Inputs!$E19/12)</f>
        <v>0</v>
      </c>
      <c r="BM10" s="268"/>
      <c r="BN10" s="211">
        <f>MIN(-Inputs!$H19*Inputs!$B19/12,-BN$7*Inputs!$E19/12)</f>
        <v>0</v>
      </c>
      <c r="BO10" s="268"/>
      <c r="BP10" s="211">
        <f>MIN(-Inputs!$H19*Inputs!$B19/12,-BP$7*Inputs!$E19/12)</f>
        <v>0</v>
      </c>
      <c r="BQ10" s="268"/>
      <c r="BR10" s="211">
        <f>MIN(-Inputs!$H19*Inputs!$B19/12,-BR$7*Inputs!$E19/12)</f>
        <v>0</v>
      </c>
      <c r="BS10" s="268"/>
      <c r="BT10" s="212">
        <f>MIN(-Inputs!$H19*Inputs!$B19/12,-BT$7*Inputs!$E19/12)</f>
        <v>0</v>
      </c>
    </row>
    <row r="11" spans="1:72" s="213" customFormat="1" ht="14.25" customHeight="1" x14ac:dyDescent="0.2">
      <c r="A11" s="281" t="str">
        <f>IF(ISBLANK(Inputs!A20),"",Inputs!A20)</f>
        <v>e.g. Payroll Taxes and Benefits</v>
      </c>
      <c r="B11" s="211">
        <f>MIN(-Inputs!$H20*Inputs!$B20/12,-B$7*Inputs!$E20/12)</f>
        <v>0</v>
      </c>
      <c r="C11" s="259"/>
      <c r="D11" s="211">
        <f>MIN(-Inputs!$H20*Inputs!$B20/12,-D$7*Inputs!$E20/12)</f>
        <v>0</v>
      </c>
      <c r="E11" s="268"/>
      <c r="F11" s="211">
        <f>MIN(-Inputs!$H20*Inputs!$B20/12,-F$7*Inputs!$E20/12)</f>
        <v>0</v>
      </c>
      <c r="G11" s="268"/>
      <c r="H11" s="211">
        <f>MIN(-Inputs!$H20*Inputs!$B20/12,-H$7*Inputs!$E20/12)</f>
        <v>0</v>
      </c>
      <c r="I11" s="268"/>
      <c r="J11" s="211">
        <f>MIN(-Inputs!$H20*Inputs!$B20/12,-J$7*Inputs!$E20/12)</f>
        <v>0</v>
      </c>
      <c r="K11" s="268"/>
      <c r="L11" s="211">
        <f>MIN(-Inputs!$H20*Inputs!$B20/12,-L$7*Inputs!$E20/12)</f>
        <v>0</v>
      </c>
      <c r="M11" s="268"/>
      <c r="N11" s="211">
        <f>MIN(-Inputs!$H20*Inputs!$B20/12,-N$7*Inputs!$E20/12)</f>
        <v>0</v>
      </c>
      <c r="O11" s="268"/>
      <c r="P11" s="211">
        <f>MIN(-Inputs!$H20*Inputs!$B20/12,-P$7*Inputs!$E20/12)</f>
        <v>0</v>
      </c>
      <c r="Q11" s="268"/>
      <c r="R11" s="211">
        <f>MIN(-Inputs!$H20*Inputs!$B20/12,-R$7*Inputs!$E20/12)</f>
        <v>0</v>
      </c>
      <c r="S11" s="268"/>
      <c r="T11" s="211">
        <f>MIN(-Inputs!$H20*Inputs!$B20/12,-T$7*Inputs!$E20/12)</f>
        <v>0</v>
      </c>
      <c r="U11" s="268"/>
      <c r="V11" s="211">
        <f>MIN(-Inputs!$H20*Inputs!$B20/12,-V$7*Inputs!$E20/12)</f>
        <v>0</v>
      </c>
      <c r="W11" s="268"/>
      <c r="X11" s="211">
        <f>MIN(-Inputs!$H20*Inputs!$B20/12,-X$7*Inputs!$E20/12)</f>
        <v>0</v>
      </c>
      <c r="Y11" s="268"/>
      <c r="Z11" s="211">
        <f>MIN(-Inputs!$H20*Inputs!$B20/12,-Z$7*Inputs!$E20/12)</f>
        <v>0</v>
      </c>
      <c r="AA11" s="268"/>
      <c r="AB11" s="211">
        <f>MIN(-Inputs!$H20*Inputs!$B20/12,-AB$7*Inputs!$E20/12)</f>
        <v>0</v>
      </c>
      <c r="AC11" s="268"/>
      <c r="AD11" s="211">
        <f>MIN(-Inputs!$H20*Inputs!$B20/12,-AD$7*Inputs!$E20/12)</f>
        <v>0</v>
      </c>
      <c r="AE11" s="268"/>
      <c r="AF11" s="211">
        <f>MIN(-Inputs!$H20*Inputs!$B20/12,-AF$7*Inputs!$E20/12)</f>
        <v>0</v>
      </c>
      <c r="AG11" s="268"/>
      <c r="AH11" s="211">
        <f>MIN(-Inputs!$H20*Inputs!$B20/12,-AH$7*Inputs!$E20/12)</f>
        <v>0</v>
      </c>
      <c r="AI11" s="268"/>
      <c r="AJ11" s="211">
        <f>MIN(-Inputs!$H20*Inputs!$B20/12,-AJ$7*Inputs!$E20/12)</f>
        <v>0</v>
      </c>
      <c r="AK11" s="268"/>
      <c r="AL11" s="211">
        <f>MIN(-Inputs!$H20*Inputs!$B20/12,-AL$7*Inputs!$E20/12)</f>
        <v>0</v>
      </c>
      <c r="AM11" s="268"/>
      <c r="AN11" s="211">
        <f>MIN(-Inputs!$H20*Inputs!$B20/12,-AN$7*Inputs!$E20/12)</f>
        <v>0</v>
      </c>
      <c r="AO11" s="268"/>
      <c r="AP11" s="211">
        <f>MIN(-Inputs!$H20*Inputs!$B20/12,-AP$7*Inputs!$E20/12)</f>
        <v>0</v>
      </c>
      <c r="AQ11" s="268"/>
      <c r="AR11" s="211">
        <f>MIN(-Inputs!$H20*Inputs!$B20/12,-AR$7*Inputs!$E20/12)</f>
        <v>0</v>
      </c>
      <c r="AS11" s="268"/>
      <c r="AT11" s="211">
        <f>MIN(-Inputs!$H20*Inputs!$B20/12,-AT$7*Inputs!$E20/12)</f>
        <v>0</v>
      </c>
      <c r="AU11" s="268"/>
      <c r="AV11" s="211">
        <f>MIN(-Inputs!$H20*Inputs!$B20/12,-AV$7*Inputs!$E20/12)</f>
        <v>0</v>
      </c>
      <c r="AW11" s="268"/>
      <c r="AX11" s="211">
        <f>MIN(-Inputs!$H20*Inputs!$B20/12,-AX$7*Inputs!$E20/12)</f>
        <v>0</v>
      </c>
      <c r="AY11" s="268"/>
      <c r="AZ11" s="211">
        <f>MIN(-Inputs!$H20*Inputs!$B20/12,-AZ$7*Inputs!$E20/12)</f>
        <v>0</v>
      </c>
      <c r="BA11" s="268"/>
      <c r="BB11" s="211">
        <f>MIN(-Inputs!$H20*Inputs!$B20/12,-BB$7*Inputs!$E20/12)</f>
        <v>0</v>
      </c>
      <c r="BC11" s="268"/>
      <c r="BD11" s="211">
        <f>MIN(-Inputs!$H20*Inputs!$B20/12,-BD$7*Inputs!$E20/12)</f>
        <v>0</v>
      </c>
      <c r="BE11" s="268"/>
      <c r="BF11" s="211">
        <f>MIN(-Inputs!$H20*Inputs!$B20/12,-BF$7*Inputs!$E20/12)</f>
        <v>0</v>
      </c>
      <c r="BG11" s="268"/>
      <c r="BH11" s="211">
        <f>MIN(-Inputs!$H20*Inputs!$B20/12,-BH$7*Inputs!$E20/12)</f>
        <v>0</v>
      </c>
      <c r="BI11" s="268"/>
      <c r="BJ11" s="211">
        <f>MIN(-Inputs!$H20*Inputs!$B20/12,-BJ$7*Inputs!$E20/12)</f>
        <v>0</v>
      </c>
      <c r="BK11" s="268"/>
      <c r="BL11" s="211">
        <f>MIN(-Inputs!$H20*Inputs!$B20/12,-BL$7*Inputs!$E20/12)</f>
        <v>0</v>
      </c>
      <c r="BM11" s="268"/>
      <c r="BN11" s="211">
        <f>MIN(-Inputs!$H20*Inputs!$B20/12,-BN$7*Inputs!$E20/12)</f>
        <v>0</v>
      </c>
      <c r="BO11" s="268"/>
      <c r="BP11" s="211">
        <f>MIN(-Inputs!$H20*Inputs!$B20/12,-BP$7*Inputs!$E20/12)</f>
        <v>0</v>
      </c>
      <c r="BQ11" s="268"/>
      <c r="BR11" s="211">
        <f>MIN(-Inputs!$H20*Inputs!$B20/12,-BR$7*Inputs!$E20/12)</f>
        <v>0</v>
      </c>
      <c r="BS11" s="268"/>
      <c r="BT11" s="212">
        <f>MIN(-Inputs!$H20*Inputs!$B20/12,-BT$7*Inputs!$E20/12)</f>
        <v>0</v>
      </c>
    </row>
    <row r="12" spans="1:72" s="213" customFormat="1" ht="14.25" customHeight="1" x14ac:dyDescent="0.2">
      <c r="A12" s="281" t="str">
        <f>IF(ISBLANK(Inputs!A21),"",Inputs!A21)</f>
        <v>e.g. Resident Care</v>
      </c>
      <c r="B12" s="211">
        <f>MIN(-Inputs!$H21*Inputs!$B21/12,-B$7*Inputs!$E21/12)</f>
        <v>0</v>
      </c>
      <c r="C12" s="259"/>
      <c r="D12" s="211">
        <f>MIN(-Inputs!$H21*Inputs!$B21/12,-D$7*Inputs!$E21/12)</f>
        <v>0</v>
      </c>
      <c r="E12" s="268"/>
      <c r="F12" s="211">
        <f>MIN(-Inputs!$H21*Inputs!$B21/12,-F$7*Inputs!$E21/12)</f>
        <v>0</v>
      </c>
      <c r="G12" s="268"/>
      <c r="H12" s="211">
        <f>MIN(-Inputs!$H21*Inputs!$B21/12,-H$7*Inputs!$E21/12)</f>
        <v>0</v>
      </c>
      <c r="I12" s="268"/>
      <c r="J12" s="211">
        <f>MIN(-Inputs!$H21*Inputs!$B21/12,-J$7*Inputs!$E21/12)</f>
        <v>0</v>
      </c>
      <c r="K12" s="268"/>
      <c r="L12" s="211">
        <f>MIN(-Inputs!$H21*Inputs!$B21/12,-L$7*Inputs!$E21/12)</f>
        <v>0</v>
      </c>
      <c r="M12" s="268"/>
      <c r="N12" s="211">
        <f>MIN(-Inputs!$H21*Inputs!$B21/12,-N$7*Inputs!$E21/12)</f>
        <v>0</v>
      </c>
      <c r="O12" s="268"/>
      <c r="P12" s="211">
        <f>MIN(-Inputs!$H21*Inputs!$B21/12,-P$7*Inputs!$E21/12)</f>
        <v>0</v>
      </c>
      <c r="Q12" s="268"/>
      <c r="R12" s="211">
        <f>MIN(-Inputs!$H21*Inputs!$B21/12,-R$7*Inputs!$E21/12)</f>
        <v>0</v>
      </c>
      <c r="S12" s="268"/>
      <c r="T12" s="211">
        <f>MIN(-Inputs!$H21*Inputs!$B21/12,-T$7*Inputs!$E21/12)</f>
        <v>0</v>
      </c>
      <c r="U12" s="268"/>
      <c r="V12" s="211">
        <f>MIN(-Inputs!$H21*Inputs!$B21/12,-V$7*Inputs!$E21/12)</f>
        <v>0</v>
      </c>
      <c r="W12" s="268"/>
      <c r="X12" s="211">
        <f>MIN(-Inputs!$H21*Inputs!$B21/12,-X$7*Inputs!$E21/12)</f>
        <v>0</v>
      </c>
      <c r="Y12" s="268"/>
      <c r="Z12" s="211">
        <f>MIN(-Inputs!$H21*Inputs!$B21/12,-Z$7*Inputs!$E21/12)</f>
        <v>0</v>
      </c>
      <c r="AA12" s="268"/>
      <c r="AB12" s="211">
        <f>MIN(-Inputs!$H21*Inputs!$B21/12,-AB$7*Inputs!$E21/12)</f>
        <v>0</v>
      </c>
      <c r="AC12" s="268"/>
      <c r="AD12" s="211">
        <f>MIN(-Inputs!$H21*Inputs!$B21/12,-AD$7*Inputs!$E21/12)</f>
        <v>0</v>
      </c>
      <c r="AE12" s="268"/>
      <c r="AF12" s="211">
        <f>MIN(-Inputs!$H21*Inputs!$B21/12,-AF$7*Inputs!$E21/12)</f>
        <v>0</v>
      </c>
      <c r="AG12" s="268"/>
      <c r="AH12" s="211">
        <f>MIN(-Inputs!$H21*Inputs!$B21/12,-AH$7*Inputs!$E21/12)</f>
        <v>0</v>
      </c>
      <c r="AI12" s="268"/>
      <c r="AJ12" s="211">
        <f>MIN(-Inputs!$H21*Inputs!$B21/12,-AJ$7*Inputs!$E21/12)</f>
        <v>0</v>
      </c>
      <c r="AK12" s="268"/>
      <c r="AL12" s="211">
        <f>MIN(-Inputs!$H21*Inputs!$B21/12,-AL$7*Inputs!$E21/12)</f>
        <v>0</v>
      </c>
      <c r="AM12" s="268"/>
      <c r="AN12" s="211">
        <f>MIN(-Inputs!$H21*Inputs!$B21/12,-AN$7*Inputs!$E21/12)</f>
        <v>0</v>
      </c>
      <c r="AO12" s="268"/>
      <c r="AP12" s="211">
        <f>MIN(-Inputs!$H21*Inputs!$B21/12,-AP$7*Inputs!$E21/12)</f>
        <v>0</v>
      </c>
      <c r="AQ12" s="268"/>
      <c r="AR12" s="211">
        <f>MIN(-Inputs!$H21*Inputs!$B21/12,-AR$7*Inputs!$E21/12)</f>
        <v>0</v>
      </c>
      <c r="AS12" s="268"/>
      <c r="AT12" s="211">
        <f>MIN(-Inputs!$H21*Inputs!$B21/12,-AT$7*Inputs!$E21/12)</f>
        <v>0</v>
      </c>
      <c r="AU12" s="268"/>
      <c r="AV12" s="211">
        <f>MIN(-Inputs!$H21*Inputs!$B21/12,-AV$7*Inputs!$E21/12)</f>
        <v>0</v>
      </c>
      <c r="AW12" s="268"/>
      <c r="AX12" s="211">
        <f>MIN(-Inputs!$H21*Inputs!$B21/12,-AX$7*Inputs!$E21/12)</f>
        <v>0</v>
      </c>
      <c r="AY12" s="268"/>
      <c r="AZ12" s="211">
        <f>MIN(-Inputs!$H21*Inputs!$B21/12,-AZ$7*Inputs!$E21/12)</f>
        <v>0</v>
      </c>
      <c r="BA12" s="268"/>
      <c r="BB12" s="211">
        <f>MIN(-Inputs!$H21*Inputs!$B21/12,-BB$7*Inputs!$E21/12)</f>
        <v>0</v>
      </c>
      <c r="BC12" s="268"/>
      <c r="BD12" s="211">
        <f>MIN(-Inputs!$H21*Inputs!$B21/12,-BD$7*Inputs!$E21/12)</f>
        <v>0</v>
      </c>
      <c r="BE12" s="268"/>
      <c r="BF12" s="211">
        <f>MIN(-Inputs!$H21*Inputs!$B21/12,-BF$7*Inputs!$E21/12)</f>
        <v>0</v>
      </c>
      <c r="BG12" s="268"/>
      <c r="BH12" s="211">
        <f>MIN(-Inputs!$H21*Inputs!$B21/12,-BH$7*Inputs!$E21/12)</f>
        <v>0</v>
      </c>
      <c r="BI12" s="268"/>
      <c r="BJ12" s="211">
        <f>MIN(-Inputs!$H21*Inputs!$B21/12,-BJ$7*Inputs!$E21/12)</f>
        <v>0</v>
      </c>
      <c r="BK12" s="268"/>
      <c r="BL12" s="211">
        <f>MIN(-Inputs!$H21*Inputs!$B21/12,-BL$7*Inputs!$E21/12)</f>
        <v>0</v>
      </c>
      <c r="BM12" s="268"/>
      <c r="BN12" s="211">
        <f>MIN(-Inputs!$H21*Inputs!$B21/12,-BN$7*Inputs!$E21/12)</f>
        <v>0</v>
      </c>
      <c r="BO12" s="268"/>
      <c r="BP12" s="211">
        <f>MIN(-Inputs!$H21*Inputs!$B21/12,-BP$7*Inputs!$E21/12)</f>
        <v>0</v>
      </c>
      <c r="BQ12" s="268"/>
      <c r="BR12" s="211">
        <f>MIN(-Inputs!$H21*Inputs!$B21/12,-BR$7*Inputs!$E21/12)</f>
        <v>0</v>
      </c>
      <c r="BS12" s="268"/>
      <c r="BT12" s="212">
        <f>MIN(-Inputs!$H21*Inputs!$B21/12,-BT$7*Inputs!$E21/12)</f>
        <v>0</v>
      </c>
    </row>
    <row r="13" spans="1:72" s="213" customFormat="1" ht="14.25" customHeight="1" x14ac:dyDescent="0.2">
      <c r="A13" s="281" t="str">
        <f>IF(ISBLANK(Inputs!A22),"",Inputs!A22)</f>
        <v>e.g. Food Services</v>
      </c>
      <c r="B13" s="211">
        <f>MIN(-Inputs!$H22*Inputs!$B22/12,-B$7*Inputs!$E22/12)</f>
        <v>0</v>
      </c>
      <c r="C13" s="259"/>
      <c r="D13" s="211">
        <f>MIN(-Inputs!$H22*Inputs!$B22/12,-D$7*Inputs!$E22/12)</f>
        <v>0</v>
      </c>
      <c r="E13" s="268"/>
      <c r="F13" s="211">
        <f>MIN(-Inputs!$H22*Inputs!$B22/12,-F$7*Inputs!$E22/12)</f>
        <v>0</v>
      </c>
      <c r="G13" s="268"/>
      <c r="H13" s="211">
        <f>MIN(-Inputs!$H22*Inputs!$B22/12,-H$7*Inputs!$E22/12)</f>
        <v>0</v>
      </c>
      <c r="I13" s="268"/>
      <c r="J13" s="211">
        <f>MIN(-Inputs!$H22*Inputs!$B22/12,-J$7*Inputs!$E22/12)</f>
        <v>0</v>
      </c>
      <c r="K13" s="268"/>
      <c r="L13" s="211">
        <f>MIN(-Inputs!$H22*Inputs!$B22/12,-L$7*Inputs!$E22/12)</f>
        <v>0</v>
      </c>
      <c r="M13" s="268"/>
      <c r="N13" s="211">
        <f>MIN(-Inputs!$H22*Inputs!$B22/12,-N$7*Inputs!$E22/12)</f>
        <v>0</v>
      </c>
      <c r="O13" s="268"/>
      <c r="P13" s="211">
        <f>MIN(-Inputs!$H22*Inputs!$B22/12,-P$7*Inputs!$E22/12)</f>
        <v>0</v>
      </c>
      <c r="Q13" s="268"/>
      <c r="R13" s="211">
        <f>MIN(-Inputs!$H22*Inputs!$B22/12,-R$7*Inputs!$E22/12)</f>
        <v>0</v>
      </c>
      <c r="S13" s="268"/>
      <c r="T13" s="211">
        <f>MIN(-Inputs!$H22*Inputs!$B22/12,-T$7*Inputs!$E22/12)</f>
        <v>0</v>
      </c>
      <c r="U13" s="268"/>
      <c r="V13" s="211">
        <f>MIN(-Inputs!$H22*Inputs!$B22/12,-V$7*Inputs!$E22/12)</f>
        <v>0</v>
      </c>
      <c r="W13" s="268"/>
      <c r="X13" s="211">
        <f>MIN(-Inputs!$H22*Inputs!$B22/12,-X$7*Inputs!$E22/12)</f>
        <v>0</v>
      </c>
      <c r="Y13" s="268"/>
      <c r="Z13" s="211">
        <f>MIN(-Inputs!$H22*Inputs!$B22/12,-Z$7*Inputs!$E22/12)</f>
        <v>0</v>
      </c>
      <c r="AA13" s="268"/>
      <c r="AB13" s="211">
        <f>MIN(-Inputs!$H22*Inputs!$B22/12,-AB$7*Inputs!$E22/12)</f>
        <v>0</v>
      </c>
      <c r="AC13" s="268"/>
      <c r="AD13" s="211">
        <f>MIN(-Inputs!$H22*Inputs!$B22/12,-AD$7*Inputs!$E22/12)</f>
        <v>0</v>
      </c>
      <c r="AE13" s="268"/>
      <c r="AF13" s="211">
        <f>MIN(-Inputs!$H22*Inputs!$B22/12,-AF$7*Inputs!$E22/12)</f>
        <v>0</v>
      </c>
      <c r="AG13" s="268"/>
      <c r="AH13" s="211">
        <f>MIN(-Inputs!$H22*Inputs!$B22/12,-AH$7*Inputs!$E22/12)</f>
        <v>0</v>
      </c>
      <c r="AI13" s="268"/>
      <c r="AJ13" s="211">
        <f>MIN(-Inputs!$H22*Inputs!$B22/12,-AJ$7*Inputs!$E22/12)</f>
        <v>0</v>
      </c>
      <c r="AK13" s="268"/>
      <c r="AL13" s="211">
        <f>MIN(-Inputs!$H22*Inputs!$B22/12,-AL$7*Inputs!$E22/12)</f>
        <v>0</v>
      </c>
      <c r="AM13" s="268"/>
      <c r="AN13" s="211">
        <f>MIN(-Inputs!$H22*Inputs!$B22/12,-AN$7*Inputs!$E22/12)</f>
        <v>0</v>
      </c>
      <c r="AO13" s="268"/>
      <c r="AP13" s="211">
        <f>MIN(-Inputs!$H22*Inputs!$B22/12,-AP$7*Inputs!$E22/12)</f>
        <v>0</v>
      </c>
      <c r="AQ13" s="268"/>
      <c r="AR13" s="211">
        <f>MIN(-Inputs!$H22*Inputs!$B22/12,-AR$7*Inputs!$E22/12)</f>
        <v>0</v>
      </c>
      <c r="AS13" s="268"/>
      <c r="AT13" s="211">
        <f>MIN(-Inputs!$H22*Inputs!$B22/12,-AT$7*Inputs!$E22/12)</f>
        <v>0</v>
      </c>
      <c r="AU13" s="268"/>
      <c r="AV13" s="211">
        <f>MIN(-Inputs!$H22*Inputs!$B22/12,-AV$7*Inputs!$E22/12)</f>
        <v>0</v>
      </c>
      <c r="AW13" s="268"/>
      <c r="AX13" s="211">
        <f>MIN(-Inputs!$H22*Inputs!$B22/12,-AX$7*Inputs!$E22/12)</f>
        <v>0</v>
      </c>
      <c r="AY13" s="268"/>
      <c r="AZ13" s="211">
        <f>MIN(-Inputs!$H22*Inputs!$B22/12,-AZ$7*Inputs!$E22/12)</f>
        <v>0</v>
      </c>
      <c r="BA13" s="268"/>
      <c r="BB13" s="211">
        <f>MIN(-Inputs!$H22*Inputs!$B22/12,-BB$7*Inputs!$E22/12)</f>
        <v>0</v>
      </c>
      <c r="BC13" s="268"/>
      <c r="BD13" s="211">
        <f>MIN(-Inputs!$H22*Inputs!$B22/12,-BD$7*Inputs!$E22/12)</f>
        <v>0</v>
      </c>
      <c r="BE13" s="268"/>
      <c r="BF13" s="211">
        <f>MIN(-Inputs!$H22*Inputs!$B22/12,-BF$7*Inputs!$E22/12)</f>
        <v>0</v>
      </c>
      <c r="BG13" s="268"/>
      <c r="BH13" s="211">
        <f>MIN(-Inputs!$H22*Inputs!$B22/12,-BH$7*Inputs!$E22/12)</f>
        <v>0</v>
      </c>
      <c r="BI13" s="268"/>
      <c r="BJ13" s="211">
        <f>MIN(-Inputs!$H22*Inputs!$B22/12,-BJ$7*Inputs!$E22/12)</f>
        <v>0</v>
      </c>
      <c r="BK13" s="268"/>
      <c r="BL13" s="211">
        <f>MIN(-Inputs!$H22*Inputs!$B22/12,-BL$7*Inputs!$E22/12)</f>
        <v>0</v>
      </c>
      <c r="BM13" s="268"/>
      <c r="BN13" s="211">
        <f>MIN(-Inputs!$H22*Inputs!$B22/12,-BN$7*Inputs!$E22/12)</f>
        <v>0</v>
      </c>
      <c r="BO13" s="268"/>
      <c r="BP13" s="211">
        <f>MIN(-Inputs!$H22*Inputs!$B22/12,-BP$7*Inputs!$E22/12)</f>
        <v>0</v>
      </c>
      <c r="BQ13" s="268"/>
      <c r="BR13" s="211">
        <f>MIN(-Inputs!$H22*Inputs!$B22/12,-BR$7*Inputs!$E22/12)</f>
        <v>0</v>
      </c>
      <c r="BS13" s="268"/>
      <c r="BT13" s="212">
        <f>MIN(-Inputs!$H22*Inputs!$B22/12,-BT$7*Inputs!$E22/12)</f>
        <v>0</v>
      </c>
    </row>
    <row r="14" spans="1:72" s="213" customFormat="1" ht="14.25" customHeight="1" x14ac:dyDescent="0.2">
      <c r="A14" s="281" t="str">
        <f>IF(ISBLANK(Inputs!A23),"",Inputs!A23)</f>
        <v>e.g. Activities</v>
      </c>
      <c r="B14" s="211">
        <f>MIN(-Inputs!$H23*Inputs!$B23/12,-B$7*Inputs!$E23/12)</f>
        <v>0</v>
      </c>
      <c r="C14" s="259"/>
      <c r="D14" s="211">
        <f>MIN(-Inputs!$H23*Inputs!$B23/12,-D$7*Inputs!$E23/12)</f>
        <v>0</v>
      </c>
      <c r="E14" s="268"/>
      <c r="F14" s="211">
        <f>MIN(-Inputs!$H23*Inputs!$B23/12,-F$7*Inputs!$E23/12)</f>
        <v>0</v>
      </c>
      <c r="G14" s="268"/>
      <c r="H14" s="211">
        <f>MIN(-Inputs!$H23*Inputs!$B23/12,-H$7*Inputs!$E23/12)</f>
        <v>0</v>
      </c>
      <c r="I14" s="268"/>
      <c r="J14" s="211">
        <f>MIN(-Inputs!$H23*Inputs!$B23/12,-J$7*Inputs!$E23/12)</f>
        <v>0</v>
      </c>
      <c r="K14" s="268"/>
      <c r="L14" s="211">
        <f>MIN(-Inputs!$H23*Inputs!$B23/12,-L$7*Inputs!$E23/12)</f>
        <v>0</v>
      </c>
      <c r="M14" s="268"/>
      <c r="N14" s="211">
        <f>MIN(-Inputs!$H23*Inputs!$B23/12,-N$7*Inputs!$E23/12)</f>
        <v>0</v>
      </c>
      <c r="O14" s="268"/>
      <c r="P14" s="211">
        <f>MIN(-Inputs!$H23*Inputs!$B23/12,-P$7*Inputs!$E23/12)</f>
        <v>0</v>
      </c>
      <c r="Q14" s="268"/>
      <c r="R14" s="211">
        <f>MIN(-Inputs!$H23*Inputs!$B23/12,-R$7*Inputs!$E23/12)</f>
        <v>0</v>
      </c>
      <c r="S14" s="268"/>
      <c r="T14" s="211">
        <f>MIN(-Inputs!$H23*Inputs!$B23/12,-T$7*Inputs!$E23/12)</f>
        <v>0</v>
      </c>
      <c r="U14" s="268"/>
      <c r="V14" s="211">
        <f>MIN(-Inputs!$H23*Inputs!$B23/12,-V$7*Inputs!$E23/12)</f>
        <v>0</v>
      </c>
      <c r="W14" s="268"/>
      <c r="X14" s="211">
        <f>MIN(-Inputs!$H23*Inputs!$B23/12,-X$7*Inputs!$E23/12)</f>
        <v>0</v>
      </c>
      <c r="Y14" s="268"/>
      <c r="Z14" s="211">
        <f>MIN(-Inputs!$H23*Inputs!$B23/12,-Z$7*Inputs!$E23/12)</f>
        <v>0</v>
      </c>
      <c r="AA14" s="268"/>
      <c r="AB14" s="211">
        <f>MIN(-Inputs!$H23*Inputs!$B23/12,-AB$7*Inputs!$E23/12)</f>
        <v>0</v>
      </c>
      <c r="AC14" s="268"/>
      <c r="AD14" s="211">
        <f>MIN(-Inputs!$H23*Inputs!$B23/12,-AD$7*Inputs!$E23/12)</f>
        <v>0</v>
      </c>
      <c r="AE14" s="268"/>
      <c r="AF14" s="211">
        <f>MIN(-Inputs!$H23*Inputs!$B23/12,-AF$7*Inputs!$E23/12)</f>
        <v>0</v>
      </c>
      <c r="AG14" s="268"/>
      <c r="AH14" s="211">
        <f>MIN(-Inputs!$H23*Inputs!$B23/12,-AH$7*Inputs!$E23/12)</f>
        <v>0</v>
      </c>
      <c r="AI14" s="268"/>
      <c r="AJ14" s="211">
        <f>MIN(-Inputs!$H23*Inputs!$B23/12,-AJ$7*Inputs!$E23/12)</f>
        <v>0</v>
      </c>
      <c r="AK14" s="268"/>
      <c r="AL14" s="211">
        <f>MIN(-Inputs!$H23*Inputs!$B23/12,-AL$7*Inputs!$E23/12)</f>
        <v>0</v>
      </c>
      <c r="AM14" s="268"/>
      <c r="AN14" s="211">
        <f>MIN(-Inputs!$H23*Inputs!$B23/12,-AN$7*Inputs!$E23/12)</f>
        <v>0</v>
      </c>
      <c r="AO14" s="268"/>
      <c r="AP14" s="211">
        <f>MIN(-Inputs!$H23*Inputs!$B23/12,-AP$7*Inputs!$E23/12)</f>
        <v>0</v>
      </c>
      <c r="AQ14" s="268"/>
      <c r="AR14" s="211">
        <f>MIN(-Inputs!$H23*Inputs!$B23/12,-AR$7*Inputs!$E23/12)</f>
        <v>0</v>
      </c>
      <c r="AS14" s="268"/>
      <c r="AT14" s="211">
        <f>MIN(-Inputs!$H23*Inputs!$B23/12,-AT$7*Inputs!$E23/12)</f>
        <v>0</v>
      </c>
      <c r="AU14" s="268"/>
      <c r="AV14" s="211">
        <f>MIN(-Inputs!$H23*Inputs!$B23/12,-AV$7*Inputs!$E23/12)</f>
        <v>0</v>
      </c>
      <c r="AW14" s="268"/>
      <c r="AX14" s="211">
        <f>MIN(-Inputs!$H23*Inputs!$B23/12,-AX$7*Inputs!$E23/12)</f>
        <v>0</v>
      </c>
      <c r="AY14" s="268"/>
      <c r="AZ14" s="211">
        <f>MIN(-Inputs!$H23*Inputs!$B23/12,-AZ$7*Inputs!$E23/12)</f>
        <v>0</v>
      </c>
      <c r="BA14" s="268"/>
      <c r="BB14" s="211">
        <f>MIN(-Inputs!$H23*Inputs!$B23/12,-BB$7*Inputs!$E23/12)</f>
        <v>0</v>
      </c>
      <c r="BC14" s="268"/>
      <c r="BD14" s="211">
        <f>MIN(-Inputs!$H23*Inputs!$B23/12,-BD$7*Inputs!$E23/12)</f>
        <v>0</v>
      </c>
      <c r="BE14" s="268"/>
      <c r="BF14" s="211">
        <f>MIN(-Inputs!$H23*Inputs!$B23/12,-BF$7*Inputs!$E23/12)</f>
        <v>0</v>
      </c>
      <c r="BG14" s="268"/>
      <c r="BH14" s="211">
        <f>MIN(-Inputs!$H23*Inputs!$B23/12,-BH$7*Inputs!$E23/12)</f>
        <v>0</v>
      </c>
      <c r="BI14" s="268"/>
      <c r="BJ14" s="211">
        <f>MIN(-Inputs!$H23*Inputs!$B23/12,-BJ$7*Inputs!$E23/12)</f>
        <v>0</v>
      </c>
      <c r="BK14" s="268"/>
      <c r="BL14" s="211">
        <f>MIN(-Inputs!$H23*Inputs!$B23/12,-BL$7*Inputs!$E23/12)</f>
        <v>0</v>
      </c>
      <c r="BM14" s="268"/>
      <c r="BN14" s="211">
        <f>MIN(-Inputs!$H23*Inputs!$B23/12,-BN$7*Inputs!$E23/12)</f>
        <v>0</v>
      </c>
      <c r="BO14" s="268"/>
      <c r="BP14" s="211">
        <f>MIN(-Inputs!$H23*Inputs!$B23/12,-BP$7*Inputs!$E23/12)</f>
        <v>0</v>
      </c>
      <c r="BQ14" s="268"/>
      <c r="BR14" s="211">
        <f>MIN(-Inputs!$H23*Inputs!$B23/12,-BR$7*Inputs!$E23/12)</f>
        <v>0</v>
      </c>
      <c r="BS14" s="268"/>
      <c r="BT14" s="212">
        <f>MIN(-Inputs!$H23*Inputs!$B23/12,-BT$7*Inputs!$E23/12)</f>
        <v>0</v>
      </c>
    </row>
    <row r="15" spans="1:72" s="213" customFormat="1" ht="14.25" customHeight="1" x14ac:dyDescent="0.2">
      <c r="A15" s="281" t="str">
        <f>IF(ISBLANK(Inputs!A24),"",Inputs!A24)</f>
        <v>e.g. Housekeeping  &amp; Laundry</v>
      </c>
      <c r="B15" s="211">
        <f>MIN(-Inputs!$H24*Inputs!$B24/12,-B$7*Inputs!$E24/12)</f>
        <v>0</v>
      </c>
      <c r="C15" s="259"/>
      <c r="D15" s="211">
        <f>MIN(-Inputs!$H24*Inputs!$B24/12,-D$7*Inputs!$E24/12)</f>
        <v>0</v>
      </c>
      <c r="E15" s="268"/>
      <c r="F15" s="211">
        <f>MIN(-Inputs!$H24*Inputs!$B24/12,-F$7*Inputs!$E24/12)</f>
        <v>0</v>
      </c>
      <c r="G15" s="268"/>
      <c r="H15" s="211">
        <f>MIN(-Inputs!$H24*Inputs!$B24/12,-H$7*Inputs!$E24/12)</f>
        <v>0</v>
      </c>
      <c r="I15" s="268"/>
      <c r="J15" s="211">
        <f>MIN(-Inputs!$H24*Inputs!$B24/12,-J$7*Inputs!$E24/12)</f>
        <v>0</v>
      </c>
      <c r="K15" s="268"/>
      <c r="L15" s="211">
        <f>MIN(-Inputs!$H24*Inputs!$B24/12,-L$7*Inputs!$E24/12)</f>
        <v>0</v>
      </c>
      <c r="M15" s="268"/>
      <c r="N15" s="211">
        <f>MIN(-Inputs!$H24*Inputs!$B24/12,-N$7*Inputs!$E24/12)</f>
        <v>0</v>
      </c>
      <c r="O15" s="268"/>
      <c r="P15" s="211">
        <f>MIN(-Inputs!$H24*Inputs!$B24/12,-P$7*Inputs!$E24/12)</f>
        <v>0</v>
      </c>
      <c r="Q15" s="268"/>
      <c r="R15" s="211">
        <f>MIN(-Inputs!$H24*Inputs!$B24/12,-R$7*Inputs!$E24/12)</f>
        <v>0</v>
      </c>
      <c r="S15" s="268"/>
      <c r="T15" s="211">
        <f>MIN(-Inputs!$H24*Inputs!$B24/12,-T$7*Inputs!$E24/12)</f>
        <v>0</v>
      </c>
      <c r="U15" s="268"/>
      <c r="V15" s="211">
        <f>MIN(-Inputs!$H24*Inputs!$B24/12,-V$7*Inputs!$E24/12)</f>
        <v>0</v>
      </c>
      <c r="W15" s="268"/>
      <c r="X15" s="211">
        <f>MIN(-Inputs!$H24*Inputs!$B24/12,-X$7*Inputs!$E24/12)</f>
        <v>0</v>
      </c>
      <c r="Y15" s="268"/>
      <c r="Z15" s="211">
        <f>MIN(-Inputs!$H24*Inputs!$B24/12,-Z$7*Inputs!$E24/12)</f>
        <v>0</v>
      </c>
      <c r="AA15" s="268"/>
      <c r="AB15" s="211">
        <f>MIN(-Inputs!$H24*Inputs!$B24/12,-AB$7*Inputs!$E24/12)</f>
        <v>0</v>
      </c>
      <c r="AC15" s="268"/>
      <c r="AD15" s="211">
        <f>MIN(-Inputs!$H24*Inputs!$B24/12,-AD$7*Inputs!$E24/12)</f>
        <v>0</v>
      </c>
      <c r="AE15" s="268"/>
      <c r="AF15" s="211">
        <f>MIN(-Inputs!$H24*Inputs!$B24/12,-AF$7*Inputs!$E24/12)</f>
        <v>0</v>
      </c>
      <c r="AG15" s="268"/>
      <c r="AH15" s="211">
        <f>MIN(-Inputs!$H24*Inputs!$B24/12,-AH$7*Inputs!$E24/12)</f>
        <v>0</v>
      </c>
      <c r="AI15" s="268"/>
      <c r="AJ15" s="211">
        <f>MIN(-Inputs!$H24*Inputs!$B24/12,-AJ$7*Inputs!$E24/12)</f>
        <v>0</v>
      </c>
      <c r="AK15" s="268"/>
      <c r="AL15" s="211">
        <f>MIN(-Inputs!$H24*Inputs!$B24/12,-AL$7*Inputs!$E24/12)</f>
        <v>0</v>
      </c>
      <c r="AM15" s="268"/>
      <c r="AN15" s="211">
        <f>MIN(-Inputs!$H24*Inputs!$B24/12,-AN$7*Inputs!$E24/12)</f>
        <v>0</v>
      </c>
      <c r="AO15" s="268"/>
      <c r="AP15" s="211">
        <f>MIN(-Inputs!$H24*Inputs!$B24/12,-AP$7*Inputs!$E24/12)</f>
        <v>0</v>
      </c>
      <c r="AQ15" s="268"/>
      <c r="AR15" s="211">
        <f>MIN(-Inputs!$H24*Inputs!$B24/12,-AR$7*Inputs!$E24/12)</f>
        <v>0</v>
      </c>
      <c r="AS15" s="268"/>
      <c r="AT15" s="211">
        <f>MIN(-Inputs!$H24*Inputs!$B24/12,-AT$7*Inputs!$E24/12)</f>
        <v>0</v>
      </c>
      <c r="AU15" s="268"/>
      <c r="AV15" s="211">
        <f>MIN(-Inputs!$H24*Inputs!$B24/12,-AV$7*Inputs!$E24/12)</f>
        <v>0</v>
      </c>
      <c r="AW15" s="268"/>
      <c r="AX15" s="211">
        <f>MIN(-Inputs!$H24*Inputs!$B24/12,-AX$7*Inputs!$E24/12)</f>
        <v>0</v>
      </c>
      <c r="AY15" s="268"/>
      <c r="AZ15" s="211">
        <f>MIN(-Inputs!$H24*Inputs!$B24/12,-AZ$7*Inputs!$E24/12)</f>
        <v>0</v>
      </c>
      <c r="BA15" s="268"/>
      <c r="BB15" s="211">
        <f>MIN(-Inputs!$H24*Inputs!$B24/12,-BB$7*Inputs!$E24/12)</f>
        <v>0</v>
      </c>
      <c r="BC15" s="268"/>
      <c r="BD15" s="211">
        <f>MIN(-Inputs!$H24*Inputs!$B24/12,-BD$7*Inputs!$E24/12)</f>
        <v>0</v>
      </c>
      <c r="BE15" s="268"/>
      <c r="BF15" s="211">
        <f>MIN(-Inputs!$H24*Inputs!$B24/12,-BF$7*Inputs!$E24/12)</f>
        <v>0</v>
      </c>
      <c r="BG15" s="268"/>
      <c r="BH15" s="211">
        <f>MIN(-Inputs!$H24*Inputs!$B24/12,-BH$7*Inputs!$E24/12)</f>
        <v>0</v>
      </c>
      <c r="BI15" s="268"/>
      <c r="BJ15" s="211">
        <f>MIN(-Inputs!$H24*Inputs!$B24/12,-BJ$7*Inputs!$E24/12)</f>
        <v>0</v>
      </c>
      <c r="BK15" s="268"/>
      <c r="BL15" s="211">
        <f>MIN(-Inputs!$H24*Inputs!$B24/12,-BL$7*Inputs!$E24/12)</f>
        <v>0</v>
      </c>
      <c r="BM15" s="268"/>
      <c r="BN15" s="211">
        <f>MIN(-Inputs!$H24*Inputs!$B24/12,-BN$7*Inputs!$E24/12)</f>
        <v>0</v>
      </c>
      <c r="BO15" s="268"/>
      <c r="BP15" s="211">
        <f>MIN(-Inputs!$H24*Inputs!$B24/12,-BP$7*Inputs!$E24/12)</f>
        <v>0</v>
      </c>
      <c r="BQ15" s="268"/>
      <c r="BR15" s="211">
        <f>MIN(-Inputs!$H24*Inputs!$B24/12,-BR$7*Inputs!$E24/12)</f>
        <v>0</v>
      </c>
      <c r="BS15" s="268"/>
      <c r="BT15" s="212">
        <f>MIN(-Inputs!$H24*Inputs!$B24/12,-BT$7*Inputs!$E24/12)</f>
        <v>0</v>
      </c>
    </row>
    <row r="16" spans="1:72" s="213" customFormat="1" ht="14.25" customHeight="1" x14ac:dyDescent="0.2">
      <c r="A16" s="281" t="str">
        <f>IF(ISBLANK(Inputs!A25),"",Inputs!A25)</f>
        <v>e.g. Maintenance</v>
      </c>
      <c r="B16" s="211">
        <f>MIN(-Inputs!$H25*Inputs!$B25/12,-B$7*Inputs!$E25/12)</f>
        <v>0</v>
      </c>
      <c r="C16" s="259"/>
      <c r="D16" s="211">
        <f>MIN(-Inputs!$H25*Inputs!$B25/12,-D$7*Inputs!$E25/12)</f>
        <v>0</v>
      </c>
      <c r="E16" s="268"/>
      <c r="F16" s="211">
        <f>MIN(-Inputs!$H25*Inputs!$B25/12,-F$7*Inputs!$E25/12)</f>
        <v>0</v>
      </c>
      <c r="G16" s="268"/>
      <c r="H16" s="211">
        <f>MIN(-Inputs!$H25*Inputs!$B25/12,-H$7*Inputs!$E25/12)</f>
        <v>0</v>
      </c>
      <c r="I16" s="268"/>
      <c r="J16" s="211">
        <f>MIN(-Inputs!$H25*Inputs!$B25/12,-J$7*Inputs!$E25/12)</f>
        <v>0</v>
      </c>
      <c r="K16" s="268"/>
      <c r="L16" s="211">
        <f>MIN(-Inputs!$H25*Inputs!$B25/12,-L$7*Inputs!$E25/12)</f>
        <v>0</v>
      </c>
      <c r="M16" s="268"/>
      <c r="N16" s="211">
        <f>MIN(-Inputs!$H25*Inputs!$B25/12,-N$7*Inputs!$E25/12)</f>
        <v>0</v>
      </c>
      <c r="O16" s="268"/>
      <c r="P16" s="211">
        <f>MIN(-Inputs!$H25*Inputs!$B25/12,-P$7*Inputs!$E25/12)</f>
        <v>0</v>
      </c>
      <c r="Q16" s="268"/>
      <c r="R16" s="211">
        <f>MIN(-Inputs!$H25*Inputs!$B25/12,-R$7*Inputs!$E25/12)</f>
        <v>0</v>
      </c>
      <c r="S16" s="268"/>
      <c r="T16" s="211">
        <f>MIN(-Inputs!$H25*Inputs!$B25/12,-T$7*Inputs!$E25/12)</f>
        <v>0</v>
      </c>
      <c r="U16" s="268"/>
      <c r="V16" s="211">
        <f>MIN(-Inputs!$H25*Inputs!$B25/12,-V$7*Inputs!$E25/12)</f>
        <v>0</v>
      </c>
      <c r="W16" s="268"/>
      <c r="X16" s="211">
        <f>MIN(-Inputs!$H25*Inputs!$B25/12,-X$7*Inputs!$E25/12)</f>
        <v>0</v>
      </c>
      <c r="Y16" s="268"/>
      <c r="Z16" s="211">
        <f>MIN(-Inputs!$H25*Inputs!$B25/12,-Z$7*Inputs!$E25/12)</f>
        <v>0</v>
      </c>
      <c r="AA16" s="268"/>
      <c r="AB16" s="211">
        <f>MIN(-Inputs!$H25*Inputs!$B25/12,-AB$7*Inputs!$E25/12)</f>
        <v>0</v>
      </c>
      <c r="AC16" s="268"/>
      <c r="AD16" s="211">
        <f>MIN(-Inputs!$H25*Inputs!$B25/12,-AD$7*Inputs!$E25/12)</f>
        <v>0</v>
      </c>
      <c r="AE16" s="268"/>
      <c r="AF16" s="211">
        <f>MIN(-Inputs!$H25*Inputs!$B25/12,-AF$7*Inputs!$E25/12)</f>
        <v>0</v>
      </c>
      <c r="AG16" s="268"/>
      <c r="AH16" s="211">
        <f>MIN(-Inputs!$H25*Inputs!$B25/12,-AH$7*Inputs!$E25/12)</f>
        <v>0</v>
      </c>
      <c r="AI16" s="268"/>
      <c r="AJ16" s="211">
        <f>MIN(-Inputs!$H25*Inputs!$B25/12,-AJ$7*Inputs!$E25/12)</f>
        <v>0</v>
      </c>
      <c r="AK16" s="268"/>
      <c r="AL16" s="211">
        <f>MIN(-Inputs!$H25*Inputs!$B25/12,-AL$7*Inputs!$E25/12)</f>
        <v>0</v>
      </c>
      <c r="AM16" s="268"/>
      <c r="AN16" s="211">
        <f>MIN(-Inputs!$H25*Inputs!$B25/12,-AN$7*Inputs!$E25/12)</f>
        <v>0</v>
      </c>
      <c r="AO16" s="268"/>
      <c r="AP16" s="211">
        <f>MIN(-Inputs!$H25*Inputs!$B25/12,-AP$7*Inputs!$E25/12)</f>
        <v>0</v>
      </c>
      <c r="AQ16" s="268"/>
      <c r="AR16" s="211">
        <f>MIN(-Inputs!$H25*Inputs!$B25/12,-AR$7*Inputs!$E25/12)</f>
        <v>0</v>
      </c>
      <c r="AS16" s="268"/>
      <c r="AT16" s="211">
        <f>MIN(-Inputs!$H25*Inputs!$B25/12,-AT$7*Inputs!$E25/12)</f>
        <v>0</v>
      </c>
      <c r="AU16" s="268"/>
      <c r="AV16" s="211">
        <f>MIN(-Inputs!$H25*Inputs!$B25/12,-AV$7*Inputs!$E25/12)</f>
        <v>0</v>
      </c>
      <c r="AW16" s="268"/>
      <c r="AX16" s="211">
        <f>MIN(-Inputs!$H25*Inputs!$B25/12,-AX$7*Inputs!$E25/12)</f>
        <v>0</v>
      </c>
      <c r="AY16" s="268"/>
      <c r="AZ16" s="211">
        <f>MIN(-Inputs!$H25*Inputs!$B25/12,-AZ$7*Inputs!$E25/12)</f>
        <v>0</v>
      </c>
      <c r="BA16" s="268"/>
      <c r="BB16" s="211">
        <f>MIN(-Inputs!$H25*Inputs!$B25/12,-BB$7*Inputs!$E25/12)</f>
        <v>0</v>
      </c>
      <c r="BC16" s="268"/>
      <c r="BD16" s="211">
        <f>MIN(-Inputs!$H25*Inputs!$B25/12,-BD$7*Inputs!$E25/12)</f>
        <v>0</v>
      </c>
      <c r="BE16" s="268"/>
      <c r="BF16" s="211">
        <f>MIN(-Inputs!$H25*Inputs!$B25/12,-BF$7*Inputs!$E25/12)</f>
        <v>0</v>
      </c>
      <c r="BG16" s="268"/>
      <c r="BH16" s="211">
        <f>MIN(-Inputs!$H25*Inputs!$B25/12,-BH$7*Inputs!$E25/12)</f>
        <v>0</v>
      </c>
      <c r="BI16" s="268"/>
      <c r="BJ16" s="211">
        <f>MIN(-Inputs!$H25*Inputs!$B25/12,-BJ$7*Inputs!$E25/12)</f>
        <v>0</v>
      </c>
      <c r="BK16" s="268"/>
      <c r="BL16" s="211">
        <f>MIN(-Inputs!$H25*Inputs!$B25/12,-BL$7*Inputs!$E25/12)</f>
        <v>0</v>
      </c>
      <c r="BM16" s="268"/>
      <c r="BN16" s="211">
        <f>MIN(-Inputs!$H25*Inputs!$B25/12,-BN$7*Inputs!$E25/12)</f>
        <v>0</v>
      </c>
      <c r="BO16" s="268"/>
      <c r="BP16" s="211">
        <f>MIN(-Inputs!$H25*Inputs!$B25/12,-BP$7*Inputs!$E25/12)</f>
        <v>0</v>
      </c>
      <c r="BQ16" s="268"/>
      <c r="BR16" s="211">
        <f>MIN(-Inputs!$H25*Inputs!$B25/12,-BR$7*Inputs!$E25/12)</f>
        <v>0</v>
      </c>
      <c r="BS16" s="268"/>
      <c r="BT16" s="212">
        <f>MIN(-Inputs!$H25*Inputs!$B25/12,-BT$7*Inputs!$E25/12)</f>
        <v>0</v>
      </c>
    </row>
    <row r="17" spans="1:72" s="213" customFormat="1" ht="14.25" customHeight="1" x14ac:dyDescent="0.2">
      <c r="A17" s="281" t="str">
        <f>IF(ISBLANK(Inputs!A26),"",Inputs!A26)</f>
        <v>e.g. Utilities</v>
      </c>
      <c r="B17" s="211">
        <f>MIN(-Inputs!$H26*Inputs!$B26/12,-B$7*Inputs!$E26/12)</f>
        <v>0</v>
      </c>
      <c r="C17" s="259"/>
      <c r="D17" s="211">
        <f>MIN(-Inputs!$H26*Inputs!$B26/12,-D$7*Inputs!$E26/12)</f>
        <v>0</v>
      </c>
      <c r="E17" s="268"/>
      <c r="F17" s="211">
        <f>MIN(-Inputs!$H26*Inputs!$B26/12,-F$7*Inputs!$E26/12)</f>
        <v>0</v>
      </c>
      <c r="G17" s="268"/>
      <c r="H17" s="211">
        <f>MIN(-Inputs!$H26*Inputs!$B26/12,-H$7*Inputs!$E26/12)</f>
        <v>0</v>
      </c>
      <c r="I17" s="268"/>
      <c r="J17" s="211">
        <f>MIN(-Inputs!$H26*Inputs!$B26/12,-J$7*Inputs!$E26/12)</f>
        <v>0</v>
      </c>
      <c r="K17" s="268"/>
      <c r="L17" s="211">
        <f>MIN(-Inputs!$H26*Inputs!$B26/12,-L$7*Inputs!$E26/12)</f>
        <v>0</v>
      </c>
      <c r="M17" s="268"/>
      <c r="N17" s="211">
        <f>MIN(-Inputs!$H26*Inputs!$B26/12,-N$7*Inputs!$E26/12)</f>
        <v>0</v>
      </c>
      <c r="O17" s="268"/>
      <c r="P17" s="211">
        <f>MIN(-Inputs!$H26*Inputs!$B26/12,-P$7*Inputs!$E26/12)</f>
        <v>0</v>
      </c>
      <c r="Q17" s="268"/>
      <c r="R17" s="211">
        <f>MIN(-Inputs!$H26*Inputs!$B26/12,-R$7*Inputs!$E26/12)</f>
        <v>0</v>
      </c>
      <c r="S17" s="268"/>
      <c r="T17" s="211">
        <f>MIN(-Inputs!$H26*Inputs!$B26/12,-T$7*Inputs!$E26/12)</f>
        <v>0</v>
      </c>
      <c r="U17" s="268"/>
      <c r="V17" s="211">
        <f>MIN(-Inputs!$H26*Inputs!$B26/12,-V$7*Inputs!$E26/12)</f>
        <v>0</v>
      </c>
      <c r="W17" s="268"/>
      <c r="X17" s="211">
        <f>MIN(-Inputs!$H26*Inputs!$B26/12,-X$7*Inputs!$E26/12)</f>
        <v>0</v>
      </c>
      <c r="Y17" s="268"/>
      <c r="Z17" s="211">
        <f>MIN(-Inputs!$H26*Inputs!$B26/12,-Z$7*Inputs!$E26/12)</f>
        <v>0</v>
      </c>
      <c r="AA17" s="268"/>
      <c r="AB17" s="211">
        <f>MIN(-Inputs!$H26*Inputs!$B26/12,-AB$7*Inputs!$E26/12)</f>
        <v>0</v>
      </c>
      <c r="AC17" s="268"/>
      <c r="AD17" s="211">
        <f>MIN(-Inputs!$H26*Inputs!$B26/12,-AD$7*Inputs!$E26/12)</f>
        <v>0</v>
      </c>
      <c r="AE17" s="268"/>
      <c r="AF17" s="211">
        <f>MIN(-Inputs!$H26*Inputs!$B26/12,-AF$7*Inputs!$E26/12)</f>
        <v>0</v>
      </c>
      <c r="AG17" s="268"/>
      <c r="AH17" s="211">
        <f>MIN(-Inputs!$H26*Inputs!$B26/12,-AH$7*Inputs!$E26/12)</f>
        <v>0</v>
      </c>
      <c r="AI17" s="268"/>
      <c r="AJ17" s="211">
        <f>MIN(-Inputs!$H26*Inputs!$B26/12,-AJ$7*Inputs!$E26/12)</f>
        <v>0</v>
      </c>
      <c r="AK17" s="268"/>
      <c r="AL17" s="211">
        <f>MIN(-Inputs!$H26*Inputs!$B26/12,-AL$7*Inputs!$E26/12)</f>
        <v>0</v>
      </c>
      <c r="AM17" s="268"/>
      <c r="AN17" s="211">
        <f>MIN(-Inputs!$H26*Inputs!$B26/12,-AN$7*Inputs!$E26/12)</f>
        <v>0</v>
      </c>
      <c r="AO17" s="268"/>
      <c r="AP17" s="211">
        <f>MIN(-Inputs!$H26*Inputs!$B26/12,-AP$7*Inputs!$E26/12)</f>
        <v>0</v>
      </c>
      <c r="AQ17" s="268"/>
      <c r="AR17" s="211">
        <f>MIN(-Inputs!$H26*Inputs!$B26/12,-AR$7*Inputs!$E26/12)</f>
        <v>0</v>
      </c>
      <c r="AS17" s="268"/>
      <c r="AT17" s="211">
        <f>MIN(-Inputs!$H26*Inputs!$B26/12,-AT$7*Inputs!$E26/12)</f>
        <v>0</v>
      </c>
      <c r="AU17" s="268"/>
      <c r="AV17" s="211">
        <f>MIN(-Inputs!$H26*Inputs!$B26/12,-AV$7*Inputs!$E26/12)</f>
        <v>0</v>
      </c>
      <c r="AW17" s="268"/>
      <c r="AX17" s="211">
        <f>MIN(-Inputs!$H26*Inputs!$B26/12,-AX$7*Inputs!$E26/12)</f>
        <v>0</v>
      </c>
      <c r="AY17" s="268"/>
      <c r="AZ17" s="211">
        <f>MIN(-Inputs!$H26*Inputs!$B26/12,-AZ$7*Inputs!$E26/12)</f>
        <v>0</v>
      </c>
      <c r="BA17" s="268"/>
      <c r="BB17" s="211">
        <f>MIN(-Inputs!$H26*Inputs!$B26/12,-BB$7*Inputs!$E26/12)</f>
        <v>0</v>
      </c>
      <c r="BC17" s="268"/>
      <c r="BD17" s="211">
        <f>MIN(-Inputs!$H26*Inputs!$B26/12,-BD$7*Inputs!$E26/12)</f>
        <v>0</v>
      </c>
      <c r="BE17" s="268"/>
      <c r="BF17" s="211">
        <f>MIN(-Inputs!$H26*Inputs!$B26/12,-BF$7*Inputs!$E26/12)</f>
        <v>0</v>
      </c>
      <c r="BG17" s="268"/>
      <c r="BH17" s="211">
        <f>MIN(-Inputs!$H26*Inputs!$B26/12,-BH$7*Inputs!$E26/12)</f>
        <v>0</v>
      </c>
      <c r="BI17" s="268"/>
      <c r="BJ17" s="211">
        <f>MIN(-Inputs!$H26*Inputs!$B26/12,-BJ$7*Inputs!$E26/12)</f>
        <v>0</v>
      </c>
      <c r="BK17" s="268"/>
      <c r="BL17" s="211">
        <f>MIN(-Inputs!$H26*Inputs!$B26/12,-BL$7*Inputs!$E26/12)</f>
        <v>0</v>
      </c>
      <c r="BM17" s="268"/>
      <c r="BN17" s="211">
        <f>MIN(-Inputs!$H26*Inputs!$B26/12,-BN$7*Inputs!$E26/12)</f>
        <v>0</v>
      </c>
      <c r="BO17" s="268"/>
      <c r="BP17" s="211">
        <f>MIN(-Inputs!$H26*Inputs!$B26/12,-BP$7*Inputs!$E26/12)</f>
        <v>0</v>
      </c>
      <c r="BQ17" s="268"/>
      <c r="BR17" s="211">
        <f>MIN(-Inputs!$H26*Inputs!$B26/12,-BR$7*Inputs!$E26/12)</f>
        <v>0</v>
      </c>
      <c r="BS17" s="268"/>
      <c r="BT17" s="212">
        <f>MIN(-Inputs!$H26*Inputs!$B26/12,-BT$7*Inputs!$E26/12)</f>
        <v>0</v>
      </c>
    </row>
    <row r="18" spans="1:72" s="213" customFormat="1" ht="14.25" customHeight="1" x14ac:dyDescent="0.2">
      <c r="A18" s="281" t="str">
        <f>IF(ISBLANK(Inputs!A27),"",Inputs!A27)</f>
        <v>e.g. Bad Debt</v>
      </c>
      <c r="B18" s="211">
        <f>MIN(-Inputs!$H27*Inputs!$B27/12,-B$7*Inputs!$E27/12)</f>
        <v>0</v>
      </c>
      <c r="C18" s="259"/>
      <c r="D18" s="211">
        <f>MIN(-Inputs!$H27*Inputs!$B27/12,-D$7*Inputs!$E27/12)</f>
        <v>0</v>
      </c>
      <c r="E18" s="268"/>
      <c r="F18" s="211">
        <f>MIN(-Inputs!$H27*Inputs!$B27/12,-F$7*Inputs!$E27/12)</f>
        <v>0</v>
      </c>
      <c r="G18" s="268"/>
      <c r="H18" s="211">
        <f>MIN(-Inputs!$H27*Inputs!$B27/12,-H$7*Inputs!$E27/12)</f>
        <v>0</v>
      </c>
      <c r="I18" s="268"/>
      <c r="J18" s="211">
        <f>MIN(-Inputs!$H27*Inputs!$B27/12,-J$7*Inputs!$E27/12)</f>
        <v>0</v>
      </c>
      <c r="K18" s="268"/>
      <c r="L18" s="211">
        <f>MIN(-Inputs!$H27*Inputs!$B27/12,-L$7*Inputs!$E27/12)</f>
        <v>0</v>
      </c>
      <c r="M18" s="268"/>
      <c r="N18" s="211">
        <f>MIN(-Inputs!$H27*Inputs!$B27/12,-N$7*Inputs!$E27/12)</f>
        <v>0</v>
      </c>
      <c r="O18" s="268"/>
      <c r="P18" s="211">
        <f>MIN(-Inputs!$H27*Inputs!$B27/12,-P$7*Inputs!$E27/12)</f>
        <v>0</v>
      </c>
      <c r="Q18" s="268"/>
      <c r="R18" s="211">
        <f>MIN(-Inputs!$H27*Inputs!$B27/12,-R$7*Inputs!$E27/12)</f>
        <v>0</v>
      </c>
      <c r="S18" s="268"/>
      <c r="T18" s="211">
        <f>MIN(-Inputs!$H27*Inputs!$B27/12,-T$7*Inputs!$E27/12)</f>
        <v>0</v>
      </c>
      <c r="U18" s="268"/>
      <c r="V18" s="211">
        <f>MIN(-Inputs!$H27*Inputs!$B27/12,-V$7*Inputs!$E27/12)</f>
        <v>0</v>
      </c>
      <c r="W18" s="268"/>
      <c r="X18" s="211">
        <f>MIN(-Inputs!$H27*Inputs!$B27/12,-X$7*Inputs!$E27/12)</f>
        <v>0</v>
      </c>
      <c r="Y18" s="268"/>
      <c r="Z18" s="211">
        <f>MIN(-Inputs!$H27*Inputs!$B27/12,-Z$7*Inputs!$E27/12)</f>
        <v>0</v>
      </c>
      <c r="AA18" s="268"/>
      <c r="AB18" s="211">
        <f>MIN(-Inputs!$H27*Inputs!$B27/12,-AB$7*Inputs!$E27/12)</f>
        <v>0</v>
      </c>
      <c r="AC18" s="268"/>
      <c r="AD18" s="211">
        <f>MIN(-Inputs!$H27*Inputs!$B27/12,-AD$7*Inputs!$E27/12)</f>
        <v>0</v>
      </c>
      <c r="AE18" s="268"/>
      <c r="AF18" s="211">
        <f>MIN(-Inputs!$H27*Inputs!$B27/12,-AF$7*Inputs!$E27/12)</f>
        <v>0</v>
      </c>
      <c r="AG18" s="268"/>
      <c r="AH18" s="211">
        <f>MIN(-Inputs!$H27*Inputs!$B27/12,-AH$7*Inputs!$E27/12)</f>
        <v>0</v>
      </c>
      <c r="AI18" s="268"/>
      <c r="AJ18" s="211">
        <f>MIN(-Inputs!$H27*Inputs!$B27/12,-AJ$7*Inputs!$E27/12)</f>
        <v>0</v>
      </c>
      <c r="AK18" s="268"/>
      <c r="AL18" s="211">
        <f>MIN(-Inputs!$H27*Inputs!$B27/12,-AL$7*Inputs!$E27/12)</f>
        <v>0</v>
      </c>
      <c r="AM18" s="268"/>
      <c r="AN18" s="211">
        <f>MIN(-Inputs!$H27*Inputs!$B27/12,-AN$7*Inputs!$E27/12)</f>
        <v>0</v>
      </c>
      <c r="AO18" s="268"/>
      <c r="AP18" s="211">
        <f>MIN(-Inputs!$H27*Inputs!$B27/12,-AP$7*Inputs!$E27/12)</f>
        <v>0</v>
      </c>
      <c r="AQ18" s="268"/>
      <c r="AR18" s="211">
        <f>MIN(-Inputs!$H27*Inputs!$B27/12,-AR$7*Inputs!$E27/12)</f>
        <v>0</v>
      </c>
      <c r="AS18" s="268"/>
      <c r="AT18" s="211">
        <f>MIN(-Inputs!$H27*Inputs!$B27/12,-AT$7*Inputs!$E27/12)</f>
        <v>0</v>
      </c>
      <c r="AU18" s="268"/>
      <c r="AV18" s="211">
        <f>MIN(-Inputs!$H27*Inputs!$B27/12,-AV$7*Inputs!$E27/12)</f>
        <v>0</v>
      </c>
      <c r="AW18" s="268"/>
      <c r="AX18" s="211">
        <f>MIN(-Inputs!$H27*Inputs!$B27/12,-AX$7*Inputs!$E27/12)</f>
        <v>0</v>
      </c>
      <c r="AY18" s="268"/>
      <c r="AZ18" s="211">
        <f>MIN(-Inputs!$H27*Inputs!$B27/12,-AZ$7*Inputs!$E27/12)</f>
        <v>0</v>
      </c>
      <c r="BA18" s="268"/>
      <c r="BB18" s="211">
        <f>MIN(-Inputs!$H27*Inputs!$B27/12,-BB$7*Inputs!$E27/12)</f>
        <v>0</v>
      </c>
      <c r="BC18" s="268"/>
      <c r="BD18" s="211">
        <f>MIN(-Inputs!$H27*Inputs!$B27/12,-BD$7*Inputs!$E27/12)</f>
        <v>0</v>
      </c>
      <c r="BE18" s="268"/>
      <c r="BF18" s="211">
        <f>MIN(-Inputs!$H27*Inputs!$B27/12,-BF$7*Inputs!$E27/12)</f>
        <v>0</v>
      </c>
      <c r="BG18" s="268"/>
      <c r="BH18" s="211">
        <f>MIN(-Inputs!$H27*Inputs!$B27/12,-BH$7*Inputs!$E27/12)</f>
        <v>0</v>
      </c>
      <c r="BI18" s="268"/>
      <c r="BJ18" s="211">
        <f>MIN(-Inputs!$H27*Inputs!$B27/12,-BJ$7*Inputs!$E27/12)</f>
        <v>0</v>
      </c>
      <c r="BK18" s="268"/>
      <c r="BL18" s="211">
        <f>MIN(-Inputs!$H27*Inputs!$B27/12,-BL$7*Inputs!$E27/12)</f>
        <v>0</v>
      </c>
      <c r="BM18" s="268"/>
      <c r="BN18" s="211">
        <f>MIN(-Inputs!$H27*Inputs!$B27/12,-BN$7*Inputs!$E27/12)</f>
        <v>0</v>
      </c>
      <c r="BO18" s="268"/>
      <c r="BP18" s="211">
        <f>MIN(-Inputs!$H27*Inputs!$B27/12,-BP$7*Inputs!$E27/12)</f>
        <v>0</v>
      </c>
      <c r="BQ18" s="268"/>
      <c r="BR18" s="211">
        <f>MIN(-Inputs!$H27*Inputs!$B27/12,-BR$7*Inputs!$E27/12)</f>
        <v>0</v>
      </c>
      <c r="BS18" s="268"/>
      <c r="BT18" s="212">
        <f>MIN(-Inputs!$H27*Inputs!$B27/12,-BT$7*Inputs!$E27/12)</f>
        <v>0</v>
      </c>
    </row>
    <row r="19" spans="1:72" s="213" customFormat="1" ht="14.25" customHeight="1" x14ac:dyDescent="0.2">
      <c r="A19" s="281" t="str">
        <f>IF(ISBLANK(Inputs!A28),"",Inputs!A28)</f>
        <v/>
      </c>
      <c r="B19" s="211">
        <f>MIN(-Inputs!$H28*Inputs!$B28/12,-B$7*Inputs!$E28/12)</f>
        <v>0</v>
      </c>
      <c r="C19" s="259"/>
      <c r="D19" s="211">
        <f>MIN(-Inputs!$H28*Inputs!$B28/12,-D$7*Inputs!$E28/12)</f>
        <v>0</v>
      </c>
      <c r="E19" s="268"/>
      <c r="F19" s="211">
        <f>MIN(-Inputs!$H28*Inputs!$B28/12,-F$7*Inputs!$E28/12)</f>
        <v>0</v>
      </c>
      <c r="G19" s="268"/>
      <c r="H19" s="211">
        <f>MIN(-Inputs!$H28*Inputs!$B28/12,-H$7*Inputs!$E28/12)</f>
        <v>0</v>
      </c>
      <c r="I19" s="268"/>
      <c r="J19" s="211">
        <f>MIN(-Inputs!$H28*Inputs!$B28/12,-J$7*Inputs!$E28/12)</f>
        <v>0</v>
      </c>
      <c r="K19" s="268"/>
      <c r="L19" s="211">
        <f>MIN(-Inputs!$H28*Inputs!$B28/12,-L$7*Inputs!$E28/12)</f>
        <v>0</v>
      </c>
      <c r="M19" s="268"/>
      <c r="N19" s="211">
        <f>MIN(-Inputs!$H28*Inputs!$B28/12,-N$7*Inputs!$E28/12)</f>
        <v>0</v>
      </c>
      <c r="O19" s="268"/>
      <c r="P19" s="211">
        <f>MIN(-Inputs!$H28*Inputs!$B28/12,-P$7*Inputs!$E28/12)</f>
        <v>0</v>
      </c>
      <c r="Q19" s="268"/>
      <c r="R19" s="211">
        <f>MIN(-Inputs!$H28*Inputs!$B28/12,-R$7*Inputs!$E28/12)</f>
        <v>0</v>
      </c>
      <c r="S19" s="268"/>
      <c r="T19" s="211">
        <f>MIN(-Inputs!$H28*Inputs!$B28/12,-T$7*Inputs!$E28/12)</f>
        <v>0</v>
      </c>
      <c r="U19" s="268"/>
      <c r="V19" s="211">
        <f>MIN(-Inputs!$H28*Inputs!$B28/12,-V$7*Inputs!$E28/12)</f>
        <v>0</v>
      </c>
      <c r="W19" s="268"/>
      <c r="X19" s="211">
        <f>MIN(-Inputs!$H28*Inputs!$B28/12,-X$7*Inputs!$E28/12)</f>
        <v>0</v>
      </c>
      <c r="Y19" s="268"/>
      <c r="Z19" s="211">
        <f>MIN(-Inputs!$H28*Inputs!$B28/12,-Z$7*Inputs!$E28/12)</f>
        <v>0</v>
      </c>
      <c r="AA19" s="268"/>
      <c r="AB19" s="211">
        <f>MIN(-Inputs!$H28*Inputs!$B28/12,-AB$7*Inputs!$E28/12)</f>
        <v>0</v>
      </c>
      <c r="AC19" s="268"/>
      <c r="AD19" s="211">
        <f>MIN(-Inputs!$H28*Inputs!$B28/12,-AD$7*Inputs!$E28/12)</f>
        <v>0</v>
      </c>
      <c r="AE19" s="268"/>
      <c r="AF19" s="211">
        <f>MIN(-Inputs!$H28*Inputs!$B28/12,-AF$7*Inputs!$E28/12)</f>
        <v>0</v>
      </c>
      <c r="AG19" s="268"/>
      <c r="AH19" s="211">
        <f>MIN(-Inputs!$H28*Inputs!$B28/12,-AH$7*Inputs!$E28/12)</f>
        <v>0</v>
      </c>
      <c r="AI19" s="268"/>
      <c r="AJ19" s="211">
        <f>MIN(-Inputs!$H28*Inputs!$B28/12,-AJ$7*Inputs!$E28/12)</f>
        <v>0</v>
      </c>
      <c r="AK19" s="268"/>
      <c r="AL19" s="211">
        <f>MIN(-Inputs!$H28*Inputs!$B28/12,-AL$7*Inputs!$E28/12)</f>
        <v>0</v>
      </c>
      <c r="AM19" s="268"/>
      <c r="AN19" s="211">
        <f>MIN(-Inputs!$H28*Inputs!$B28/12,-AN$7*Inputs!$E28/12)</f>
        <v>0</v>
      </c>
      <c r="AO19" s="268"/>
      <c r="AP19" s="211">
        <f>MIN(-Inputs!$H28*Inputs!$B28/12,-AP$7*Inputs!$E28/12)</f>
        <v>0</v>
      </c>
      <c r="AQ19" s="268"/>
      <c r="AR19" s="211">
        <f>MIN(-Inputs!$H28*Inputs!$B28/12,-AR$7*Inputs!$E28/12)</f>
        <v>0</v>
      </c>
      <c r="AS19" s="268"/>
      <c r="AT19" s="211">
        <f>MIN(-Inputs!$H28*Inputs!$B28/12,-AT$7*Inputs!$E28/12)</f>
        <v>0</v>
      </c>
      <c r="AU19" s="268"/>
      <c r="AV19" s="211">
        <f>MIN(-Inputs!$H28*Inputs!$B28/12,-AV$7*Inputs!$E28/12)</f>
        <v>0</v>
      </c>
      <c r="AW19" s="268"/>
      <c r="AX19" s="211">
        <f>MIN(-Inputs!$H28*Inputs!$B28/12,-AX$7*Inputs!$E28/12)</f>
        <v>0</v>
      </c>
      <c r="AY19" s="268"/>
      <c r="AZ19" s="211">
        <f>MIN(-Inputs!$H28*Inputs!$B28/12,-AZ$7*Inputs!$E28/12)</f>
        <v>0</v>
      </c>
      <c r="BA19" s="268"/>
      <c r="BB19" s="211">
        <f>MIN(-Inputs!$H28*Inputs!$B28/12,-BB$7*Inputs!$E28/12)</f>
        <v>0</v>
      </c>
      <c r="BC19" s="268"/>
      <c r="BD19" s="211">
        <f>MIN(-Inputs!$H28*Inputs!$B28/12,-BD$7*Inputs!$E28/12)</f>
        <v>0</v>
      </c>
      <c r="BE19" s="268"/>
      <c r="BF19" s="211">
        <f>MIN(-Inputs!$H28*Inputs!$B28/12,-BF$7*Inputs!$E28/12)</f>
        <v>0</v>
      </c>
      <c r="BG19" s="268"/>
      <c r="BH19" s="211">
        <f>MIN(-Inputs!$H28*Inputs!$B28/12,-BH$7*Inputs!$E28/12)</f>
        <v>0</v>
      </c>
      <c r="BI19" s="268"/>
      <c r="BJ19" s="211">
        <f>MIN(-Inputs!$H28*Inputs!$B28/12,-BJ$7*Inputs!$E28/12)</f>
        <v>0</v>
      </c>
      <c r="BK19" s="268"/>
      <c r="BL19" s="211">
        <f>MIN(-Inputs!$H28*Inputs!$B28/12,-BL$7*Inputs!$E28/12)</f>
        <v>0</v>
      </c>
      <c r="BM19" s="268"/>
      <c r="BN19" s="211">
        <f>MIN(-Inputs!$H28*Inputs!$B28/12,-BN$7*Inputs!$E28/12)</f>
        <v>0</v>
      </c>
      <c r="BO19" s="268"/>
      <c r="BP19" s="211">
        <f>MIN(-Inputs!$H28*Inputs!$B28/12,-BP$7*Inputs!$E28/12)</f>
        <v>0</v>
      </c>
      <c r="BQ19" s="268"/>
      <c r="BR19" s="211">
        <f>MIN(-Inputs!$H28*Inputs!$B28/12,-BR$7*Inputs!$E28/12)</f>
        <v>0</v>
      </c>
      <c r="BS19" s="268"/>
      <c r="BT19" s="212">
        <f>MIN(-Inputs!$H28*Inputs!$B28/12,-BT$7*Inputs!$E28/12)</f>
        <v>0</v>
      </c>
    </row>
    <row r="20" spans="1:72" s="213" customFormat="1" ht="14.25" customHeight="1" x14ac:dyDescent="0.2">
      <c r="A20" s="214" t="str">
        <f>Inputs!A29</f>
        <v>Ground Rent</v>
      </c>
      <c r="B20" s="211">
        <v>0</v>
      </c>
      <c r="C20" s="211">
        <v>0</v>
      </c>
      <c r="D20" s="211">
        <v>0</v>
      </c>
      <c r="E20" s="211">
        <v>0</v>
      </c>
      <c r="F20" s="211">
        <f>MIN(-Inputs!$H29*Inputs!$B29/12,-F$7*Inputs!$E29/12)</f>
        <v>0</v>
      </c>
      <c r="G20" s="268"/>
      <c r="H20" s="211">
        <f>MIN(-Inputs!$H29*Inputs!$B29/12,-H$7*Inputs!$E29/12)</f>
        <v>0</v>
      </c>
      <c r="I20" s="268"/>
      <c r="J20" s="211">
        <f>MIN(-Inputs!$H29*Inputs!$B29/12,-J$7*Inputs!$E29/12)</f>
        <v>0</v>
      </c>
      <c r="K20" s="268"/>
      <c r="L20" s="211">
        <f>MIN(-Inputs!$H29*Inputs!$B29/12,-L$7*Inputs!$E29/12)</f>
        <v>0</v>
      </c>
      <c r="M20" s="268"/>
      <c r="N20" s="211">
        <f>MIN(-Inputs!$H29*Inputs!$B29/12,-N$7*Inputs!$E29/12)</f>
        <v>0</v>
      </c>
      <c r="O20" s="268"/>
      <c r="P20" s="211">
        <f>MIN(-Inputs!$H29*Inputs!$B29/12,-P$7*Inputs!$E29/12)</f>
        <v>0</v>
      </c>
      <c r="Q20" s="268"/>
      <c r="R20" s="211">
        <f>MIN(-Inputs!$H29*Inputs!$B29/12,-R$7*Inputs!$E29/12)</f>
        <v>0</v>
      </c>
      <c r="S20" s="268"/>
      <c r="T20" s="211">
        <f>MIN(-Inputs!$H29*Inputs!$B29/12,-T$7*Inputs!$E29/12)</f>
        <v>0</v>
      </c>
      <c r="U20" s="268"/>
      <c r="V20" s="211">
        <f>MIN(-Inputs!$H29*Inputs!$B29/12,-V$7*Inputs!$E29/12)</f>
        <v>0</v>
      </c>
      <c r="W20" s="268"/>
      <c r="X20" s="211">
        <f>MIN(-Inputs!$H29*Inputs!$B29/12,-X$7*Inputs!$E29/12)</f>
        <v>0</v>
      </c>
      <c r="Y20" s="268"/>
      <c r="Z20" s="211">
        <f>MIN(-Inputs!$H29*Inputs!$B29/12,-Z$7*Inputs!$E29/12)</f>
        <v>0</v>
      </c>
      <c r="AA20" s="268"/>
      <c r="AB20" s="211">
        <f>MIN(-Inputs!$H29*Inputs!$B29/12,-AB$7*Inputs!$E29/12)</f>
        <v>0</v>
      </c>
      <c r="AC20" s="268"/>
      <c r="AD20" s="211">
        <f>MIN(-Inputs!$H29*Inputs!$B29/12,-AD$7*Inputs!$E29/12)</f>
        <v>0</v>
      </c>
      <c r="AE20" s="268"/>
      <c r="AF20" s="211">
        <f>MIN(-Inputs!$H29*Inputs!$B29/12,-AF$7*Inputs!$E29/12)</f>
        <v>0</v>
      </c>
      <c r="AG20" s="268"/>
      <c r="AH20" s="211">
        <f>MIN(-Inputs!$H29*Inputs!$B29/12,-AH$7*Inputs!$E29/12)</f>
        <v>0</v>
      </c>
      <c r="AI20" s="268"/>
      <c r="AJ20" s="211">
        <f>MIN(-Inputs!$H29*Inputs!$B29/12,-AJ$7*Inputs!$E29/12)</f>
        <v>0</v>
      </c>
      <c r="AK20" s="268"/>
      <c r="AL20" s="211">
        <f>MIN(-Inputs!$H29*Inputs!$B29/12,-AL$7*Inputs!$E29/12)</f>
        <v>0</v>
      </c>
      <c r="AM20" s="268"/>
      <c r="AN20" s="211">
        <f>MIN(-Inputs!$H29*Inputs!$B29/12,-AN$7*Inputs!$E29/12)</f>
        <v>0</v>
      </c>
      <c r="AO20" s="268"/>
      <c r="AP20" s="211">
        <f>MIN(-Inputs!$H29*Inputs!$B29/12,-AP$7*Inputs!$E29/12)</f>
        <v>0</v>
      </c>
      <c r="AQ20" s="268"/>
      <c r="AR20" s="211">
        <f>MIN(-Inputs!$H29*Inputs!$B29/12,-AR$7*Inputs!$E29/12)</f>
        <v>0</v>
      </c>
      <c r="AS20" s="268"/>
      <c r="AT20" s="211">
        <f>MIN(-Inputs!$H29*Inputs!$B29/12,-AT$7*Inputs!$E29/12)</f>
        <v>0</v>
      </c>
      <c r="AU20" s="268"/>
      <c r="AV20" s="211">
        <f>MIN(-Inputs!$H29*Inputs!$B29/12,-AV$7*Inputs!$E29/12)</f>
        <v>0</v>
      </c>
      <c r="AW20" s="268"/>
      <c r="AX20" s="211">
        <f>MIN(-Inputs!$H29*Inputs!$B29/12,-AX$7*Inputs!$E29/12)</f>
        <v>0</v>
      </c>
      <c r="AY20" s="268"/>
      <c r="AZ20" s="211">
        <f>MIN(-Inputs!$H29*Inputs!$B29/12,-AZ$7*Inputs!$E29/12)</f>
        <v>0</v>
      </c>
      <c r="BA20" s="268"/>
      <c r="BB20" s="211">
        <f>MIN(-Inputs!$H29*Inputs!$B29/12,-BB$7*Inputs!$E29/12)</f>
        <v>0</v>
      </c>
      <c r="BC20" s="268"/>
      <c r="BD20" s="211">
        <f>MIN(-Inputs!$H29*Inputs!$B29/12,-BD$7*Inputs!$E29/12)</f>
        <v>0</v>
      </c>
      <c r="BE20" s="268"/>
      <c r="BF20" s="211">
        <f>MIN(-Inputs!$H29*Inputs!$B29/12,-BF$7*Inputs!$E29/12)</f>
        <v>0</v>
      </c>
      <c r="BG20" s="268"/>
      <c r="BH20" s="211">
        <f>MIN(-Inputs!$H29*Inputs!$B29/12,-BH$7*Inputs!$E29/12)</f>
        <v>0</v>
      </c>
      <c r="BI20" s="268"/>
      <c r="BJ20" s="211">
        <f>MIN(-Inputs!$H29*Inputs!$B29/12,-BJ$7*Inputs!$E29/12)</f>
        <v>0</v>
      </c>
      <c r="BK20" s="268"/>
      <c r="BL20" s="211">
        <f>MIN(-Inputs!$H29*Inputs!$B29/12,-BL$7*Inputs!$E29/12)</f>
        <v>0</v>
      </c>
      <c r="BM20" s="268"/>
      <c r="BN20" s="211">
        <f>MIN(-Inputs!$H29*Inputs!$B29/12,-BN$7*Inputs!$E29/12)</f>
        <v>0</v>
      </c>
      <c r="BO20" s="268"/>
      <c r="BP20" s="211">
        <f>MIN(-Inputs!$H29*Inputs!$B29/12,-BP$7*Inputs!$E29/12)</f>
        <v>0</v>
      </c>
      <c r="BQ20" s="268"/>
      <c r="BR20" s="211">
        <f>MIN(-Inputs!$H29*Inputs!$B29/12,-BR$7*Inputs!$E29/12)</f>
        <v>0</v>
      </c>
      <c r="BS20" s="268"/>
      <c r="BT20" s="212">
        <f>MIN(-Inputs!$H29*Inputs!$B29/12,-BT$7*Inputs!$E29/12)</f>
        <v>0</v>
      </c>
    </row>
    <row r="21" spans="1:72" s="213" customFormat="1" ht="14.25" customHeight="1" x14ac:dyDescent="0.2">
      <c r="A21" s="214" t="str">
        <f>Inputs!A30</f>
        <v>Marketing and Promotion</v>
      </c>
      <c r="B21" s="211">
        <f>2*MIN(-Inputs!$H30*Inputs!$B30/12,-B$7*Inputs!$E30/12)</f>
        <v>0</v>
      </c>
      <c r="C21" s="259"/>
      <c r="D21" s="211">
        <f>IF(B30&lt;0,2*MIN(-Inputs!$H30*Inputs!$B30/12,-D$7*Inputs!$E30/12),MIN(-Inputs!$H30*Inputs!$B30/12,-D$7*Inputs!$E30/12))</f>
        <v>0</v>
      </c>
      <c r="E21" s="268"/>
      <c r="F21" s="211">
        <f>IF(D30&lt;0,2*MIN(-Inputs!$H30*Inputs!$B30/12,-F$7*Inputs!$E30/12),MIN(-Inputs!$H30*Inputs!$B30/12,-F$7*Inputs!$E30/12))</f>
        <v>0</v>
      </c>
      <c r="G21" s="268"/>
      <c r="H21" s="211">
        <f>IF(D30&lt;0,2*MIN(-Inputs!$H30*Inputs!$B30/12,-H$7*Inputs!$E30/12),MIN(-Inputs!$H30*Inputs!$B30/12,-H$7*Inputs!$E30/12))</f>
        <v>0</v>
      </c>
      <c r="I21" s="268"/>
      <c r="J21" s="211">
        <f>IF(H30&lt;0,2*MIN(-Inputs!$H30*Inputs!$B30/12,-J$7*Inputs!$E30/12),MIN(-Inputs!$H30*Inputs!$B30/12,-J$7*Inputs!$E30/12))</f>
        <v>0</v>
      </c>
      <c r="K21" s="268"/>
      <c r="L21" s="211">
        <f>IF(J30&lt;0,2*MIN(-Inputs!$H30*Inputs!$B30/12,-L$7*Inputs!$E30/12),MIN(-Inputs!$H30*Inputs!$B30/12,-L$7*Inputs!$E30/12))</f>
        <v>0</v>
      </c>
      <c r="M21" s="268"/>
      <c r="N21" s="211">
        <f>IF(L30&lt;0,2*MIN(-Inputs!$H30*Inputs!$B30/12,-N$7*Inputs!$E30/12),MIN(-Inputs!$H30*Inputs!$B30/12,-N$7*Inputs!$E30/12))</f>
        <v>0</v>
      </c>
      <c r="O21" s="268"/>
      <c r="P21" s="211">
        <f>IF(N30&lt;0,2*MIN(-Inputs!$H30*Inputs!$B30/12,-P$7*Inputs!$E30/12),MIN(-Inputs!$H30*Inputs!$B30/12,-P$7*Inputs!$E30/12))</f>
        <v>0</v>
      </c>
      <c r="Q21" s="268"/>
      <c r="R21" s="211">
        <f>IF(P30&lt;0,2*MIN(-Inputs!$H30*Inputs!$B30/12,-R$7*Inputs!$E30/12),MIN(-Inputs!$H30*Inputs!$B30/12,-R$7*Inputs!$E30/12))</f>
        <v>0</v>
      </c>
      <c r="S21" s="268"/>
      <c r="T21" s="211">
        <f>IF(R30&lt;0,2*MIN(-Inputs!$H30*Inputs!$B30/12,-T$7*Inputs!$E30/12),MIN(-Inputs!$H30*Inputs!$B30/12,-T$7*Inputs!$E30/12))</f>
        <v>0</v>
      </c>
      <c r="U21" s="268"/>
      <c r="V21" s="211">
        <f>IF(T30&lt;0,2*MIN(-Inputs!$H30*Inputs!$B30/12,-V$7*Inputs!$E30/12),MIN(-Inputs!$H30*Inputs!$B30/12,-V$7*Inputs!$E30/12))</f>
        <v>0</v>
      </c>
      <c r="W21" s="268"/>
      <c r="X21" s="211">
        <f>IF(V30&lt;0,2*MIN(-Inputs!$H30*Inputs!$B30/12,-X$7*Inputs!$E30/12),MIN(-Inputs!$H30*Inputs!$B30/12,-X$7*Inputs!$E30/12))</f>
        <v>0</v>
      </c>
      <c r="Y21" s="268"/>
      <c r="Z21" s="211">
        <f>IF(X30&lt;0,2*MIN(-Inputs!$H30*Inputs!$B30/12,-Z$7*Inputs!$E30/12),MIN(-Inputs!$H30*Inputs!$B30/12,-Z$7*Inputs!$E30/12))</f>
        <v>0</v>
      </c>
      <c r="AA21" s="268"/>
      <c r="AB21" s="211">
        <f>IF(Z30&lt;0,2*MIN(-Inputs!$H30*Inputs!$B30/12,-AB$7*Inputs!$E30/12),MIN(-Inputs!$H30*Inputs!$B30/12,-AB$7*Inputs!$E30/12))</f>
        <v>0</v>
      </c>
      <c r="AC21" s="268"/>
      <c r="AD21" s="211">
        <f>IF(AB30&lt;0,2*MIN(-Inputs!$H30*Inputs!$B30/12,-AD$7*Inputs!$E30/12),MIN(-Inputs!$H30*Inputs!$B30/12,-AD$7*Inputs!$E30/12))</f>
        <v>0</v>
      </c>
      <c r="AE21" s="268"/>
      <c r="AF21" s="211">
        <f>IF(AD30&lt;0,2*MIN(-Inputs!$H30*Inputs!$B30/12,-AF$7*Inputs!$E30/12),MIN(-Inputs!$H30*Inputs!$B30/12,-AF$7*Inputs!$E30/12))</f>
        <v>0</v>
      </c>
      <c r="AG21" s="268"/>
      <c r="AH21" s="211">
        <f>IF(AF30&lt;0,2*MIN(-Inputs!$H30*Inputs!$B30/12,-AH$7*Inputs!$E30/12),MIN(-Inputs!$H30*Inputs!$B30/12,-AH$7*Inputs!$E30/12))</f>
        <v>0</v>
      </c>
      <c r="AI21" s="268"/>
      <c r="AJ21" s="211">
        <f>IF(AH30&lt;0,2*MIN(-Inputs!$H30*Inputs!$B30/12,-AJ$7*Inputs!$E30/12),MIN(-Inputs!$H30*Inputs!$B30/12,-AJ$7*Inputs!$E30/12))</f>
        <v>0</v>
      </c>
      <c r="AK21" s="268"/>
      <c r="AL21" s="211">
        <f>IF(AJ30&lt;0,2*MIN(-Inputs!$H30*Inputs!$B30/12,-AL$7*Inputs!$E30/12),MIN(-Inputs!$H30*Inputs!$B30/12,-AL$7*Inputs!$E30/12))</f>
        <v>0</v>
      </c>
      <c r="AM21" s="268"/>
      <c r="AN21" s="211">
        <f>IF(AL30&lt;0,2*MIN(-Inputs!$H30*Inputs!$B30/12,-AN$7*Inputs!$E30/12),MIN(-Inputs!$H30*Inputs!$B30/12,-AN$7*Inputs!$E30/12))</f>
        <v>0</v>
      </c>
      <c r="AO21" s="268"/>
      <c r="AP21" s="211">
        <f>IF(AN30&lt;0,2*MIN(-Inputs!$H30*Inputs!$B30/12,-AP$7*Inputs!$E30/12),MIN(-Inputs!$H30*Inputs!$B30/12,-AP$7*Inputs!$E30/12))</f>
        <v>0</v>
      </c>
      <c r="AQ21" s="268"/>
      <c r="AR21" s="211">
        <f>IF(AP30&lt;0,2*MIN(-Inputs!$H30*Inputs!$B30/12,-AR$7*Inputs!$E30/12),MIN(-Inputs!$H30*Inputs!$B30/12,-AR$7*Inputs!$E30/12))</f>
        <v>0</v>
      </c>
      <c r="AS21" s="268"/>
      <c r="AT21" s="211">
        <f>IF(AR30&lt;0,2*MIN(-Inputs!$H30*Inputs!$B30/12,-AT$7*Inputs!$E30/12),MIN(-Inputs!$H30*Inputs!$B30/12,-AT$7*Inputs!$E30/12))</f>
        <v>0</v>
      </c>
      <c r="AU21" s="268"/>
      <c r="AV21" s="211">
        <f>IF(AT30&lt;0,2*MIN(-Inputs!$H30*Inputs!$B30/12,-AV$7*Inputs!$E30/12),MIN(-Inputs!$H30*Inputs!$B30/12,-AV$7*Inputs!$E30/12))</f>
        <v>0</v>
      </c>
      <c r="AW21" s="268"/>
      <c r="AX21" s="211">
        <f>IF(AV30&lt;0,2*MIN(-Inputs!$H30*Inputs!$B30/12,-AX$7*Inputs!$E30/12),MIN(-Inputs!$H30*Inputs!$B30/12,-AX$7*Inputs!$E30/12))</f>
        <v>0</v>
      </c>
      <c r="AY21" s="268"/>
      <c r="AZ21" s="211">
        <f>IF(AX30&lt;0,2*MIN(-Inputs!$H30*Inputs!$B30/12,-AZ$7*Inputs!$E30/12),MIN(-Inputs!$H30*Inputs!$B30/12,-AZ$7*Inputs!$E30/12))</f>
        <v>0</v>
      </c>
      <c r="BA21" s="268"/>
      <c r="BB21" s="211">
        <f>IF(AZ30&lt;0,2*MIN(-Inputs!$H30*Inputs!$B30/12,-BB$7*Inputs!$E30/12),MIN(-Inputs!$H30*Inputs!$B30/12,-BB$7*Inputs!$E30/12))</f>
        <v>0</v>
      </c>
      <c r="BC21" s="268"/>
      <c r="BD21" s="211">
        <f>IF(BB30&lt;0,2*MIN(-Inputs!$H30*Inputs!$B30/12,-BD$7*Inputs!$E30/12),MIN(-Inputs!$H30*Inputs!$B30/12,-BD$7*Inputs!$E30/12))</f>
        <v>0</v>
      </c>
      <c r="BE21" s="268"/>
      <c r="BF21" s="211">
        <f>IF(BD30&lt;0,2*MIN(-Inputs!$H30*Inputs!$B30/12,-BF$7*Inputs!$E30/12),MIN(-Inputs!$H30*Inputs!$B30/12,-BF$7*Inputs!$E30/12))</f>
        <v>0</v>
      </c>
      <c r="BG21" s="268"/>
      <c r="BH21" s="211">
        <f>IF(BF30&lt;0,2*MIN(-Inputs!$H30*Inputs!$B30/12,-BH$7*Inputs!$E30/12),MIN(-Inputs!$H30*Inputs!$B30/12,-BH$7*Inputs!$E30/12))</f>
        <v>0</v>
      </c>
      <c r="BI21" s="268"/>
      <c r="BJ21" s="211">
        <f>IF(BH30&lt;0,2*MIN(-Inputs!$H30*Inputs!$B30/12,-BJ$7*Inputs!$E30/12),MIN(-Inputs!$H30*Inputs!$B30/12,-BJ$7*Inputs!$E30/12))</f>
        <v>0</v>
      </c>
      <c r="BK21" s="268"/>
      <c r="BL21" s="211">
        <f>IF(BJ30&lt;0,2*MIN(-Inputs!$H30*Inputs!$B30/12,-BL$7*Inputs!$E30/12),MIN(-Inputs!$H30*Inputs!$B30/12,-BL$7*Inputs!$E30/12))</f>
        <v>0</v>
      </c>
      <c r="BM21" s="268"/>
      <c r="BN21" s="211">
        <f>IF(BL30&lt;0,2*MIN(-Inputs!$H30*Inputs!$B30/12,-BN$7*Inputs!$E30/12),MIN(-Inputs!$H30*Inputs!$B30/12,-BN$7*Inputs!$E30/12))</f>
        <v>0</v>
      </c>
      <c r="BO21" s="268"/>
      <c r="BP21" s="211">
        <f>IF(BN30&lt;0,2*MIN(-Inputs!$H30*Inputs!$B30/12,-BP$7*Inputs!$E30/12),MIN(-Inputs!$H30*Inputs!$B30/12,-BP$7*Inputs!$E30/12))</f>
        <v>0</v>
      </c>
      <c r="BQ21" s="268"/>
      <c r="BR21" s="211">
        <f>IF(BP30&lt;0,2*MIN(-Inputs!$H30*Inputs!$B30/12,-BR$7*Inputs!$E30/12),MIN(-Inputs!$H30*Inputs!$B30/12,-BR$7*Inputs!$E30/12))</f>
        <v>0</v>
      </c>
      <c r="BS21" s="268"/>
      <c r="BT21" s="212">
        <f>IF(BR30&lt;0,2*MIN(-Inputs!$H30*Inputs!$B30/12,-BT$7*Inputs!$E30/12),MIN(-Inputs!$H30*Inputs!$B30/12,-BT$7*Inputs!$E30/12))</f>
        <v>0</v>
      </c>
    </row>
    <row r="22" spans="1:72" s="213" customFormat="1" ht="14.25" customHeight="1" x14ac:dyDescent="0.2">
      <c r="A22" s="214" t="str">
        <f>Inputs!A31</f>
        <v>Insurance (property &amp; liability)</v>
      </c>
      <c r="B22" s="211">
        <v>0</v>
      </c>
      <c r="C22" s="259"/>
      <c r="D22" s="211">
        <v>0</v>
      </c>
      <c r="E22" s="268"/>
      <c r="F22" s="211">
        <f>-Inputs!$B31</f>
        <v>0</v>
      </c>
      <c r="G22" s="268"/>
      <c r="H22" s="211">
        <f>MIN(-Inputs!$H31*Inputs!$B31/12,-H$7*Inputs!$E31/12)</f>
        <v>0</v>
      </c>
      <c r="I22" s="268"/>
      <c r="J22" s="211">
        <f>MIN(-Inputs!$H31*Inputs!$B31/12,-J$7*Inputs!$E31/12)</f>
        <v>0</v>
      </c>
      <c r="K22" s="268"/>
      <c r="L22" s="211">
        <f>MIN(-Inputs!$H31*Inputs!$B31/12,-L$7*Inputs!$E31/12)</f>
        <v>0</v>
      </c>
      <c r="M22" s="268"/>
      <c r="N22" s="211">
        <f>MIN(-Inputs!$H31*Inputs!$B31/12,-N$7*Inputs!$E31/12)</f>
        <v>0</v>
      </c>
      <c r="O22" s="268"/>
      <c r="P22" s="211">
        <f>MIN(-Inputs!$H31*Inputs!$B31/12,-P$7*Inputs!$E31/12)</f>
        <v>0</v>
      </c>
      <c r="Q22" s="268"/>
      <c r="R22" s="211">
        <f>MIN(-Inputs!$H31*Inputs!$B31/12,-R$7*Inputs!$E31/12)</f>
        <v>0</v>
      </c>
      <c r="S22" s="268"/>
      <c r="T22" s="211">
        <f>MIN(-Inputs!$H31*Inputs!$B31/12,-T$7*Inputs!$E31/12)</f>
        <v>0</v>
      </c>
      <c r="U22" s="268"/>
      <c r="V22" s="211">
        <f>MIN(-Inputs!$H31*Inputs!$B31/12,-V$7*Inputs!$E31/12)</f>
        <v>0</v>
      </c>
      <c r="W22" s="268"/>
      <c r="X22" s="211">
        <f>MIN(-Inputs!$H31*Inputs!$B31/12,-X$7*Inputs!$E31/12)</f>
        <v>0</v>
      </c>
      <c r="Y22" s="268"/>
      <c r="Z22" s="211">
        <f>MIN(-Inputs!$H31*Inputs!$B31/12,-Z$7*Inputs!$E31/12)</f>
        <v>0</v>
      </c>
      <c r="AA22" s="268"/>
      <c r="AB22" s="211">
        <f>MIN(-Inputs!$H31*Inputs!$B31/12,-AB$7*Inputs!$E31/12)</f>
        <v>0</v>
      </c>
      <c r="AC22" s="268"/>
      <c r="AD22" s="211">
        <f>MIN(-Inputs!$H31*Inputs!$B31/12,-AD$7*Inputs!$E31/12)</f>
        <v>0</v>
      </c>
      <c r="AE22" s="268"/>
      <c r="AF22" s="211">
        <f>MIN(-Inputs!$H31*Inputs!$B31/12,-AF$7*Inputs!$E31/12)</f>
        <v>0</v>
      </c>
      <c r="AG22" s="268"/>
      <c r="AH22" s="211">
        <f>MIN(-Inputs!$H31*Inputs!$B31/12,-AH$7*Inputs!$E31/12)</f>
        <v>0</v>
      </c>
      <c r="AI22" s="268"/>
      <c r="AJ22" s="211">
        <f>MIN(-Inputs!$H31*Inputs!$B31/12,-AJ$7*Inputs!$E31/12)</f>
        <v>0</v>
      </c>
      <c r="AK22" s="268"/>
      <c r="AL22" s="211">
        <f>MIN(-Inputs!$H31*Inputs!$B31/12,-AL$7*Inputs!$E31/12)</f>
        <v>0</v>
      </c>
      <c r="AM22" s="268"/>
      <c r="AN22" s="211">
        <f>MIN(-Inputs!$H31*Inputs!$B31/12,-AN$7*Inputs!$E31/12)</f>
        <v>0</v>
      </c>
      <c r="AO22" s="268"/>
      <c r="AP22" s="211">
        <f>MIN(-Inputs!$H31*Inputs!$B31/12,-AP$7*Inputs!$E31/12)</f>
        <v>0</v>
      </c>
      <c r="AQ22" s="268"/>
      <c r="AR22" s="211">
        <f>MIN(-Inputs!$H31*Inputs!$B31/12,-AR$7*Inputs!$E31/12)</f>
        <v>0</v>
      </c>
      <c r="AS22" s="268"/>
      <c r="AT22" s="211">
        <f>MIN(-Inputs!$H31*Inputs!$B31/12,-AT$7*Inputs!$E31/12)</f>
        <v>0</v>
      </c>
      <c r="AU22" s="268"/>
      <c r="AV22" s="211">
        <f>MIN(-Inputs!$H31*Inputs!$B31/12,-AV$7*Inputs!$E31/12)</f>
        <v>0</v>
      </c>
      <c r="AW22" s="268"/>
      <c r="AX22" s="211">
        <f>MIN(-Inputs!$H31*Inputs!$B31/12,-AX$7*Inputs!$E31/12)</f>
        <v>0</v>
      </c>
      <c r="AY22" s="268"/>
      <c r="AZ22" s="211">
        <f>MIN(-Inputs!$H31*Inputs!$B31/12,-AZ$7*Inputs!$E31/12)</f>
        <v>0</v>
      </c>
      <c r="BA22" s="268"/>
      <c r="BB22" s="211">
        <f>MIN(-Inputs!$H31*Inputs!$B31/12,-BB$7*Inputs!$E31/12)</f>
        <v>0</v>
      </c>
      <c r="BC22" s="268"/>
      <c r="BD22" s="211">
        <f>MIN(-Inputs!$H31*Inputs!$B31/12,-BD$7*Inputs!$E31/12)</f>
        <v>0</v>
      </c>
      <c r="BE22" s="268"/>
      <c r="BF22" s="211">
        <f>MIN(-Inputs!$H31*Inputs!$B31/12,-BF$7*Inputs!$E31/12)</f>
        <v>0</v>
      </c>
      <c r="BG22" s="268"/>
      <c r="BH22" s="211">
        <f>MIN(-Inputs!$H31*Inputs!$B31/12,-BH$7*Inputs!$E31/12)</f>
        <v>0</v>
      </c>
      <c r="BI22" s="268"/>
      <c r="BJ22" s="211">
        <f>MIN(-Inputs!$H31*Inputs!$B31/12,-BJ$7*Inputs!$E31/12)</f>
        <v>0</v>
      </c>
      <c r="BK22" s="268"/>
      <c r="BL22" s="211">
        <f>MIN(-Inputs!$H31*Inputs!$B31/12,-BL$7*Inputs!$E31/12)</f>
        <v>0</v>
      </c>
      <c r="BM22" s="268"/>
      <c r="BN22" s="211">
        <f>MIN(-Inputs!$H31*Inputs!$B31/12,-BN$7*Inputs!$E31/12)</f>
        <v>0</v>
      </c>
      <c r="BO22" s="268"/>
      <c r="BP22" s="211">
        <f>MIN(-Inputs!$H31*Inputs!$B31/12,-BP$7*Inputs!$E31/12)</f>
        <v>0</v>
      </c>
      <c r="BQ22" s="268"/>
      <c r="BR22" s="211">
        <f>MIN(-Inputs!$H31*Inputs!$B31/12,-BR$7*Inputs!$E31/12)</f>
        <v>0</v>
      </c>
      <c r="BS22" s="268"/>
      <c r="BT22" s="212">
        <f>MIN(-Inputs!$H31*Inputs!$B31/12,-BT$7*Inputs!$E31/12)</f>
        <v>0</v>
      </c>
    </row>
    <row r="23" spans="1:72" s="213" customFormat="1" ht="14.25" customHeight="1" x14ac:dyDescent="0.2">
      <c r="A23" s="214" t="str">
        <f>Inputs!A32</f>
        <v>Real Estate (Property) Taxes</v>
      </c>
      <c r="B23" s="211">
        <v>0</v>
      </c>
      <c r="C23" s="259"/>
      <c r="D23" s="211">
        <v>0</v>
      </c>
      <c r="E23" s="268"/>
      <c r="F23" s="211">
        <f>MIN(-Inputs!$H32*Inputs!$B32/12,-F$7*Inputs!$E32/12)</f>
        <v>0</v>
      </c>
      <c r="G23" s="268"/>
      <c r="H23" s="211">
        <f>MIN(-Inputs!$H32*Inputs!$B32/12,-H$7*Inputs!$E32/12)</f>
        <v>0</v>
      </c>
      <c r="I23" s="268"/>
      <c r="J23" s="211">
        <f>MIN(-Inputs!$H32*Inputs!$B32/12,-J$7*Inputs!$E32/12)</f>
        <v>0</v>
      </c>
      <c r="K23" s="268"/>
      <c r="L23" s="211">
        <f>MIN(-Inputs!$H32*Inputs!$B32/12,-L$7*Inputs!$E32/12)</f>
        <v>0</v>
      </c>
      <c r="M23" s="268"/>
      <c r="N23" s="211">
        <f>MIN(-Inputs!$H32*Inputs!$B32/12,-N$7*Inputs!$E32/12)</f>
        <v>0</v>
      </c>
      <c r="O23" s="268"/>
      <c r="P23" s="211">
        <f>MIN(-Inputs!$H32*Inputs!$B32/12,-P$7*Inputs!$E32/12)</f>
        <v>0</v>
      </c>
      <c r="Q23" s="268"/>
      <c r="R23" s="211">
        <f>MIN(-Inputs!$H32*Inputs!$B32/12,-R$7*Inputs!$E32/12)</f>
        <v>0</v>
      </c>
      <c r="S23" s="268"/>
      <c r="T23" s="211">
        <f>MIN(-Inputs!$H32*Inputs!$B32/12,-T$7*Inputs!$E32/12)</f>
        <v>0</v>
      </c>
      <c r="U23" s="268"/>
      <c r="V23" s="211">
        <f>MIN(-Inputs!$H32*Inputs!$B32/12,-V$7*Inputs!$E32/12)</f>
        <v>0</v>
      </c>
      <c r="W23" s="268"/>
      <c r="X23" s="211">
        <f>MIN(-Inputs!$H32*Inputs!$B32/12,-X$7*Inputs!$E32/12)</f>
        <v>0</v>
      </c>
      <c r="Y23" s="268"/>
      <c r="Z23" s="211">
        <f>MIN(-Inputs!$H32*Inputs!$B32/12,-Z$7*Inputs!$E32/12)</f>
        <v>0</v>
      </c>
      <c r="AA23" s="268"/>
      <c r="AB23" s="211">
        <f>MIN(-Inputs!$H32*Inputs!$B32/12,-AB$7*Inputs!$E32/12)</f>
        <v>0</v>
      </c>
      <c r="AC23" s="268"/>
      <c r="AD23" s="211">
        <f>MIN(-Inputs!$H32*Inputs!$B32/12,-AD$7*Inputs!$E32/12)</f>
        <v>0</v>
      </c>
      <c r="AE23" s="268"/>
      <c r="AF23" s="211">
        <f>MIN(-Inputs!$H32*Inputs!$B32/12,-AF$7*Inputs!$E32/12)</f>
        <v>0</v>
      </c>
      <c r="AG23" s="268"/>
      <c r="AH23" s="211">
        <f>MIN(-Inputs!$H32*Inputs!$B32/12,-AH$7*Inputs!$E32/12)</f>
        <v>0</v>
      </c>
      <c r="AI23" s="268"/>
      <c r="AJ23" s="211">
        <f>MIN(-Inputs!$H32*Inputs!$B32/12,-AJ$7*Inputs!$E32/12)</f>
        <v>0</v>
      </c>
      <c r="AK23" s="268"/>
      <c r="AL23" s="211">
        <f>MIN(-Inputs!$H32*Inputs!$B32/12,-AL$7*Inputs!$E32/12)</f>
        <v>0</v>
      </c>
      <c r="AM23" s="268"/>
      <c r="AN23" s="211">
        <f>MIN(-Inputs!$H32*Inputs!$B32/12,-AN$7*Inputs!$E32/12)</f>
        <v>0</v>
      </c>
      <c r="AO23" s="268"/>
      <c r="AP23" s="211">
        <f>MIN(-Inputs!$H32*Inputs!$B32/12,-AP$7*Inputs!$E32/12)</f>
        <v>0</v>
      </c>
      <c r="AQ23" s="268"/>
      <c r="AR23" s="211">
        <f>MIN(-Inputs!$H32*Inputs!$B32/12,-AR$7*Inputs!$E32/12)</f>
        <v>0</v>
      </c>
      <c r="AS23" s="268"/>
      <c r="AT23" s="211">
        <f>MIN(-Inputs!$H32*Inputs!$B32/12,-AT$7*Inputs!$E32/12)</f>
        <v>0</v>
      </c>
      <c r="AU23" s="268"/>
      <c r="AV23" s="211">
        <f>MIN(-Inputs!$H32*Inputs!$B32/12,-AV$7*Inputs!$E32/12)</f>
        <v>0</v>
      </c>
      <c r="AW23" s="268"/>
      <c r="AX23" s="211">
        <f>MIN(-Inputs!$H32*Inputs!$B32/12,-AX$7*Inputs!$E32/12)</f>
        <v>0</v>
      </c>
      <c r="AY23" s="268"/>
      <c r="AZ23" s="211">
        <f>MIN(-Inputs!$H32*Inputs!$B32/12,-AZ$7*Inputs!$E32/12)</f>
        <v>0</v>
      </c>
      <c r="BA23" s="268"/>
      <c r="BB23" s="211">
        <f>MIN(-Inputs!$H32*Inputs!$B32/12,-BB$7*Inputs!$E32/12)</f>
        <v>0</v>
      </c>
      <c r="BC23" s="268"/>
      <c r="BD23" s="211">
        <f>MIN(-Inputs!$H32*Inputs!$B32/12,-BD$7*Inputs!$E32/12)</f>
        <v>0</v>
      </c>
      <c r="BE23" s="268"/>
      <c r="BF23" s="211">
        <f>MIN(-Inputs!$H32*Inputs!$B32/12,-BF$7*Inputs!$E32/12)</f>
        <v>0</v>
      </c>
      <c r="BG23" s="268"/>
      <c r="BH23" s="211">
        <f>MIN(-Inputs!$H32*Inputs!$B32/12,-BH$7*Inputs!$E32/12)</f>
        <v>0</v>
      </c>
      <c r="BI23" s="268"/>
      <c r="BJ23" s="211">
        <f>MIN(-Inputs!$H32*Inputs!$B32/12,-BJ$7*Inputs!$E32/12)</f>
        <v>0</v>
      </c>
      <c r="BK23" s="268"/>
      <c r="BL23" s="211">
        <f>MIN(-Inputs!$H32*Inputs!$B32/12,-BL$7*Inputs!$E32/12)</f>
        <v>0</v>
      </c>
      <c r="BM23" s="268"/>
      <c r="BN23" s="211">
        <f>MIN(-Inputs!$H32*Inputs!$B32/12,-BN$7*Inputs!$E32/12)</f>
        <v>0</v>
      </c>
      <c r="BO23" s="268"/>
      <c r="BP23" s="211">
        <f>MIN(-Inputs!$H32*Inputs!$B32/12,-BP$7*Inputs!$E32/12)</f>
        <v>0</v>
      </c>
      <c r="BQ23" s="268"/>
      <c r="BR23" s="211">
        <f>MIN(-Inputs!$H32*Inputs!$B32/12,-BR$7*Inputs!$E32/12)</f>
        <v>0</v>
      </c>
      <c r="BS23" s="268"/>
      <c r="BT23" s="212">
        <f>MIN(-Inputs!$H32*Inputs!$B32/12,-BT$7*Inputs!$E32/12)</f>
        <v>0</v>
      </c>
    </row>
    <row r="24" spans="1:72" s="213" customFormat="1" ht="14.25" customHeight="1" x14ac:dyDescent="0.2">
      <c r="A24" s="214" t="str">
        <f>Inputs!A33</f>
        <v>Management Fees</v>
      </c>
      <c r="B24" s="211">
        <f>MIN(-Inputs!$H33*Inputs!$B33/12,-B$7*Inputs!$E33/12)</f>
        <v>0</v>
      </c>
      <c r="C24" s="259"/>
      <c r="D24" s="211">
        <f>MIN(-Inputs!$H33*Inputs!$B33/12,-D$7*Inputs!$E33/12)</f>
        <v>0</v>
      </c>
      <c r="E24" s="268"/>
      <c r="F24" s="211">
        <f>MIN(-Inputs!$H33*Inputs!$B33/12,-F$7*Inputs!$E33/12)</f>
        <v>0</v>
      </c>
      <c r="G24" s="268"/>
      <c r="H24" s="211">
        <f>MIN(-Inputs!$H33*Inputs!$B33/12,-H$7*Inputs!$E33/12)</f>
        <v>0</v>
      </c>
      <c r="I24" s="268"/>
      <c r="J24" s="211">
        <f>MIN(-Inputs!$H33*Inputs!$B33/12,-J$7*Inputs!$E33/12)</f>
        <v>0</v>
      </c>
      <c r="K24" s="268"/>
      <c r="L24" s="211">
        <f>MIN(-Inputs!$H33*Inputs!$B33/12,-L$7*Inputs!$E33/12)</f>
        <v>0</v>
      </c>
      <c r="M24" s="268"/>
      <c r="N24" s="211">
        <f>MIN(-Inputs!$H33*Inputs!$B33/12,-N$7*Inputs!$E33/12)</f>
        <v>0</v>
      </c>
      <c r="O24" s="268"/>
      <c r="P24" s="211">
        <f>MIN(-Inputs!$H33*Inputs!$B33/12,-P$7*Inputs!$E33/12)</f>
        <v>0</v>
      </c>
      <c r="Q24" s="268"/>
      <c r="R24" s="211">
        <f>MIN(-Inputs!$H33*Inputs!$B33/12,-R$7*Inputs!$E33/12)</f>
        <v>0</v>
      </c>
      <c r="S24" s="268"/>
      <c r="T24" s="211">
        <f>MIN(-Inputs!$H33*Inputs!$B33/12,-T$7*Inputs!$E33/12)</f>
        <v>0</v>
      </c>
      <c r="U24" s="268"/>
      <c r="V24" s="211">
        <f>MIN(-Inputs!$H33*Inputs!$B33/12,-V$7*Inputs!$E33/12)</f>
        <v>0</v>
      </c>
      <c r="W24" s="268"/>
      <c r="X24" s="211">
        <f>MIN(-Inputs!$H33*Inputs!$B33/12,-X$7*Inputs!$E33/12)</f>
        <v>0</v>
      </c>
      <c r="Y24" s="268"/>
      <c r="Z24" s="211">
        <f>MIN(-Inputs!$H33*Inputs!$B33/12,-Z$7*Inputs!$E33/12)</f>
        <v>0</v>
      </c>
      <c r="AA24" s="268"/>
      <c r="AB24" s="211">
        <f>MIN(-Inputs!$H33*Inputs!$B33/12,-AB$7*Inputs!$E33/12)</f>
        <v>0</v>
      </c>
      <c r="AC24" s="268"/>
      <c r="AD24" s="211">
        <f>MIN(-Inputs!$H33*Inputs!$B33/12,-AD$7*Inputs!$E33/12)</f>
        <v>0</v>
      </c>
      <c r="AE24" s="268"/>
      <c r="AF24" s="211">
        <f>MIN(-Inputs!$H33*Inputs!$B33/12,-AF$7*Inputs!$E33/12)</f>
        <v>0</v>
      </c>
      <c r="AG24" s="268"/>
      <c r="AH24" s="211">
        <f>MIN(-Inputs!$H33*Inputs!$B33/12,-AH$7*Inputs!$E33/12)</f>
        <v>0</v>
      </c>
      <c r="AI24" s="268"/>
      <c r="AJ24" s="211">
        <f>MIN(-Inputs!$H33*Inputs!$B33/12,-AJ$7*Inputs!$E33/12)</f>
        <v>0</v>
      </c>
      <c r="AK24" s="268"/>
      <c r="AL24" s="211">
        <f>MIN(-Inputs!$H33*Inputs!$B33/12,-AL$7*Inputs!$E33/12)</f>
        <v>0</v>
      </c>
      <c r="AM24" s="268"/>
      <c r="AN24" s="211">
        <f>MIN(-Inputs!$H33*Inputs!$B33/12,-AN$7*Inputs!$E33/12)</f>
        <v>0</v>
      </c>
      <c r="AO24" s="268"/>
      <c r="AP24" s="211">
        <f>MIN(-Inputs!$H33*Inputs!$B33/12,-AP$7*Inputs!$E33/12)</f>
        <v>0</v>
      </c>
      <c r="AQ24" s="268"/>
      <c r="AR24" s="211">
        <f>MIN(-Inputs!$H33*Inputs!$B33/12,-AR$7*Inputs!$E33/12)</f>
        <v>0</v>
      </c>
      <c r="AS24" s="268"/>
      <c r="AT24" s="211">
        <f>MIN(-Inputs!$H33*Inputs!$B33/12,-AT$7*Inputs!$E33/12)</f>
        <v>0</v>
      </c>
      <c r="AU24" s="268"/>
      <c r="AV24" s="211">
        <f>MIN(-Inputs!$H33*Inputs!$B33/12,-AV$7*Inputs!$E33/12)</f>
        <v>0</v>
      </c>
      <c r="AW24" s="268"/>
      <c r="AX24" s="211">
        <f>MIN(-Inputs!$H33*Inputs!$B33/12,-AX$7*Inputs!$E33/12)</f>
        <v>0</v>
      </c>
      <c r="AY24" s="268"/>
      <c r="AZ24" s="211">
        <f>MIN(-Inputs!$H33*Inputs!$B33/12,-AZ$7*Inputs!$E33/12)</f>
        <v>0</v>
      </c>
      <c r="BA24" s="268"/>
      <c r="BB24" s="211">
        <f>MIN(-Inputs!$H33*Inputs!$B33/12,-BB$7*Inputs!$E33/12)</f>
        <v>0</v>
      </c>
      <c r="BC24" s="268"/>
      <c r="BD24" s="211">
        <f>MIN(-Inputs!$H33*Inputs!$B33/12,-BD$7*Inputs!$E33/12)</f>
        <v>0</v>
      </c>
      <c r="BE24" s="268"/>
      <c r="BF24" s="211">
        <f>MIN(-Inputs!$H33*Inputs!$B33/12,-BF$7*Inputs!$E33/12)</f>
        <v>0</v>
      </c>
      <c r="BG24" s="268"/>
      <c r="BH24" s="211">
        <f>MIN(-Inputs!$H33*Inputs!$B33/12,-BH$7*Inputs!$E33/12)</f>
        <v>0</v>
      </c>
      <c r="BI24" s="268"/>
      <c r="BJ24" s="211">
        <f>MIN(-Inputs!$H33*Inputs!$B33/12,-BJ$7*Inputs!$E33/12)</f>
        <v>0</v>
      </c>
      <c r="BK24" s="268"/>
      <c r="BL24" s="211">
        <f>MIN(-Inputs!$H33*Inputs!$B33/12,-BL$7*Inputs!$E33/12)</f>
        <v>0</v>
      </c>
      <c r="BM24" s="268"/>
      <c r="BN24" s="211">
        <f>MIN(-Inputs!$H33*Inputs!$B33/12,-BN$7*Inputs!$E33/12)</f>
        <v>0</v>
      </c>
      <c r="BO24" s="268"/>
      <c r="BP24" s="211">
        <f>MIN(-Inputs!$H33*Inputs!$B33/12,-BP$7*Inputs!$E33/12)</f>
        <v>0</v>
      </c>
      <c r="BQ24" s="268"/>
      <c r="BR24" s="211">
        <f>MIN(-Inputs!$H33*Inputs!$B33/12,-BR$7*Inputs!$E33/12)</f>
        <v>0</v>
      </c>
      <c r="BS24" s="268"/>
      <c r="BT24" s="212">
        <f>MIN(-Inputs!$H33*Inputs!$B33/12,-BT$7*Inputs!$E33/12)</f>
        <v>0</v>
      </c>
    </row>
    <row r="25" spans="1:72" s="213" customFormat="1" ht="14.25" customHeight="1" thickBot="1" x14ac:dyDescent="0.25">
      <c r="A25" s="215" t="str">
        <f>Inputs!A34</f>
        <v>Replacement Reserves</v>
      </c>
      <c r="B25" s="216">
        <v>0</v>
      </c>
      <c r="C25" s="260"/>
      <c r="D25" s="216">
        <v>0</v>
      </c>
      <c r="E25" s="269"/>
      <c r="F25" s="216">
        <v>0</v>
      </c>
      <c r="G25" s="269"/>
      <c r="H25" s="216">
        <v>0</v>
      </c>
      <c r="I25" s="269"/>
      <c r="J25" s="216">
        <f>MIN(-Inputs!$H34*Inputs!$B34/12,-J$7*Inputs!$E34/12)</f>
        <v>0</v>
      </c>
      <c r="K25" s="269"/>
      <c r="L25" s="216">
        <f>MIN(-Inputs!$H34*Inputs!$B34/12,-L$7*Inputs!$E34/12)</f>
        <v>0</v>
      </c>
      <c r="M25" s="269"/>
      <c r="N25" s="216">
        <f>MIN(-Inputs!$H34*Inputs!$B34/12,-N$7*Inputs!$E34/12)</f>
        <v>0</v>
      </c>
      <c r="O25" s="269"/>
      <c r="P25" s="216">
        <f>MIN(-Inputs!$H34*Inputs!$B34/12,-P$7*Inputs!$E34/12)</f>
        <v>0</v>
      </c>
      <c r="Q25" s="269"/>
      <c r="R25" s="216">
        <f>MIN(-Inputs!$H34*Inputs!$B34/12,-R$7*Inputs!$E34/12)</f>
        <v>0</v>
      </c>
      <c r="S25" s="269"/>
      <c r="T25" s="216">
        <f>MIN(-Inputs!$H34*Inputs!$B34/12,-T$7*Inputs!$E34/12)</f>
        <v>0</v>
      </c>
      <c r="U25" s="269"/>
      <c r="V25" s="216">
        <f>MIN(-Inputs!$H34*Inputs!$B34/12,-V$7*Inputs!$E34/12)</f>
        <v>0</v>
      </c>
      <c r="W25" s="269"/>
      <c r="X25" s="216">
        <f>MIN(-Inputs!$H34*Inputs!$B34/12,-X$7*Inputs!$E34/12)</f>
        <v>0</v>
      </c>
      <c r="Y25" s="269"/>
      <c r="Z25" s="216">
        <f>MIN(-Inputs!$H34*Inputs!$B34/12,-Z$7*Inputs!$E34/12)</f>
        <v>0</v>
      </c>
      <c r="AA25" s="269"/>
      <c r="AB25" s="216">
        <f>MIN(-Inputs!$H34*Inputs!$B34/12,-AB$7*Inputs!$E34/12)</f>
        <v>0</v>
      </c>
      <c r="AC25" s="269"/>
      <c r="AD25" s="216">
        <f>MIN(-Inputs!$H34*Inputs!$B34/12,-AD$7*Inputs!$E34/12)</f>
        <v>0</v>
      </c>
      <c r="AE25" s="269"/>
      <c r="AF25" s="216">
        <f>MIN(-Inputs!$H34*Inputs!$B34/12,-AF$7*Inputs!$E34/12)</f>
        <v>0</v>
      </c>
      <c r="AG25" s="269"/>
      <c r="AH25" s="216">
        <f>MIN(-Inputs!$H34*Inputs!$B34/12,-AH$7*Inputs!$E34/12)</f>
        <v>0</v>
      </c>
      <c r="AI25" s="269"/>
      <c r="AJ25" s="216">
        <f>MIN(-Inputs!$H34*Inputs!$B34/12,-AJ$7*Inputs!$E34/12)</f>
        <v>0</v>
      </c>
      <c r="AK25" s="269"/>
      <c r="AL25" s="216">
        <f>MIN(-Inputs!$H34*Inputs!$B34/12,-AL$7*Inputs!$E34/12)</f>
        <v>0</v>
      </c>
      <c r="AM25" s="269"/>
      <c r="AN25" s="216">
        <f>MIN(-Inputs!$H34*Inputs!$B34/12,-AN$7*Inputs!$E34/12)</f>
        <v>0</v>
      </c>
      <c r="AO25" s="269"/>
      <c r="AP25" s="216">
        <f>MIN(-Inputs!$H34*Inputs!$B34/12,-AP$7*Inputs!$E34/12)</f>
        <v>0</v>
      </c>
      <c r="AQ25" s="269"/>
      <c r="AR25" s="216">
        <f>MIN(-Inputs!$H34*Inputs!$B34/12,-AR$7*Inputs!$E34/12)</f>
        <v>0</v>
      </c>
      <c r="AS25" s="269"/>
      <c r="AT25" s="216">
        <f>MIN(-Inputs!$H34*Inputs!$B34/12,-AT$7*Inputs!$E34/12)</f>
        <v>0</v>
      </c>
      <c r="AU25" s="269"/>
      <c r="AV25" s="216">
        <f>MIN(-Inputs!$H34*Inputs!$B34/12,-AV$7*Inputs!$E34/12)</f>
        <v>0</v>
      </c>
      <c r="AW25" s="269"/>
      <c r="AX25" s="216">
        <f>MIN(-Inputs!$H34*Inputs!$B34/12,-AX$7*Inputs!$E34/12)</f>
        <v>0</v>
      </c>
      <c r="AY25" s="269"/>
      <c r="AZ25" s="216">
        <f>MIN(-Inputs!$H34*Inputs!$B34/12,-AZ$7*Inputs!$E34/12)</f>
        <v>0</v>
      </c>
      <c r="BA25" s="269"/>
      <c r="BB25" s="216">
        <f>MIN(-Inputs!$H34*Inputs!$B34/12,-BB$7*Inputs!$E34/12)</f>
        <v>0</v>
      </c>
      <c r="BC25" s="269"/>
      <c r="BD25" s="216">
        <f>MIN(-Inputs!$H34*Inputs!$B34/12,-BD$7*Inputs!$E34/12)</f>
        <v>0</v>
      </c>
      <c r="BE25" s="269"/>
      <c r="BF25" s="216">
        <f>MIN(-Inputs!$H34*Inputs!$B34/12,-BF$7*Inputs!$E34/12)</f>
        <v>0</v>
      </c>
      <c r="BG25" s="269"/>
      <c r="BH25" s="216">
        <f>MIN(-Inputs!$H34*Inputs!$B34/12,-BH$7*Inputs!$E34/12)</f>
        <v>0</v>
      </c>
      <c r="BI25" s="269"/>
      <c r="BJ25" s="216">
        <f>MIN(-Inputs!$H34*Inputs!$B34/12,-BJ$7*Inputs!$E34/12)</f>
        <v>0</v>
      </c>
      <c r="BK25" s="269"/>
      <c r="BL25" s="216">
        <f>MIN(-Inputs!$H34*Inputs!$B34/12,-BL$7*Inputs!$E34/12)</f>
        <v>0</v>
      </c>
      <c r="BM25" s="269"/>
      <c r="BN25" s="216">
        <f>MIN(-Inputs!$H34*Inputs!$B34/12,-BN$7*Inputs!$E34/12)</f>
        <v>0</v>
      </c>
      <c r="BO25" s="269"/>
      <c r="BP25" s="216">
        <f>MIN(-Inputs!$H34*Inputs!$B34/12,-BP$7*Inputs!$E34/12)</f>
        <v>0</v>
      </c>
      <c r="BQ25" s="269"/>
      <c r="BR25" s="216">
        <f>MIN(-Inputs!$H34*Inputs!$B34/12,-BR$7*Inputs!$E34/12)</f>
        <v>0</v>
      </c>
      <c r="BS25" s="269"/>
      <c r="BT25" s="217">
        <f>MIN(-Inputs!$H34*Inputs!$B34/12,-BT$7*Inputs!$E34/12)</f>
        <v>0</v>
      </c>
    </row>
    <row r="26" spans="1:72" s="213" customFormat="1" ht="14.25" customHeight="1" thickTop="1" thickBot="1" x14ac:dyDescent="0.25">
      <c r="A26" s="218" t="s">
        <v>36</v>
      </c>
      <c r="B26" s="219">
        <f t="shared" ref="B26:BT26" si="15">MIN(B10:B10)+MIN(B11:B11)+MIN(B12:B12)+MIN(B13:B13)+MIN(B14:B14)+MIN(B15:B15)+MIN(B16:B16)+MIN(B17:B17)+MIN(B18:B18)+MIN(B20:B20)+MIN(B19:B19)+MIN(B21:B21)+MIN(B22:B22)+MIN(B23:B23)+MIN(B24:B24)+MIN(B25:B25)</f>
        <v>0</v>
      </c>
      <c r="C26" s="219">
        <f>-(ABS(C10)+ABS(C11)+ABS(C12)+ABS(C13)+ABS(C14)+ABS(C15)+ABS(C16)+ABS(C17)+ABS(C18)+ABS(C20)+ABS(C19)+ABS(C21)+ABS(C22)+ABS(C23)+ABS(C24)+ABS(C25))</f>
        <v>0</v>
      </c>
      <c r="D26" s="219">
        <f t="shared" si="15"/>
        <v>0</v>
      </c>
      <c r="E26" s="219">
        <f>-(ABS(E10)+ABS(E11)+ABS(E12)+ABS(E13)+ABS(E14)+ABS(E15)+ABS(E16)+ABS(E17)+ABS(E18)+ABS(E20)+ABS(E19)+ABS(E21)+ABS(E22)+ABS(E23)+ABS(E24)+ABS(E25))</f>
        <v>0</v>
      </c>
      <c r="F26" s="219">
        <f t="shared" si="15"/>
        <v>0</v>
      </c>
      <c r="G26" s="219">
        <f>-(ABS(G10)+ABS(G11)+ABS(G12)+ABS(G13)+ABS(G14)+ABS(G15)+ABS(G16)+ABS(G17)+ABS(G18)+ABS(G20)+ABS(G19)+ABS(G21)+ABS(G22)+ABS(G23)+ABS(G24)+ABS(G25))</f>
        <v>0</v>
      </c>
      <c r="H26" s="219">
        <f>MIN(H10:H10)+MIN(H11:H11)+MIN(H12:H12)+MIN(H13:H13)+MIN(H14:H14)+MIN(H15:H15)+MIN(H16:H16)+MIN(H17:H17)+MIN(H18:H18)+MIN(H20:H20)+MIN(H19:H19)+MIN(H21:H21)+MIN(H22:H22)+MIN(H23:H23)+MIN(H24:H24)+MIN(H25:H25)</f>
        <v>0</v>
      </c>
      <c r="I26" s="219">
        <f>-(ABS(I10)+ABS(I11)+ABS(I12)+ABS(I13)+ABS(I14)+ABS(I15)+ABS(I16)+ABS(I17)+ABS(I18)+ABS(I20)+ABS(I19)+ABS(I21)+ABS(I22)+ABS(I23)+ABS(I24)+ABS(I25))</f>
        <v>0</v>
      </c>
      <c r="J26" s="219">
        <f>MIN(J10:J10)+MIN(J11:J11)+MIN(J12:J12)+MIN(J13:J13)+MIN(J14:J14)+MIN(J15:J15)+MIN(J16:J16)+MIN(J17:J17)+MIN(J18:J18)+MIN(J20:J20)+MIN(J19:J19)+MIN(J21:J21)+MIN(J22:J22)+MIN(J23:J23)+MIN(J24:J24)+MIN(J25:J25)</f>
        <v>0</v>
      </c>
      <c r="K26" s="219">
        <f>-(ABS(K10)+ABS(K11)+ABS(K12)+ABS(K13)+ABS(K14)+ABS(K15)+ABS(K16)+ABS(K17)+ABS(K18)+ABS(K20)+ABS(K19)+ABS(K21)+ABS(K22)+ABS(K23)+ABS(K24)+ABS(K25))</f>
        <v>0</v>
      </c>
      <c r="L26" s="219">
        <f t="shared" ref="L26" si="16">MIN(L10:L10)+MIN(L11:L11)+MIN(L12:L12)+MIN(L13:L13)+MIN(L14:L14)+MIN(L15:L15)+MIN(L16:L16)+MIN(L17:L17)+MIN(L18:L18)+MIN(L20:L20)+MIN(L19:L19)+MIN(L21:L21)+MIN(L22:L22)+MIN(L23:L23)+MIN(L24:L24)+MIN(L25:L25)</f>
        <v>0</v>
      </c>
      <c r="M26" s="219">
        <f>-(ABS(M10)+ABS(M11)+ABS(M12)+ABS(M13)+ABS(M14)+ABS(M15)+ABS(M16)+ABS(M17)+ABS(M18)+ABS(M20)+ABS(M19)+ABS(M21)+ABS(M22)+ABS(M23)+ABS(M24)+ABS(M25))</f>
        <v>0</v>
      </c>
      <c r="N26" s="219">
        <f t="shared" si="15"/>
        <v>0</v>
      </c>
      <c r="O26" s="219">
        <f>-(ABS(O10)+ABS(O11)+ABS(O12)+ABS(O13)+ABS(O14)+ABS(O15)+ABS(O16)+ABS(O17)+ABS(O18)+ABS(O20)+ABS(O19)+ABS(O21)+ABS(O22)+ABS(O23)+ABS(O24)+ABS(O25))</f>
        <v>0</v>
      </c>
      <c r="P26" s="219">
        <f t="shared" si="15"/>
        <v>0</v>
      </c>
      <c r="Q26" s="219">
        <f>-(ABS(Q10)+ABS(Q11)+ABS(Q12)+ABS(Q13)+ABS(Q14)+ABS(Q15)+ABS(Q16)+ABS(Q17)+ABS(Q18)+ABS(Q20)+ABS(Q19)+ABS(Q21)+ABS(Q22)+ABS(Q23)+ABS(Q24)+ABS(Q25))</f>
        <v>0</v>
      </c>
      <c r="R26" s="219">
        <f t="shared" si="15"/>
        <v>0</v>
      </c>
      <c r="S26" s="219">
        <f>-(ABS(S10)+ABS(S11)+ABS(S12)+ABS(S13)+ABS(S14)+ABS(S15)+ABS(S16)+ABS(S17)+ABS(S18)+ABS(S20)+ABS(S19)+ABS(S21)+ABS(S22)+ABS(S23)+ABS(S24)+ABS(S25))</f>
        <v>0</v>
      </c>
      <c r="T26" s="219">
        <f t="shared" si="15"/>
        <v>0</v>
      </c>
      <c r="U26" s="219">
        <f>-(ABS(U10)+ABS(U11)+ABS(U12)+ABS(U13)+ABS(U14)+ABS(U15)+ABS(U16)+ABS(U17)+ABS(U18)+ABS(U20)+ABS(U19)+ABS(U21)+ABS(U22)+ABS(U23)+ABS(U24)+ABS(U25))</f>
        <v>0</v>
      </c>
      <c r="V26" s="219">
        <f t="shared" si="15"/>
        <v>0</v>
      </c>
      <c r="W26" s="219">
        <f>-(ABS(W10)+ABS(W11)+ABS(W12)+ABS(W13)+ABS(W14)+ABS(W15)+ABS(W16)+ABS(W17)+ABS(W18)+ABS(W20)+ABS(W19)+ABS(W21)+ABS(W22)+ABS(W23)+ABS(W24)+ABS(W25))</f>
        <v>0</v>
      </c>
      <c r="X26" s="219">
        <f t="shared" si="15"/>
        <v>0</v>
      </c>
      <c r="Y26" s="219">
        <f>-(ABS(Y10)+ABS(Y11)+ABS(Y12)+ABS(Y13)+ABS(Y14)+ABS(Y15)+ABS(Y16)+ABS(Y17)+ABS(Y18)+ABS(Y20)+ABS(Y19)+ABS(Y21)+ABS(Y22)+ABS(Y23)+ABS(Y24)+ABS(Y25))</f>
        <v>0</v>
      </c>
      <c r="Z26" s="219">
        <f t="shared" si="15"/>
        <v>0</v>
      </c>
      <c r="AA26" s="219">
        <f>-(ABS(AA10)+ABS(AA11)+ABS(AA12)+ABS(AA13)+ABS(AA14)+ABS(AA15)+ABS(AA16)+ABS(AA17)+ABS(AA18)+ABS(AA20)+ABS(AA19)+ABS(AA21)+ABS(AA22)+ABS(AA23)+ABS(AA24)+ABS(AA25))</f>
        <v>0</v>
      </c>
      <c r="AB26" s="219">
        <f t="shared" si="15"/>
        <v>0</v>
      </c>
      <c r="AC26" s="219">
        <f>-(ABS(AC10)+ABS(AC11)+ABS(AC12)+ABS(AC13)+ABS(AC14)+ABS(AC15)+ABS(AC16)+ABS(AC17)+ABS(AC18)+ABS(AC20)+ABS(AC19)+ABS(AC21)+ABS(AC22)+ABS(AC23)+ABS(AC24)+ABS(AC25))</f>
        <v>0</v>
      </c>
      <c r="AD26" s="219">
        <f t="shared" si="15"/>
        <v>0</v>
      </c>
      <c r="AE26" s="219">
        <f>-(ABS(AE10)+ABS(AE11)+ABS(AE12)+ABS(AE13)+ABS(AE14)+ABS(AE15)+ABS(AE16)+ABS(AE17)+ABS(AE18)+ABS(AE20)+ABS(AE19)+ABS(AE21)+ABS(AE22)+ABS(AE23)+ABS(AE24)+ABS(AE25))</f>
        <v>0</v>
      </c>
      <c r="AF26" s="219">
        <f t="shared" si="15"/>
        <v>0</v>
      </c>
      <c r="AG26" s="219">
        <f>-(ABS(AG10)+ABS(AG11)+ABS(AG12)+ABS(AG13)+ABS(AG14)+ABS(AG15)+ABS(AG16)+ABS(AG17)+ABS(AG18)+ABS(AG20)+ABS(AG19)+ABS(AG21)+ABS(AG22)+ABS(AG23)+ABS(AG24)+ABS(AG25))</f>
        <v>0</v>
      </c>
      <c r="AH26" s="219">
        <f t="shared" si="15"/>
        <v>0</v>
      </c>
      <c r="AI26" s="219">
        <f>-(ABS(AI10)+ABS(AI11)+ABS(AI12)+ABS(AI13)+ABS(AI14)+ABS(AI15)+ABS(AI16)+ABS(AI17)+ABS(AI18)+ABS(AI20)+ABS(AI19)+ABS(AI21)+ABS(AI22)+ABS(AI23)+ABS(AI24)+ABS(AI25))</f>
        <v>0</v>
      </c>
      <c r="AJ26" s="219">
        <f t="shared" si="15"/>
        <v>0</v>
      </c>
      <c r="AK26" s="219">
        <f>-(ABS(AK10)+ABS(AK11)+ABS(AK12)+ABS(AK13)+ABS(AK14)+ABS(AK15)+ABS(AK16)+ABS(AK17)+ABS(AK18)+ABS(AK20)+ABS(AK19)+ABS(AK21)+ABS(AK22)+ABS(AK23)+ABS(AK24)+ABS(AK25))</f>
        <v>0</v>
      </c>
      <c r="AL26" s="219">
        <f t="shared" si="15"/>
        <v>0</v>
      </c>
      <c r="AM26" s="219">
        <f>-(ABS(AM10)+ABS(AM11)+ABS(AM12)+ABS(AM13)+ABS(AM14)+ABS(AM15)+ABS(AM16)+ABS(AM17)+ABS(AM18)+ABS(AM20)+ABS(AM19)+ABS(AM21)+ABS(AM22)+ABS(AM23)+ABS(AM24)+ABS(AM25))</f>
        <v>0</v>
      </c>
      <c r="AN26" s="219">
        <f t="shared" si="15"/>
        <v>0</v>
      </c>
      <c r="AO26" s="219">
        <f>-(ABS(AO10)+ABS(AO11)+ABS(AO12)+ABS(AO13)+ABS(AO14)+ABS(AO15)+ABS(AO16)+ABS(AO17)+ABS(AO18)+ABS(AO20)+ABS(AO19)+ABS(AO21)+ABS(AO22)+ABS(AO23)+ABS(AO24)+ABS(AO25))</f>
        <v>0</v>
      </c>
      <c r="AP26" s="219">
        <f t="shared" si="15"/>
        <v>0</v>
      </c>
      <c r="AQ26" s="219">
        <f>-(ABS(AQ10)+ABS(AQ11)+ABS(AQ12)+ABS(AQ13)+ABS(AQ14)+ABS(AQ15)+ABS(AQ16)+ABS(AQ17)+ABS(AQ18)+ABS(AQ20)+ABS(AQ19)+ABS(AQ21)+ABS(AQ22)+ABS(AQ23)+ABS(AQ24)+ABS(AQ25))</f>
        <v>0</v>
      </c>
      <c r="AR26" s="219">
        <f t="shared" si="15"/>
        <v>0</v>
      </c>
      <c r="AS26" s="219">
        <f>-(ABS(AS10)+ABS(AS11)+ABS(AS12)+ABS(AS13)+ABS(AS14)+ABS(AS15)+ABS(AS16)+ABS(AS17)+ABS(AS18)+ABS(AS20)+ABS(AS19)+ABS(AS21)+ABS(AS22)+ABS(AS23)+ABS(AS24)+ABS(AS25))</f>
        <v>0</v>
      </c>
      <c r="AT26" s="219">
        <f t="shared" si="15"/>
        <v>0</v>
      </c>
      <c r="AU26" s="219">
        <f>-(ABS(AU10)+ABS(AU11)+ABS(AU12)+ABS(AU13)+ABS(AU14)+ABS(AU15)+ABS(AU16)+ABS(AU17)+ABS(AU18)+ABS(AU20)+ABS(AU19)+ABS(AU21)+ABS(AU22)+ABS(AU23)+ABS(AU24)+ABS(AU25))</f>
        <v>0</v>
      </c>
      <c r="AV26" s="219">
        <f t="shared" si="15"/>
        <v>0</v>
      </c>
      <c r="AW26" s="272">
        <f>-(ABS(AW10)+ABS(AW11)+ABS(AW12)+ABS(AW13)+ABS(AW14)+ABS(AW15)+ABS(AW16)+ABS(AW17)+ABS(AW18)+ABS(AW20)+ABS(AW19)+ABS(AW21)+ABS(AW22)+ABS(AW23)+ABS(AW24)+ABS(AW25))</f>
        <v>0</v>
      </c>
      <c r="AX26" s="219">
        <f t="shared" si="15"/>
        <v>0</v>
      </c>
      <c r="AY26" s="272">
        <f>-(ABS(AY10)+ABS(AY11)+ABS(AY12)+ABS(AY13)+ABS(AY14)+ABS(AY15)+ABS(AY16)+ABS(AY17)+ABS(AY18)+ABS(AY20)+ABS(AY19)+ABS(AY21)+ABS(AY22)+ABS(AY23)+ABS(AY24)+ABS(AY25))</f>
        <v>0</v>
      </c>
      <c r="AZ26" s="219">
        <f t="shared" si="15"/>
        <v>0</v>
      </c>
      <c r="BA26" s="219">
        <f>-(ABS(BA10)+ABS(BA11)+ABS(BA12)+ABS(BA13)+ABS(BA14)+ABS(BA15)+ABS(BA16)+ABS(BA17)+ABS(BA18)+ABS(BA20)+ABS(BA19)+ABS(BA21)+ABS(BA22)+ABS(BA23)+ABS(BA24)+ABS(BA25))</f>
        <v>0</v>
      </c>
      <c r="BB26" s="219">
        <f t="shared" si="15"/>
        <v>0</v>
      </c>
      <c r="BC26" s="219">
        <f>-(ABS(BC10)+ABS(BC11)+ABS(BC12)+ABS(BC13)+ABS(BC14)+ABS(BC15)+ABS(BC16)+ABS(BC17)+ABS(BC18)+ABS(BC20)+ABS(BC19)+ABS(BC21)+ABS(BC22)+ABS(BC23)+ABS(BC24)+ABS(BC25))</f>
        <v>0</v>
      </c>
      <c r="BD26" s="219">
        <f t="shared" si="15"/>
        <v>0</v>
      </c>
      <c r="BE26" s="219">
        <f>-(ABS(BE10)+ABS(BE11)+ABS(BE12)+ABS(BE13)+ABS(BE14)+ABS(BE15)+ABS(BE16)+ABS(BE17)+ABS(BE18)+ABS(BE20)+ABS(BE19)+ABS(BE21)+ABS(BE22)+ABS(BE23)+ABS(BE24)+ABS(BE25))</f>
        <v>0</v>
      </c>
      <c r="BF26" s="219">
        <f t="shared" si="15"/>
        <v>0</v>
      </c>
      <c r="BG26" s="219">
        <f>-(ABS(BG10)+ABS(BG11)+ABS(BG12)+ABS(BG13)+ABS(BG14)+ABS(BG15)+ABS(BG16)+ABS(BG17)+ABS(BG18)+ABS(BG20)+ABS(BG19)+ABS(BG21)+ABS(BG22)+ABS(BG23)+ABS(BG24)+ABS(BG25))</f>
        <v>0</v>
      </c>
      <c r="BH26" s="219">
        <f t="shared" si="15"/>
        <v>0</v>
      </c>
      <c r="BI26" s="219">
        <f>-(ABS(BI10)+ABS(BI11)+ABS(BI12)+ABS(BI13)+ABS(BI14)+ABS(BI15)+ABS(BI16)+ABS(BI17)+ABS(BI18)+ABS(BI20)+ABS(BI19)+ABS(BI21)+ABS(BI22)+ABS(BI23)+ABS(BI24)+ABS(BI25))</f>
        <v>0</v>
      </c>
      <c r="BJ26" s="219">
        <f t="shared" si="15"/>
        <v>0</v>
      </c>
      <c r="BK26" s="219">
        <f>-(ABS(BK10)+ABS(BK11)+ABS(BK12)+ABS(BK13)+ABS(BK14)+ABS(BK15)+ABS(BK16)+ABS(BK17)+ABS(BK18)+ABS(BK20)+ABS(BK19)+ABS(BK21)+ABS(BK22)+ABS(BK23)+ABS(BK24)+ABS(BK25))</f>
        <v>0</v>
      </c>
      <c r="BL26" s="219">
        <f t="shared" si="15"/>
        <v>0</v>
      </c>
      <c r="BM26" s="219">
        <f>-(ABS(BM10)+ABS(BM11)+ABS(BM12)+ABS(BM13)+ABS(BM14)+ABS(BM15)+ABS(BM16)+ABS(BM17)+ABS(BM18)+ABS(BM20)+ABS(BM19)+ABS(BM21)+ABS(BM22)+ABS(BM23)+ABS(BM24)+ABS(BM25))</f>
        <v>0</v>
      </c>
      <c r="BN26" s="219">
        <f t="shared" si="15"/>
        <v>0</v>
      </c>
      <c r="BO26" s="219">
        <f>-(ABS(BO10)+ABS(BO11)+ABS(BO12)+ABS(BO13)+ABS(BO14)+ABS(BO15)+ABS(BO16)+ABS(BO17)+ABS(BO18)+ABS(BO20)+ABS(BO19)+ABS(BO21)+ABS(BO22)+ABS(BO23)+ABS(BO24)+ABS(BO25))</f>
        <v>0</v>
      </c>
      <c r="BP26" s="219">
        <f t="shared" si="15"/>
        <v>0</v>
      </c>
      <c r="BQ26" s="219">
        <f>-(ABS(BQ10)+ABS(BQ11)+ABS(BQ12)+ABS(BQ13)+ABS(BQ14)+ABS(BQ15)+ABS(BQ16)+ABS(BQ17)+ABS(BQ18)+ABS(BQ20)+ABS(BQ19)+ABS(BQ21)+ABS(BQ22)+ABS(BQ23)+ABS(BQ24)+ABS(BQ25))</f>
        <v>0</v>
      </c>
      <c r="BR26" s="219">
        <f t="shared" si="15"/>
        <v>0</v>
      </c>
      <c r="BS26" s="219">
        <f>-(ABS(BS10)+ABS(BS11)+ABS(BS12)+ABS(BS13)+ABS(BS14)+ABS(BS15)+ABS(BS16)+ABS(BS17)+ABS(BS18)+ABS(BS20)+ABS(BS19)+ABS(BS21)+ABS(BS22)+ABS(BS23)+ABS(BS24)+ABS(BS25))</f>
        <v>0</v>
      </c>
      <c r="BT26" s="220">
        <f t="shared" si="15"/>
        <v>0</v>
      </c>
    </row>
    <row r="27" spans="1:72" s="210" customFormat="1" ht="14.25" customHeight="1" x14ac:dyDescent="0.2">
      <c r="A27" s="221" t="s">
        <v>37</v>
      </c>
      <c r="B27" s="222">
        <f t="shared" ref="B27:BT27" si="17">B9+B26</f>
        <v>0</v>
      </c>
      <c r="C27" s="222">
        <f>C9+C26</f>
        <v>0</v>
      </c>
      <c r="D27" s="222">
        <f t="shared" si="17"/>
        <v>0</v>
      </c>
      <c r="E27" s="222">
        <f>E9+E26</f>
        <v>0</v>
      </c>
      <c r="F27" s="222">
        <f t="shared" si="17"/>
        <v>0</v>
      </c>
      <c r="G27" s="222">
        <f>G9+G26</f>
        <v>0</v>
      </c>
      <c r="H27" s="222">
        <f>H9+H26</f>
        <v>0</v>
      </c>
      <c r="I27" s="222">
        <f>I9+I26</f>
        <v>0</v>
      </c>
      <c r="J27" s="222">
        <f t="shared" si="17"/>
        <v>0</v>
      </c>
      <c r="K27" s="222">
        <f>K9+K26</f>
        <v>0</v>
      </c>
      <c r="L27" s="222">
        <f t="shared" ref="L27" si="18">L9+L26</f>
        <v>0</v>
      </c>
      <c r="M27" s="222">
        <f>M9+M26</f>
        <v>0</v>
      </c>
      <c r="N27" s="222">
        <f t="shared" si="17"/>
        <v>0</v>
      </c>
      <c r="O27" s="222">
        <f t="shared" ref="O27:Q27" si="19">O9+O26</f>
        <v>0</v>
      </c>
      <c r="P27" s="222">
        <f t="shared" si="17"/>
        <v>0</v>
      </c>
      <c r="Q27" s="222">
        <f t="shared" si="19"/>
        <v>0</v>
      </c>
      <c r="R27" s="222">
        <f t="shared" si="17"/>
        <v>0</v>
      </c>
      <c r="S27" s="222">
        <f t="shared" si="17"/>
        <v>0</v>
      </c>
      <c r="T27" s="222">
        <f t="shared" si="17"/>
        <v>0</v>
      </c>
      <c r="U27" s="222">
        <f t="shared" ref="U27:W27" si="20">U9+U26</f>
        <v>0</v>
      </c>
      <c r="V27" s="222">
        <f t="shared" si="17"/>
        <v>0</v>
      </c>
      <c r="W27" s="222">
        <f t="shared" si="20"/>
        <v>0</v>
      </c>
      <c r="X27" s="222">
        <f t="shared" si="17"/>
        <v>0</v>
      </c>
      <c r="Y27" s="222">
        <f t="shared" si="17"/>
        <v>0</v>
      </c>
      <c r="Z27" s="222">
        <f t="shared" si="17"/>
        <v>0</v>
      </c>
      <c r="AA27" s="222">
        <f t="shared" ref="AA27:AC27" si="21">AA9+AA26</f>
        <v>0</v>
      </c>
      <c r="AB27" s="222">
        <f t="shared" si="17"/>
        <v>0</v>
      </c>
      <c r="AC27" s="222">
        <f t="shared" si="21"/>
        <v>0</v>
      </c>
      <c r="AD27" s="222">
        <f t="shared" si="17"/>
        <v>0</v>
      </c>
      <c r="AE27" s="222">
        <f t="shared" si="17"/>
        <v>0</v>
      </c>
      <c r="AF27" s="222">
        <f t="shared" si="17"/>
        <v>0</v>
      </c>
      <c r="AG27" s="222">
        <f t="shared" ref="AG27:AI27" si="22">AG9+AG26</f>
        <v>0</v>
      </c>
      <c r="AH27" s="222">
        <f t="shared" si="17"/>
        <v>0</v>
      </c>
      <c r="AI27" s="222">
        <f t="shared" si="22"/>
        <v>0</v>
      </c>
      <c r="AJ27" s="222">
        <f t="shared" si="17"/>
        <v>0</v>
      </c>
      <c r="AK27" s="222">
        <f t="shared" si="17"/>
        <v>0</v>
      </c>
      <c r="AL27" s="222">
        <f t="shared" si="17"/>
        <v>0</v>
      </c>
      <c r="AM27" s="222">
        <f t="shared" ref="AM27:AO27" si="23">AM9+AM26</f>
        <v>0</v>
      </c>
      <c r="AN27" s="222">
        <f t="shared" si="17"/>
        <v>0</v>
      </c>
      <c r="AO27" s="222">
        <f t="shared" si="23"/>
        <v>0</v>
      </c>
      <c r="AP27" s="222">
        <f t="shared" si="17"/>
        <v>0</v>
      </c>
      <c r="AQ27" s="222">
        <f t="shared" si="17"/>
        <v>0</v>
      </c>
      <c r="AR27" s="222">
        <f t="shared" si="17"/>
        <v>0</v>
      </c>
      <c r="AS27" s="222">
        <f t="shared" ref="AS27:AU27" si="24">AS9+AS26</f>
        <v>0</v>
      </c>
      <c r="AT27" s="222">
        <f t="shared" si="17"/>
        <v>0</v>
      </c>
      <c r="AU27" s="222">
        <f t="shared" si="24"/>
        <v>0</v>
      </c>
      <c r="AV27" s="222">
        <f t="shared" si="17"/>
        <v>0</v>
      </c>
      <c r="AW27" s="273">
        <f t="shared" si="17"/>
        <v>0</v>
      </c>
      <c r="AX27" s="222">
        <f t="shared" si="17"/>
        <v>0</v>
      </c>
      <c r="AY27" s="273">
        <f t="shared" ref="AY27:BA27" si="25">AY9+AY26</f>
        <v>0</v>
      </c>
      <c r="AZ27" s="222">
        <f t="shared" si="17"/>
        <v>0</v>
      </c>
      <c r="BA27" s="222">
        <f t="shared" si="25"/>
        <v>0</v>
      </c>
      <c r="BB27" s="222">
        <f t="shared" si="17"/>
        <v>0</v>
      </c>
      <c r="BC27" s="222">
        <f t="shared" si="17"/>
        <v>0</v>
      </c>
      <c r="BD27" s="222">
        <f t="shared" si="17"/>
        <v>0</v>
      </c>
      <c r="BE27" s="222">
        <f t="shared" ref="BE27:BG27" si="26">BE9+BE26</f>
        <v>0</v>
      </c>
      <c r="BF27" s="222">
        <f t="shared" si="17"/>
        <v>0</v>
      </c>
      <c r="BG27" s="222">
        <f t="shared" si="26"/>
        <v>0</v>
      </c>
      <c r="BH27" s="222">
        <f t="shared" si="17"/>
        <v>0</v>
      </c>
      <c r="BI27" s="222">
        <f t="shared" si="17"/>
        <v>0</v>
      </c>
      <c r="BJ27" s="222">
        <f t="shared" si="17"/>
        <v>0</v>
      </c>
      <c r="BK27" s="222">
        <f t="shared" ref="BK27:BM27" si="27">BK9+BK26</f>
        <v>0</v>
      </c>
      <c r="BL27" s="222">
        <f t="shared" si="17"/>
        <v>0</v>
      </c>
      <c r="BM27" s="222">
        <f t="shared" si="27"/>
        <v>0</v>
      </c>
      <c r="BN27" s="222">
        <f t="shared" si="17"/>
        <v>0</v>
      </c>
      <c r="BO27" s="222">
        <f t="shared" si="17"/>
        <v>0</v>
      </c>
      <c r="BP27" s="222">
        <f t="shared" si="17"/>
        <v>0</v>
      </c>
      <c r="BQ27" s="222">
        <f t="shared" ref="BQ27:BS27" si="28">BQ9+BQ26</f>
        <v>0</v>
      </c>
      <c r="BR27" s="222">
        <f t="shared" si="17"/>
        <v>0</v>
      </c>
      <c r="BS27" s="222">
        <f t="shared" si="28"/>
        <v>0</v>
      </c>
      <c r="BT27" s="223">
        <f t="shared" si="17"/>
        <v>0</v>
      </c>
    </row>
    <row r="28" spans="1:72" s="210" customFormat="1" ht="14.25" customHeight="1" x14ac:dyDescent="0.2">
      <c r="A28" s="224" t="s">
        <v>34</v>
      </c>
      <c r="B28" s="225">
        <v>0</v>
      </c>
      <c r="C28" s="261"/>
      <c r="D28" s="225">
        <v>0</v>
      </c>
      <c r="E28" s="261"/>
      <c r="F28" s="225">
        <f>-Inputs!$B$38</f>
        <v>0</v>
      </c>
      <c r="G28" s="261"/>
      <c r="H28" s="225">
        <f>-Inputs!$B$38</f>
        <v>0</v>
      </c>
      <c r="I28" s="261"/>
      <c r="J28" s="225">
        <f>-Inputs!$B$39</f>
        <v>0</v>
      </c>
      <c r="K28" s="261"/>
      <c r="L28" s="225">
        <f>-Inputs!$B$39</f>
        <v>0</v>
      </c>
      <c r="M28" s="261"/>
      <c r="N28" s="225">
        <f>-Inputs!$B$39</f>
        <v>0</v>
      </c>
      <c r="O28" s="261"/>
      <c r="P28" s="225">
        <f>-Inputs!$B$39</f>
        <v>0</v>
      </c>
      <c r="Q28" s="261"/>
      <c r="R28" s="225">
        <f>-Inputs!$B$39</f>
        <v>0</v>
      </c>
      <c r="S28" s="261"/>
      <c r="T28" s="225">
        <f>-Inputs!$B$39</f>
        <v>0</v>
      </c>
      <c r="U28" s="261"/>
      <c r="V28" s="225">
        <f>-Inputs!$B$39</f>
        <v>0</v>
      </c>
      <c r="W28" s="261"/>
      <c r="X28" s="225">
        <f>-Inputs!$B$39</f>
        <v>0</v>
      </c>
      <c r="Y28" s="261"/>
      <c r="Z28" s="225">
        <f>-Inputs!$B$39</f>
        <v>0</v>
      </c>
      <c r="AA28" s="261"/>
      <c r="AB28" s="225">
        <f>-Inputs!$B$39</f>
        <v>0</v>
      </c>
      <c r="AC28" s="261"/>
      <c r="AD28" s="225">
        <f>-Inputs!$B$39</f>
        <v>0</v>
      </c>
      <c r="AE28" s="261"/>
      <c r="AF28" s="225">
        <f>-Inputs!$B$39</f>
        <v>0</v>
      </c>
      <c r="AG28" s="261"/>
      <c r="AH28" s="225">
        <f>-Inputs!$B$39</f>
        <v>0</v>
      </c>
      <c r="AI28" s="261"/>
      <c r="AJ28" s="225">
        <f>-Inputs!$B$39</f>
        <v>0</v>
      </c>
      <c r="AK28" s="261"/>
      <c r="AL28" s="225">
        <f>-Inputs!$B$39</f>
        <v>0</v>
      </c>
      <c r="AM28" s="261"/>
      <c r="AN28" s="225">
        <f>-Inputs!$B$39</f>
        <v>0</v>
      </c>
      <c r="AO28" s="261"/>
      <c r="AP28" s="225">
        <f>-Inputs!$B$39</f>
        <v>0</v>
      </c>
      <c r="AQ28" s="261"/>
      <c r="AR28" s="225">
        <f>-Inputs!$B$39</f>
        <v>0</v>
      </c>
      <c r="AS28" s="261"/>
      <c r="AT28" s="225">
        <f>-Inputs!$B$39</f>
        <v>0</v>
      </c>
      <c r="AU28" s="261"/>
      <c r="AV28" s="225">
        <f>-Inputs!$B$39</f>
        <v>0</v>
      </c>
      <c r="AW28" s="261"/>
      <c r="AX28" s="225">
        <f>-Inputs!$B$39</f>
        <v>0</v>
      </c>
      <c r="AY28" s="261"/>
      <c r="AZ28" s="225">
        <f>-Inputs!$B$39</f>
        <v>0</v>
      </c>
      <c r="BA28" s="261"/>
      <c r="BB28" s="225">
        <f>-Inputs!$B$39</f>
        <v>0</v>
      </c>
      <c r="BC28" s="261"/>
      <c r="BD28" s="225">
        <f>-Inputs!$B$39</f>
        <v>0</v>
      </c>
      <c r="BE28" s="261"/>
      <c r="BF28" s="225">
        <f>-Inputs!$B$39</f>
        <v>0</v>
      </c>
      <c r="BG28" s="261"/>
      <c r="BH28" s="225">
        <f>-Inputs!$B$39</f>
        <v>0</v>
      </c>
      <c r="BI28" s="261"/>
      <c r="BJ28" s="225">
        <f>-Inputs!$B$39</f>
        <v>0</v>
      </c>
      <c r="BK28" s="261"/>
      <c r="BL28" s="225">
        <f>-Inputs!$B$39</f>
        <v>0</v>
      </c>
      <c r="BM28" s="261"/>
      <c r="BN28" s="225">
        <f>-Inputs!$B$39</f>
        <v>0</v>
      </c>
      <c r="BO28" s="261"/>
      <c r="BP28" s="225">
        <f>-Inputs!$B$39</f>
        <v>0</v>
      </c>
      <c r="BQ28" s="261"/>
      <c r="BR28" s="225">
        <f>-Inputs!$B$39</f>
        <v>0</v>
      </c>
      <c r="BS28" s="261"/>
      <c r="BT28" s="226">
        <f>-Inputs!$B$39</f>
        <v>0</v>
      </c>
    </row>
    <row r="29" spans="1:72" s="210" customFormat="1" ht="14.25" customHeight="1" thickBot="1" x14ac:dyDescent="0.25">
      <c r="A29" s="227" t="s">
        <v>35</v>
      </c>
      <c r="B29" s="228">
        <v>0</v>
      </c>
      <c r="C29" s="262"/>
      <c r="D29" s="228">
        <v>0</v>
      </c>
      <c r="E29" s="262"/>
      <c r="F29" s="228">
        <f>-Inputs!B40</f>
        <v>0</v>
      </c>
      <c r="G29" s="262"/>
      <c r="H29" s="228">
        <f>-Inputs!B40+(-Inputs!B40*12)</f>
        <v>0</v>
      </c>
      <c r="I29" s="262"/>
      <c r="J29" s="228">
        <f>-Inputs!$B40</f>
        <v>0</v>
      </c>
      <c r="K29" s="262"/>
      <c r="L29" s="228">
        <f>-Inputs!$B40</f>
        <v>0</v>
      </c>
      <c r="M29" s="262"/>
      <c r="N29" s="228">
        <f>-Inputs!$B40</f>
        <v>0</v>
      </c>
      <c r="O29" s="262"/>
      <c r="P29" s="228">
        <f>-Inputs!$B40</f>
        <v>0</v>
      </c>
      <c r="Q29" s="262"/>
      <c r="R29" s="228">
        <f>-Inputs!$B40</f>
        <v>0</v>
      </c>
      <c r="S29" s="262"/>
      <c r="T29" s="228">
        <f>-Inputs!$B40</f>
        <v>0</v>
      </c>
      <c r="U29" s="262"/>
      <c r="V29" s="228">
        <f>-Inputs!$B40</f>
        <v>0</v>
      </c>
      <c r="W29" s="262"/>
      <c r="X29" s="228">
        <f>-Inputs!$B40</f>
        <v>0</v>
      </c>
      <c r="Y29" s="262"/>
      <c r="Z29" s="228">
        <f>-Inputs!$B40</f>
        <v>0</v>
      </c>
      <c r="AA29" s="262"/>
      <c r="AB29" s="228">
        <f>-Inputs!$B40</f>
        <v>0</v>
      </c>
      <c r="AC29" s="262"/>
      <c r="AD29" s="228">
        <f>-Inputs!$B40</f>
        <v>0</v>
      </c>
      <c r="AE29" s="262"/>
      <c r="AF29" s="228">
        <f>-Inputs!$B40</f>
        <v>0</v>
      </c>
      <c r="AG29" s="262"/>
      <c r="AH29" s="228">
        <f>-Inputs!$B40</f>
        <v>0</v>
      </c>
      <c r="AI29" s="262"/>
      <c r="AJ29" s="228">
        <f>-Inputs!$B40</f>
        <v>0</v>
      </c>
      <c r="AK29" s="262"/>
      <c r="AL29" s="228">
        <f>-Inputs!$B40</f>
        <v>0</v>
      </c>
      <c r="AM29" s="262"/>
      <c r="AN29" s="228">
        <f>-Inputs!$B40</f>
        <v>0</v>
      </c>
      <c r="AO29" s="262"/>
      <c r="AP29" s="228">
        <f>-Inputs!$B40</f>
        <v>0</v>
      </c>
      <c r="AQ29" s="262"/>
      <c r="AR29" s="228">
        <f>-Inputs!$B40</f>
        <v>0</v>
      </c>
      <c r="AS29" s="262"/>
      <c r="AT29" s="228">
        <f>-Inputs!$B40</f>
        <v>0</v>
      </c>
      <c r="AU29" s="262"/>
      <c r="AV29" s="228">
        <f>-Inputs!$B40</f>
        <v>0</v>
      </c>
      <c r="AW29" s="262"/>
      <c r="AX29" s="228">
        <f>-Inputs!$B40</f>
        <v>0</v>
      </c>
      <c r="AY29" s="262"/>
      <c r="AZ29" s="228">
        <f>-Inputs!$B40</f>
        <v>0</v>
      </c>
      <c r="BA29" s="262"/>
      <c r="BB29" s="228">
        <f>-Inputs!$B40</f>
        <v>0</v>
      </c>
      <c r="BC29" s="262"/>
      <c r="BD29" s="228">
        <f>-Inputs!$B40</f>
        <v>0</v>
      </c>
      <c r="BE29" s="262"/>
      <c r="BF29" s="228">
        <f>-Inputs!$B40</f>
        <v>0</v>
      </c>
      <c r="BG29" s="262"/>
      <c r="BH29" s="228">
        <f>-Inputs!$B40</f>
        <v>0</v>
      </c>
      <c r="BI29" s="262"/>
      <c r="BJ29" s="228">
        <f>-Inputs!$B40</f>
        <v>0</v>
      </c>
      <c r="BK29" s="262"/>
      <c r="BL29" s="228">
        <f>-Inputs!$B40</f>
        <v>0</v>
      </c>
      <c r="BM29" s="262"/>
      <c r="BN29" s="228">
        <f>-Inputs!$B40</f>
        <v>0</v>
      </c>
      <c r="BO29" s="262"/>
      <c r="BP29" s="228">
        <f>-Inputs!$B40</f>
        <v>0</v>
      </c>
      <c r="BQ29" s="262"/>
      <c r="BR29" s="228">
        <f>-Inputs!$B40</f>
        <v>0</v>
      </c>
      <c r="BS29" s="262"/>
      <c r="BT29" s="229">
        <f>-Inputs!$B40</f>
        <v>0</v>
      </c>
    </row>
    <row r="30" spans="1:72" s="210" customFormat="1" ht="14.25" customHeight="1" thickBot="1" x14ac:dyDescent="0.25">
      <c r="A30" s="230" t="s">
        <v>78</v>
      </c>
      <c r="B30" s="231">
        <f t="shared" ref="B30:BT30" si="29">SUM(B27:B29)</f>
        <v>0</v>
      </c>
      <c r="C30" s="231">
        <f>SUM(C27:C29)</f>
        <v>0</v>
      </c>
      <c r="D30" s="231">
        <f t="shared" si="29"/>
        <v>0</v>
      </c>
      <c r="E30" s="231">
        <f>SUM(E27:E29)</f>
        <v>0</v>
      </c>
      <c r="F30" s="231">
        <f t="shared" si="29"/>
        <v>0</v>
      </c>
      <c r="G30" s="231">
        <f>SUM(G27:G29)</f>
        <v>0</v>
      </c>
      <c r="H30" s="231">
        <f>SUM(H27:H29)</f>
        <v>0</v>
      </c>
      <c r="I30" s="231">
        <f t="shared" si="29"/>
        <v>0</v>
      </c>
      <c r="J30" s="231">
        <f t="shared" si="29"/>
        <v>0</v>
      </c>
      <c r="K30" s="231">
        <f t="shared" ref="K30:L30" si="30">SUM(K27:K29)</f>
        <v>0</v>
      </c>
      <c r="L30" s="231">
        <f t="shared" si="30"/>
        <v>0</v>
      </c>
      <c r="M30" s="231">
        <f t="shared" si="29"/>
        <v>0</v>
      </c>
      <c r="N30" s="231">
        <f t="shared" si="29"/>
        <v>0</v>
      </c>
      <c r="O30" s="231">
        <f t="shared" ref="O30:Q30" si="31">SUM(O27:O29)</f>
        <v>0</v>
      </c>
      <c r="P30" s="231">
        <f t="shared" si="29"/>
        <v>0</v>
      </c>
      <c r="Q30" s="231">
        <f t="shared" si="31"/>
        <v>0</v>
      </c>
      <c r="R30" s="231">
        <f t="shared" si="29"/>
        <v>0</v>
      </c>
      <c r="S30" s="231">
        <f t="shared" si="29"/>
        <v>0</v>
      </c>
      <c r="T30" s="231">
        <f t="shared" si="29"/>
        <v>0</v>
      </c>
      <c r="U30" s="231">
        <f t="shared" ref="U30:W30" si="32">SUM(U27:U29)</f>
        <v>0</v>
      </c>
      <c r="V30" s="231">
        <f t="shared" si="29"/>
        <v>0</v>
      </c>
      <c r="W30" s="231">
        <f t="shared" si="32"/>
        <v>0</v>
      </c>
      <c r="X30" s="231">
        <f t="shared" si="29"/>
        <v>0</v>
      </c>
      <c r="Y30" s="231">
        <f t="shared" si="29"/>
        <v>0</v>
      </c>
      <c r="Z30" s="231">
        <f t="shared" si="29"/>
        <v>0</v>
      </c>
      <c r="AA30" s="231">
        <f t="shared" ref="AA30:AC30" si="33">SUM(AA27:AA29)</f>
        <v>0</v>
      </c>
      <c r="AB30" s="231">
        <f t="shared" si="29"/>
        <v>0</v>
      </c>
      <c r="AC30" s="231">
        <f t="shared" si="33"/>
        <v>0</v>
      </c>
      <c r="AD30" s="231">
        <f t="shared" si="29"/>
        <v>0</v>
      </c>
      <c r="AE30" s="231">
        <f t="shared" si="29"/>
        <v>0</v>
      </c>
      <c r="AF30" s="231">
        <f t="shared" si="29"/>
        <v>0</v>
      </c>
      <c r="AG30" s="231">
        <f t="shared" ref="AG30:AI30" si="34">SUM(AG27:AG29)</f>
        <v>0</v>
      </c>
      <c r="AH30" s="231">
        <f t="shared" si="29"/>
        <v>0</v>
      </c>
      <c r="AI30" s="231">
        <f t="shared" si="34"/>
        <v>0</v>
      </c>
      <c r="AJ30" s="231">
        <f t="shared" si="29"/>
        <v>0</v>
      </c>
      <c r="AK30" s="231">
        <f t="shared" si="29"/>
        <v>0</v>
      </c>
      <c r="AL30" s="231">
        <f t="shared" si="29"/>
        <v>0</v>
      </c>
      <c r="AM30" s="231">
        <f t="shared" ref="AM30:AO30" si="35">SUM(AM27:AM29)</f>
        <v>0</v>
      </c>
      <c r="AN30" s="231">
        <f t="shared" si="29"/>
        <v>0</v>
      </c>
      <c r="AO30" s="231">
        <f t="shared" si="35"/>
        <v>0</v>
      </c>
      <c r="AP30" s="231">
        <f t="shared" si="29"/>
        <v>0</v>
      </c>
      <c r="AQ30" s="231">
        <f t="shared" si="29"/>
        <v>0</v>
      </c>
      <c r="AR30" s="231">
        <f t="shared" si="29"/>
        <v>0</v>
      </c>
      <c r="AS30" s="231">
        <f t="shared" ref="AS30:AU30" si="36">SUM(AS27:AS29)</f>
        <v>0</v>
      </c>
      <c r="AT30" s="231">
        <f t="shared" si="29"/>
        <v>0</v>
      </c>
      <c r="AU30" s="231">
        <f t="shared" si="36"/>
        <v>0</v>
      </c>
      <c r="AV30" s="231">
        <f t="shared" si="29"/>
        <v>0</v>
      </c>
      <c r="AW30" s="274">
        <f t="shared" si="29"/>
        <v>0</v>
      </c>
      <c r="AX30" s="231">
        <f t="shared" si="29"/>
        <v>0</v>
      </c>
      <c r="AY30" s="274">
        <f t="shared" ref="AY30:BA30" si="37">SUM(AY27:AY29)</f>
        <v>0</v>
      </c>
      <c r="AZ30" s="231">
        <f t="shared" si="29"/>
        <v>0</v>
      </c>
      <c r="BA30" s="231">
        <f t="shared" si="37"/>
        <v>0</v>
      </c>
      <c r="BB30" s="231">
        <f t="shared" si="29"/>
        <v>0</v>
      </c>
      <c r="BC30" s="231">
        <f t="shared" si="29"/>
        <v>0</v>
      </c>
      <c r="BD30" s="231">
        <f t="shared" si="29"/>
        <v>0</v>
      </c>
      <c r="BE30" s="231">
        <f t="shared" ref="BE30:BG30" si="38">SUM(BE27:BE29)</f>
        <v>0</v>
      </c>
      <c r="BF30" s="231">
        <f t="shared" si="29"/>
        <v>0</v>
      </c>
      <c r="BG30" s="231">
        <f t="shared" si="38"/>
        <v>0</v>
      </c>
      <c r="BH30" s="231">
        <f t="shared" si="29"/>
        <v>0</v>
      </c>
      <c r="BI30" s="231">
        <f t="shared" si="29"/>
        <v>0</v>
      </c>
      <c r="BJ30" s="231">
        <f t="shared" si="29"/>
        <v>0</v>
      </c>
      <c r="BK30" s="231">
        <f t="shared" ref="BK30:BM30" si="39">SUM(BK27:BK29)</f>
        <v>0</v>
      </c>
      <c r="BL30" s="231">
        <f t="shared" si="29"/>
        <v>0</v>
      </c>
      <c r="BM30" s="231">
        <f t="shared" si="39"/>
        <v>0</v>
      </c>
      <c r="BN30" s="231">
        <f t="shared" si="29"/>
        <v>0</v>
      </c>
      <c r="BO30" s="231">
        <f t="shared" si="29"/>
        <v>0</v>
      </c>
      <c r="BP30" s="231">
        <f t="shared" si="29"/>
        <v>0</v>
      </c>
      <c r="BQ30" s="231">
        <f t="shared" ref="BQ30:BS30" si="40">SUM(BQ27:BQ29)</f>
        <v>0</v>
      </c>
      <c r="BR30" s="231">
        <f t="shared" si="29"/>
        <v>0</v>
      </c>
      <c r="BS30" s="231">
        <f t="shared" si="40"/>
        <v>0</v>
      </c>
      <c r="BT30" s="232">
        <f t="shared" si="29"/>
        <v>0</v>
      </c>
    </row>
    <row r="31" spans="1:72" s="213" customFormat="1" ht="14.25" customHeight="1" thickTop="1" thickBot="1" x14ac:dyDescent="0.25">
      <c r="A31" s="233" t="s">
        <v>77</v>
      </c>
      <c r="B31" s="234">
        <f>B30</f>
        <v>0</v>
      </c>
      <c r="C31" s="234">
        <f>C30</f>
        <v>0</v>
      </c>
      <c r="D31" s="234">
        <f>IF(B31&lt;0,(B31+D30),D30)</f>
        <v>0</v>
      </c>
      <c r="E31" s="234">
        <f t="shared" ref="E31:BP31" si="41">IF(C31&lt;0,(C31+E30),E30)</f>
        <v>0</v>
      </c>
      <c r="F31" s="234">
        <f t="shared" si="41"/>
        <v>0</v>
      </c>
      <c r="G31" s="234">
        <f t="shared" si="41"/>
        <v>0</v>
      </c>
      <c r="H31" s="234">
        <f t="shared" si="41"/>
        <v>0</v>
      </c>
      <c r="I31" s="234">
        <f t="shared" si="41"/>
        <v>0</v>
      </c>
      <c r="J31" s="234">
        <f t="shared" si="41"/>
        <v>0</v>
      </c>
      <c r="K31" s="234">
        <f t="shared" si="41"/>
        <v>0</v>
      </c>
      <c r="L31" s="234">
        <f t="shared" si="41"/>
        <v>0</v>
      </c>
      <c r="M31" s="234">
        <f t="shared" si="41"/>
        <v>0</v>
      </c>
      <c r="N31" s="234">
        <f t="shared" si="41"/>
        <v>0</v>
      </c>
      <c r="O31" s="234">
        <f t="shared" si="41"/>
        <v>0</v>
      </c>
      <c r="P31" s="234">
        <f t="shared" si="41"/>
        <v>0</v>
      </c>
      <c r="Q31" s="234">
        <f t="shared" si="41"/>
        <v>0</v>
      </c>
      <c r="R31" s="234">
        <f t="shared" si="41"/>
        <v>0</v>
      </c>
      <c r="S31" s="234">
        <f t="shared" si="41"/>
        <v>0</v>
      </c>
      <c r="T31" s="234">
        <f t="shared" si="41"/>
        <v>0</v>
      </c>
      <c r="U31" s="234">
        <f t="shared" si="41"/>
        <v>0</v>
      </c>
      <c r="V31" s="234">
        <f t="shared" si="41"/>
        <v>0</v>
      </c>
      <c r="W31" s="234">
        <f t="shared" si="41"/>
        <v>0</v>
      </c>
      <c r="X31" s="234">
        <f t="shared" si="41"/>
        <v>0</v>
      </c>
      <c r="Y31" s="234">
        <f t="shared" si="41"/>
        <v>0</v>
      </c>
      <c r="Z31" s="234">
        <f t="shared" si="41"/>
        <v>0</v>
      </c>
      <c r="AA31" s="234">
        <f t="shared" si="41"/>
        <v>0</v>
      </c>
      <c r="AB31" s="234">
        <f t="shared" si="41"/>
        <v>0</v>
      </c>
      <c r="AC31" s="234">
        <f t="shared" si="41"/>
        <v>0</v>
      </c>
      <c r="AD31" s="234">
        <f t="shared" si="41"/>
        <v>0</v>
      </c>
      <c r="AE31" s="234">
        <f t="shared" si="41"/>
        <v>0</v>
      </c>
      <c r="AF31" s="234">
        <f t="shared" si="41"/>
        <v>0</v>
      </c>
      <c r="AG31" s="234">
        <f t="shared" si="41"/>
        <v>0</v>
      </c>
      <c r="AH31" s="234">
        <f t="shared" si="41"/>
        <v>0</v>
      </c>
      <c r="AI31" s="234">
        <f t="shared" si="41"/>
        <v>0</v>
      </c>
      <c r="AJ31" s="234">
        <f t="shared" si="41"/>
        <v>0</v>
      </c>
      <c r="AK31" s="234">
        <f t="shared" si="41"/>
        <v>0</v>
      </c>
      <c r="AL31" s="234">
        <f t="shared" si="41"/>
        <v>0</v>
      </c>
      <c r="AM31" s="234">
        <f t="shared" si="41"/>
        <v>0</v>
      </c>
      <c r="AN31" s="234">
        <f t="shared" si="41"/>
        <v>0</v>
      </c>
      <c r="AO31" s="234">
        <f t="shared" si="41"/>
        <v>0</v>
      </c>
      <c r="AP31" s="234">
        <f t="shared" si="41"/>
        <v>0</v>
      </c>
      <c r="AQ31" s="234">
        <f t="shared" si="41"/>
        <v>0</v>
      </c>
      <c r="AR31" s="234">
        <f t="shared" si="41"/>
        <v>0</v>
      </c>
      <c r="AS31" s="234">
        <f t="shared" si="41"/>
        <v>0</v>
      </c>
      <c r="AT31" s="234">
        <f t="shared" si="41"/>
        <v>0</v>
      </c>
      <c r="AU31" s="234">
        <f t="shared" si="41"/>
        <v>0</v>
      </c>
      <c r="AV31" s="234">
        <f t="shared" si="41"/>
        <v>0</v>
      </c>
      <c r="AW31" s="275">
        <f t="shared" si="41"/>
        <v>0</v>
      </c>
      <c r="AX31" s="234">
        <f t="shared" si="41"/>
        <v>0</v>
      </c>
      <c r="AY31" s="275">
        <f t="shared" si="41"/>
        <v>0</v>
      </c>
      <c r="AZ31" s="234">
        <f t="shared" si="41"/>
        <v>0</v>
      </c>
      <c r="BA31" s="234">
        <f t="shared" si="41"/>
        <v>0</v>
      </c>
      <c r="BB31" s="234">
        <f t="shared" si="41"/>
        <v>0</v>
      </c>
      <c r="BC31" s="234">
        <f t="shared" si="41"/>
        <v>0</v>
      </c>
      <c r="BD31" s="234">
        <f t="shared" si="41"/>
        <v>0</v>
      </c>
      <c r="BE31" s="234">
        <f t="shared" si="41"/>
        <v>0</v>
      </c>
      <c r="BF31" s="234">
        <f t="shared" si="41"/>
        <v>0</v>
      </c>
      <c r="BG31" s="234">
        <f t="shared" si="41"/>
        <v>0</v>
      </c>
      <c r="BH31" s="234">
        <f t="shared" si="41"/>
        <v>0</v>
      </c>
      <c r="BI31" s="234">
        <f t="shared" si="41"/>
        <v>0</v>
      </c>
      <c r="BJ31" s="234">
        <f t="shared" si="41"/>
        <v>0</v>
      </c>
      <c r="BK31" s="234">
        <f t="shared" si="41"/>
        <v>0</v>
      </c>
      <c r="BL31" s="234">
        <f t="shared" si="41"/>
        <v>0</v>
      </c>
      <c r="BM31" s="234">
        <f t="shared" si="41"/>
        <v>0</v>
      </c>
      <c r="BN31" s="234">
        <f t="shared" si="41"/>
        <v>0</v>
      </c>
      <c r="BO31" s="234">
        <f t="shared" si="41"/>
        <v>0</v>
      </c>
      <c r="BP31" s="234">
        <f t="shared" si="41"/>
        <v>0</v>
      </c>
      <c r="BQ31" s="234">
        <f t="shared" ref="BQ31:BT31" si="42">IF(BO31&lt;0,(BO31+BQ30),BQ30)</f>
        <v>0</v>
      </c>
      <c r="BR31" s="234">
        <f t="shared" si="42"/>
        <v>0</v>
      </c>
      <c r="BS31" s="234">
        <f t="shared" si="42"/>
        <v>0</v>
      </c>
      <c r="BT31" s="235">
        <f t="shared" si="42"/>
        <v>0</v>
      </c>
    </row>
    <row r="32" spans="1:72" s="158" customFormat="1" ht="14.25" customHeight="1" x14ac:dyDescent="0.25">
      <c r="A32" s="156"/>
      <c r="B32" s="157"/>
      <c r="C32" s="157"/>
      <c r="D32" s="157"/>
      <c r="E32" s="157"/>
      <c r="F32" s="157"/>
      <c r="G32" s="157"/>
      <c r="H32" s="157"/>
      <c r="I32" s="157"/>
      <c r="J32" s="157" t="str">
        <f>IF(AND(J31&lt;H31,J31&gt;L31),"",IF(J30&lt;0,J31,""))</f>
        <v/>
      </c>
      <c r="K32" s="157"/>
      <c r="L32" s="157" t="str">
        <f>IF(AND(L31&lt;J31,L31&gt;N31),"",IF(L30&lt;0,L31,""))</f>
        <v/>
      </c>
      <c r="M32" s="157"/>
      <c r="N32" s="157" t="str">
        <f>IF(AND(N31&lt;L31,N31&gt;P31),"",IF(N30&lt;0,N31,""))</f>
        <v/>
      </c>
      <c r="O32" s="157"/>
      <c r="P32" s="157" t="str">
        <f>IF(AND(P31&lt;N31,P31&gt;R31),"",IF(P30&lt;0,P31,""))</f>
        <v/>
      </c>
      <c r="Q32" s="157"/>
      <c r="R32" s="157" t="str">
        <f>IF(AND(R31&lt;P31,R31&gt;T31),"",IF(R30&lt;0,R31,""))</f>
        <v/>
      </c>
      <c r="S32" s="157"/>
      <c r="T32" s="157" t="str">
        <f>IF(AND(T31&lt;R31,T31&gt;V31),"",IF(T30&lt;0,T31,""))</f>
        <v/>
      </c>
      <c r="U32" s="157"/>
      <c r="V32" s="157" t="str">
        <f>IF(AND(V31&lt;T31,V31&gt;X31),"",IF(V30&lt;0,V31,""))</f>
        <v/>
      </c>
      <c r="W32" s="157"/>
      <c r="X32" s="157" t="str">
        <f>IF(AND(X31&lt;V31,X31&gt;Z31),"",IF(X30&lt;0,X31,""))</f>
        <v/>
      </c>
      <c r="Y32" s="157"/>
      <c r="Z32" s="157" t="str">
        <f>IF(AND(Z31&lt;X31,Z31&gt;AB31),"",IF(Z30&lt;0,Z31,""))</f>
        <v/>
      </c>
      <c r="AA32" s="157"/>
      <c r="AB32" s="157" t="str">
        <f>IF(AND(AB31&lt;Z31,AB31&gt;AD31),"",IF(AB30&lt;0,AB31,""))</f>
        <v/>
      </c>
      <c r="AC32" s="157"/>
      <c r="AD32" s="157" t="str">
        <f>IF(AND(AD31&lt;AB31,AD31&gt;AF31),"",IF(AD30&lt;0,AD31,""))</f>
        <v/>
      </c>
      <c r="AE32" s="157"/>
      <c r="AF32" s="157" t="str">
        <f>IF(AND(AF31&lt;AD31,AF31&gt;AH31),"",IF(AF30&lt;0,AF31,""))</f>
        <v/>
      </c>
      <c r="AG32" s="157"/>
      <c r="AH32" s="157" t="str">
        <f>IF(AND(AH31&lt;AF31,AH31&gt;AJ31),"",IF(AH30&lt;0,AH31,""))</f>
        <v/>
      </c>
      <c r="AI32" s="157"/>
      <c r="AJ32" s="157" t="str">
        <f>IF(AND(AJ31&lt;AH31,AJ31&gt;AL31),"",IF(AJ30&lt;0,AJ31,""))</f>
        <v/>
      </c>
      <c r="AK32" s="157"/>
      <c r="AL32" s="157" t="str">
        <f>IF(AND(AL31&lt;AJ31,AL31&gt;AN31),"",IF(AL30&lt;0,AL31,""))</f>
        <v/>
      </c>
      <c r="AM32" s="157"/>
      <c r="AN32" s="157" t="str">
        <f>IF(AND(AN31&lt;AL31,AN31&gt;AP31),"",IF(AN30&lt;0,AN31,""))</f>
        <v/>
      </c>
      <c r="AO32" s="157"/>
      <c r="AP32" s="157" t="str">
        <f>IF(AND(AP31&lt;AN31,AP31&gt;AR31),"",IF(AP30&lt;0,AP31,""))</f>
        <v/>
      </c>
      <c r="AQ32" s="157"/>
      <c r="AR32" s="157" t="str">
        <f>IF(AND(AR31&lt;AP31,AR31&gt;AT31),"",IF(AR30&lt;0,AR31,""))</f>
        <v/>
      </c>
      <c r="AS32" s="157"/>
      <c r="AT32" s="157" t="str">
        <f>IF(AND(AT31&lt;AR31,AT31&gt;AV31),"",IF(AT30&lt;0,AT31,""))</f>
        <v/>
      </c>
      <c r="AU32" s="157"/>
      <c r="AV32" s="157" t="str">
        <f>IF(AND(AV31&lt;AT31,AV31&gt;AX31),"",IF(AV30&lt;0,AV31,""))</f>
        <v/>
      </c>
      <c r="AW32" s="276"/>
      <c r="AX32" s="157" t="str">
        <f>IF(AND(AX31&lt;AV31,AX31&gt;AZ31),"",IF(AX30&lt;0,AX31,""))</f>
        <v/>
      </c>
      <c r="AY32" s="276"/>
      <c r="AZ32" s="157" t="str">
        <f>IF(AND(AZ31&lt;AX31,AZ31&gt;BB31),"",IF(AZ30&lt;0,AZ31,""))</f>
        <v/>
      </c>
      <c r="BA32" s="157"/>
      <c r="BB32" s="157" t="str">
        <f>IF(AND(BB31&lt;AZ31,BB31&gt;BD31),"",IF(BB30&lt;0,BB31,""))</f>
        <v/>
      </c>
      <c r="BC32" s="157"/>
      <c r="BD32" s="157" t="str">
        <f>IF(AND(BD31&lt;BB31,BD31&gt;BF31),"",IF(BD30&lt;0,BD31,""))</f>
        <v/>
      </c>
      <c r="BE32" s="157"/>
      <c r="BF32" s="157" t="str">
        <f>IF(AND(BF31&lt;BD31,BF31&gt;BH31),"",IF(BF30&lt;0,BF31,""))</f>
        <v/>
      </c>
      <c r="BG32" s="157"/>
      <c r="BH32" s="157" t="str">
        <f>IF(AND(BH31&lt;BF31,BH31&gt;BJ31),"",IF(BH30&lt;0,BH31,""))</f>
        <v/>
      </c>
      <c r="BI32" s="157"/>
      <c r="BJ32" s="157" t="str">
        <f>IF(AND(BJ31&lt;BH31,BJ31&gt;BL31),"",IF(BJ30&lt;0,BJ31,""))</f>
        <v/>
      </c>
      <c r="BK32" s="157"/>
      <c r="BL32" s="157" t="str">
        <f>IF(AND(BL31&lt;BJ31,BL31&gt;BN31),"",IF(BL30&lt;0,BL31,""))</f>
        <v/>
      </c>
      <c r="BM32" s="157"/>
      <c r="BN32" s="157" t="str">
        <f>IF(AND(BN31&lt;BL31,BN31&gt;BP31),"",IF(BN30&lt;0,BN31,""))</f>
        <v/>
      </c>
      <c r="BO32" s="157"/>
      <c r="BP32" s="157" t="str">
        <f>IF(AND(BP31&lt;BN31,BP31&gt;BR31),"",IF(BP30&lt;0,BP31,""))</f>
        <v/>
      </c>
      <c r="BQ32" s="157"/>
      <c r="BR32" s="157" t="str">
        <f>IF(AND(BR31&lt;BP31,BR31&gt;BT31),"",IF(BR30&lt;0,BR31,""))</f>
        <v/>
      </c>
      <c r="BS32" s="157"/>
      <c r="BT32" s="157" t="str">
        <f>IF(AND(BT31&lt;BR31,BT31&gt;BV31),"",IF(BT30&lt;0,BT31,""))</f>
        <v/>
      </c>
    </row>
    <row r="33" spans="1:72" s="161" customFormat="1" ht="14.25" customHeight="1" x14ac:dyDescent="0.2">
      <c r="A33" s="159" t="s">
        <v>3</v>
      </c>
      <c r="B33" s="160" t="s">
        <v>32</v>
      </c>
      <c r="C33" s="160" t="s">
        <v>32</v>
      </c>
      <c r="D33" s="160" t="s">
        <v>32</v>
      </c>
      <c r="E33" s="160" t="s">
        <v>32</v>
      </c>
      <c r="F33" s="160">
        <f>IFERROR(-F26/F9,0)</f>
        <v>0</v>
      </c>
      <c r="G33" s="160">
        <f t="shared" ref="G33:BR33" si="43">IFERROR(-G26/G9,0)</f>
        <v>0</v>
      </c>
      <c r="H33" s="160">
        <f t="shared" si="43"/>
        <v>0</v>
      </c>
      <c r="I33" s="160">
        <f t="shared" si="43"/>
        <v>0</v>
      </c>
      <c r="J33" s="160">
        <f t="shared" si="43"/>
        <v>0</v>
      </c>
      <c r="K33" s="160">
        <f t="shared" si="43"/>
        <v>0</v>
      </c>
      <c r="L33" s="160">
        <f t="shared" si="43"/>
        <v>0</v>
      </c>
      <c r="M33" s="160">
        <f t="shared" si="43"/>
        <v>0</v>
      </c>
      <c r="N33" s="160">
        <f t="shared" si="43"/>
        <v>0</v>
      </c>
      <c r="O33" s="160">
        <f t="shared" si="43"/>
        <v>0</v>
      </c>
      <c r="P33" s="160">
        <f t="shared" si="43"/>
        <v>0</v>
      </c>
      <c r="Q33" s="160">
        <f t="shared" si="43"/>
        <v>0</v>
      </c>
      <c r="R33" s="160">
        <f t="shared" si="43"/>
        <v>0</v>
      </c>
      <c r="S33" s="160">
        <f t="shared" si="43"/>
        <v>0</v>
      </c>
      <c r="T33" s="160">
        <f t="shared" si="43"/>
        <v>0</v>
      </c>
      <c r="U33" s="160">
        <f t="shared" si="43"/>
        <v>0</v>
      </c>
      <c r="V33" s="160">
        <f t="shared" si="43"/>
        <v>0</v>
      </c>
      <c r="W33" s="160">
        <f t="shared" si="43"/>
        <v>0</v>
      </c>
      <c r="X33" s="160">
        <f t="shared" si="43"/>
        <v>0</v>
      </c>
      <c r="Y33" s="160">
        <f t="shared" si="43"/>
        <v>0</v>
      </c>
      <c r="Z33" s="160">
        <f t="shared" si="43"/>
        <v>0</v>
      </c>
      <c r="AA33" s="160">
        <f t="shared" si="43"/>
        <v>0</v>
      </c>
      <c r="AB33" s="160">
        <f t="shared" si="43"/>
        <v>0</v>
      </c>
      <c r="AC33" s="160">
        <f t="shared" si="43"/>
        <v>0</v>
      </c>
      <c r="AD33" s="160">
        <f t="shared" si="43"/>
        <v>0</v>
      </c>
      <c r="AE33" s="160">
        <f t="shared" si="43"/>
        <v>0</v>
      </c>
      <c r="AF33" s="160">
        <f t="shared" si="43"/>
        <v>0</v>
      </c>
      <c r="AG33" s="160">
        <f t="shared" si="43"/>
        <v>0</v>
      </c>
      <c r="AH33" s="160">
        <f t="shared" si="43"/>
        <v>0</v>
      </c>
      <c r="AI33" s="160">
        <f t="shared" si="43"/>
        <v>0</v>
      </c>
      <c r="AJ33" s="160">
        <f t="shared" si="43"/>
        <v>0</v>
      </c>
      <c r="AK33" s="160">
        <f t="shared" si="43"/>
        <v>0</v>
      </c>
      <c r="AL33" s="160">
        <f t="shared" si="43"/>
        <v>0</v>
      </c>
      <c r="AM33" s="160">
        <f t="shared" si="43"/>
        <v>0</v>
      </c>
      <c r="AN33" s="160">
        <f t="shared" si="43"/>
        <v>0</v>
      </c>
      <c r="AO33" s="160">
        <f t="shared" si="43"/>
        <v>0</v>
      </c>
      <c r="AP33" s="160">
        <f t="shared" si="43"/>
        <v>0</v>
      </c>
      <c r="AQ33" s="160">
        <f t="shared" si="43"/>
        <v>0</v>
      </c>
      <c r="AR33" s="160">
        <f t="shared" si="43"/>
        <v>0</v>
      </c>
      <c r="AS33" s="160">
        <f t="shared" si="43"/>
        <v>0</v>
      </c>
      <c r="AT33" s="160">
        <f t="shared" si="43"/>
        <v>0</v>
      </c>
      <c r="AU33" s="160">
        <f t="shared" si="43"/>
        <v>0</v>
      </c>
      <c r="AV33" s="160">
        <f t="shared" si="43"/>
        <v>0</v>
      </c>
      <c r="AW33" s="277">
        <f t="shared" si="43"/>
        <v>0</v>
      </c>
      <c r="AX33" s="160">
        <f t="shared" si="43"/>
        <v>0</v>
      </c>
      <c r="AY33" s="277">
        <f t="shared" si="43"/>
        <v>0</v>
      </c>
      <c r="AZ33" s="160">
        <f t="shared" si="43"/>
        <v>0</v>
      </c>
      <c r="BA33" s="160">
        <f t="shared" si="43"/>
        <v>0</v>
      </c>
      <c r="BB33" s="160">
        <f t="shared" si="43"/>
        <v>0</v>
      </c>
      <c r="BC33" s="160">
        <f t="shared" si="43"/>
        <v>0</v>
      </c>
      <c r="BD33" s="160">
        <f t="shared" si="43"/>
        <v>0</v>
      </c>
      <c r="BE33" s="160">
        <f t="shared" si="43"/>
        <v>0</v>
      </c>
      <c r="BF33" s="160">
        <f t="shared" si="43"/>
        <v>0</v>
      </c>
      <c r="BG33" s="160">
        <f t="shared" si="43"/>
        <v>0</v>
      </c>
      <c r="BH33" s="160">
        <f t="shared" si="43"/>
        <v>0</v>
      </c>
      <c r="BI33" s="160">
        <f t="shared" si="43"/>
        <v>0</v>
      </c>
      <c r="BJ33" s="160">
        <f t="shared" si="43"/>
        <v>0</v>
      </c>
      <c r="BK33" s="160">
        <f t="shared" si="43"/>
        <v>0</v>
      </c>
      <c r="BL33" s="160">
        <f t="shared" si="43"/>
        <v>0</v>
      </c>
      <c r="BM33" s="160">
        <f t="shared" si="43"/>
        <v>0</v>
      </c>
      <c r="BN33" s="160">
        <f t="shared" si="43"/>
        <v>0</v>
      </c>
      <c r="BO33" s="160">
        <f t="shared" si="43"/>
        <v>0</v>
      </c>
      <c r="BP33" s="160">
        <f t="shared" si="43"/>
        <v>0</v>
      </c>
      <c r="BQ33" s="160">
        <f t="shared" si="43"/>
        <v>0</v>
      </c>
      <c r="BR33" s="160">
        <f t="shared" si="43"/>
        <v>0</v>
      </c>
      <c r="BS33" s="160">
        <f t="shared" ref="BS33:BT33" si="44">IFERROR(-BS26/BS9,0)</f>
        <v>0</v>
      </c>
      <c r="BT33" s="160">
        <f t="shared" si="44"/>
        <v>0</v>
      </c>
    </row>
    <row r="34" spans="1:72" s="161" customFormat="1" ht="14.25" customHeight="1" x14ac:dyDescent="0.2">
      <c r="A34" s="159" t="s">
        <v>38</v>
      </c>
      <c r="B34" s="160">
        <f>IFERROR(-B$26/(Inputs!$B$35/12),0)</f>
        <v>0</v>
      </c>
      <c r="C34" s="160">
        <f>IFERROR(-C$26/(Inputs!$B$35/12),0)</f>
        <v>0</v>
      </c>
      <c r="D34" s="160">
        <f>IFERROR(-D$26/(Inputs!$B$35/12),0)</f>
        <v>0</v>
      </c>
      <c r="E34" s="160">
        <f>IFERROR(-E$26/(Inputs!$B$35/12),0)</f>
        <v>0</v>
      </c>
      <c r="F34" s="160">
        <f>IFERROR(-F$26/(Inputs!$B$35/12),0)</f>
        <v>0</v>
      </c>
      <c r="G34" s="160">
        <f>IFERROR(-G$26/(Inputs!$B$35/12),0)</f>
        <v>0</v>
      </c>
      <c r="H34" s="160">
        <f>IFERROR(-H$26/(Inputs!$B$35/12),0)</f>
        <v>0</v>
      </c>
      <c r="I34" s="160">
        <f>IFERROR(-I$26/(Inputs!$B$35/12),0)</f>
        <v>0</v>
      </c>
      <c r="J34" s="160">
        <f>IFERROR(-J$26/(Inputs!$B$35/12),0)</f>
        <v>0</v>
      </c>
      <c r="K34" s="160">
        <f>IFERROR(-K$26/(Inputs!$B$35/12),0)</f>
        <v>0</v>
      </c>
      <c r="L34" s="160">
        <f>IFERROR(-L$26/(Inputs!$B$35/12),0)</f>
        <v>0</v>
      </c>
      <c r="M34" s="160">
        <f>IFERROR(-M$26/(Inputs!$B$35/12),0)</f>
        <v>0</v>
      </c>
      <c r="N34" s="160">
        <f>IFERROR(-N$26/(Inputs!$B$35/12),0)</f>
        <v>0</v>
      </c>
      <c r="O34" s="160">
        <f>IFERROR(-O$26/(Inputs!$B$35/12),0)</f>
        <v>0</v>
      </c>
      <c r="P34" s="160">
        <f>IFERROR(-P$26/(Inputs!$B$35/12),0)</f>
        <v>0</v>
      </c>
      <c r="Q34" s="160">
        <f>IFERROR(-Q$26/(Inputs!$B$35/12),0)</f>
        <v>0</v>
      </c>
      <c r="R34" s="160">
        <f>IFERROR(-R$26/(Inputs!$B$35/12),0)</f>
        <v>0</v>
      </c>
      <c r="S34" s="160">
        <f>IFERROR(-S$26/(Inputs!$B$35/12),0)</f>
        <v>0</v>
      </c>
      <c r="T34" s="160">
        <f>IFERROR(-T$26/(Inputs!$B$35/12),0)</f>
        <v>0</v>
      </c>
      <c r="U34" s="160">
        <f>IFERROR(-U$26/(Inputs!$B$35/12),0)</f>
        <v>0</v>
      </c>
      <c r="V34" s="160">
        <f>IFERROR(-V$26/(Inputs!$B$35/12),0)</f>
        <v>0</v>
      </c>
      <c r="W34" s="160">
        <f>IFERROR(-W$26/(Inputs!$B$35/12),0)</f>
        <v>0</v>
      </c>
      <c r="X34" s="160">
        <f>IFERROR(-X$26/(Inputs!$B$35/12),0)</f>
        <v>0</v>
      </c>
      <c r="Y34" s="160">
        <f>IFERROR(-Y$26/(Inputs!$B$35/12),0)</f>
        <v>0</v>
      </c>
      <c r="Z34" s="160">
        <f>IFERROR(-Z$26/(Inputs!$B$35/12),0)</f>
        <v>0</v>
      </c>
      <c r="AA34" s="160">
        <f>IFERROR(-AA$26/(Inputs!$B$35/12),0)</f>
        <v>0</v>
      </c>
      <c r="AB34" s="160">
        <f>IFERROR(-AB$26/(Inputs!$B$35/12),0)</f>
        <v>0</v>
      </c>
      <c r="AC34" s="160">
        <f>IFERROR(-AC$26/(Inputs!$B$35/12),0)</f>
        <v>0</v>
      </c>
      <c r="AD34" s="160">
        <f>IFERROR(-AD$26/(Inputs!$B$35/12),0)</f>
        <v>0</v>
      </c>
      <c r="AE34" s="160">
        <f>IFERROR(-AE$26/(Inputs!$B$35/12),0)</f>
        <v>0</v>
      </c>
      <c r="AF34" s="160">
        <f>IFERROR(-AF$26/(Inputs!$B$35/12),0)</f>
        <v>0</v>
      </c>
      <c r="AG34" s="160">
        <f>IFERROR(-AG$26/(Inputs!$B$35/12),0)</f>
        <v>0</v>
      </c>
      <c r="AH34" s="160">
        <f>IFERROR(-AH$26/(Inputs!$B$35/12),0)</f>
        <v>0</v>
      </c>
      <c r="AI34" s="160">
        <f>IFERROR(-AI$26/(Inputs!$B$35/12),0)</f>
        <v>0</v>
      </c>
      <c r="AJ34" s="160">
        <f>IFERROR(-AJ$26/(Inputs!$B$35/12),0)</f>
        <v>0</v>
      </c>
      <c r="AK34" s="160">
        <f>IFERROR(-AK$26/(Inputs!$B$35/12),0)</f>
        <v>0</v>
      </c>
      <c r="AL34" s="160">
        <f>IFERROR(-AL$26/(Inputs!$B$35/12),0)</f>
        <v>0</v>
      </c>
      <c r="AM34" s="160">
        <f>IFERROR(-AM$26/(Inputs!$B$35/12),0)</f>
        <v>0</v>
      </c>
      <c r="AN34" s="160">
        <f>IFERROR(-AN$26/(Inputs!$B$35/12),0)</f>
        <v>0</v>
      </c>
      <c r="AO34" s="160">
        <f>IFERROR(-AO$26/(Inputs!$B$35/12),0)</f>
        <v>0</v>
      </c>
      <c r="AP34" s="160">
        <f>IFERROR(-AP$26/(Inputs!$B$35/12),0)</f>
        <v>0</v>
      </c>
      <c r="AQ34" s="160">
        <f>IFERROR(-AQ$26/(Inputs!$B$35/12),0)</f>
        <v>0</v>
      </c>
      <c r="AR34" s="160">
        <f>IFERROR(-AR$26/(Inputs!$B$35/12),0)</f>
        <v>0</v>
      </c>
      <c r="AS34" s="160">
        <f>IFERROR(-AS$26/(Inputs!$B$35/12),0)</f>
        <v>0</v>
      </c>
      <c r="AT34" s="160">
        <f>IFERROR(-AT$26/(Inputs!$B$35/12),0)</f>
        <v>0</v>
      </c>
      <c r="AU34" s="160">
        <f>IFERROR(-AU$26/(Inputs!$B$35/12),0)</f>
        <v>0</v>
      </c>
      <c r="AV34" s="160">
        <f>IFERROR(-AV$26/(Inputs!$B$35/12),0)</f>
        <v>0</v>
      </c>
      <c r="AW34" s="277">
        <f>IFERROR(-AW$26/(Inputs!$B$35/12),0)</f>
        <v>0</v>
      </c>
      <c r="AX34" s="160">
        <f>IFERROR(-AX$26/(Inputs!$B$35/12),0)</f>
        <v>0</v>
      </c>
      <c r="AY34" s="277">
        <f>IFERROR(-AY$26/(Inputs!$B$35/12),0)</f>
        <v>0</v>
      </c>
      <c r="AZ34" s="160">
        <f>IFERROR(-AZ$26/(Inputs!$B$35/12),0)</f>
        <v>0</v>
      </c>
      <c r="BA34" s="160">
        <f>IFERROR(-BA$26/(Inputs!$B$35/12),0)</f>
        <v>0</v>
      </c>
      <c r="BB34" s="160">
        <f>IFERROR(-BB$26/(Inputs!$B$35/12),0)</f>
        <v>0</v>
      </c>
      <c r="BC34" s="160">
        <f>IFERROR(-BC$26/(Inputs!$B$35/12),0)</f>
        <v>0</v>
      </c>
      <c r="BD34" s="160">
        <f>IFERROR(-BD$26/(Inputs!$B$35/12),0)</f>
        <v>0</v>
      </c>
      <c r="BE34" s="160">
        <f>IFERROR(-BE$26/(Inputs!$B$35/12),0)</f>
        <v>0</v>
      </c>
      <c r="BF34" s="160">
        <f>IFERROR(-BF$26/(Inputs!$B$35/12),0)</f>
        <v>0</v>
      </c>
      <c r="BG34" s="160">
        <f>IFERROR(-BG$26/(Inputs!$B$35/12),0)</f>
        <v>0</v>
      </c>
      <c r="BH34" s="160">
        <f>IFERROR(-BH$26/(Inputs!$B$35/12),0)</f>
        <v>0</v>
      </c>
      <c r="BI34" s="160">
        <f>IFERROR(-BI$26/(Inputs!$B$35/12),0)</f>
        <v>0</v>
      </c>
      <c r="BJ34" s="160">
        <f>IFERROR(-BJ$26/(Inputs!$B$35/12),0)</f>
        <v>0</v>
      </c>
      <c r="BK34" s="160">
        <f>IFERROR(-BK$26/(Inputs!$B$35/12),0)</f>
        <v>0</v>
      </c>
      <c r="BL34" s="160">
        <f>IFERROR(-BL$26/(Inputs!$B$35/12),0)</f>
        <v>0</v>
      </c>
      <c r="BM34" s="160">
        <f>IFERROR(-BM$26/(Inputs!$B$35/12),0)</f>
        <v>0</v>
      </c>
      <c r="BN34" s="160">
        <f>IFERROR(-BN$26/(Inputs!$B$35/12),0)</f>
        <v>0</v>
      </c>
      <c r="BO34" s="160">
        <f>IFERROR(-BO$26/(Inputs!$B$35/12),0)</f>
        <v>0</v>
      </c>
      <c r="BP34" s="160">
        <f>IFERROR(-BP$26/(Inputs!$B$35/12),0)</f>
        <v>0</v>
      </c>
      <c r="BQ34" s="160">
        <f>IFERROR(-BQ$26/(Inputs!$B$35/12),0)</f>
        <v>0</v>
      </c>
      <c r="BR34" s="160">
        <f>IFERROR(-BR$26/(Inputs!$B$35/12),0)</f>
        <v>0</v>
      </c>
      <c r="BS34" s="160">
        <f>IFERROR(-BS$26/(Inputs!$B$35/12),0)</f>
        <v>0</v>
      </c>
      <c r="BT34" s="160">
        <f>IFERROR(-BT$26/(Inputs!$B$35/12),0)</f>
        <v>0</v>
      </c>
    </row>
    <row r="35" spans="1:72" s="161" customFormat="1" ht="14.25" customHeight="1" x14ac:dyDescent="0.2">
      <c r="A35" s="159" t="s">
        <v>4</v>
      </c>
      <c r="B35" s="160">
        <f>IFERROR(B7/Inputs!$C$14,0)</f>
        <v>0</v>
      </c>
      <c r="C35" s="160">
        <f>IFERROR(C7/Inputs!$C$14,0)</f>
        <v>0</v>
      </c>
      <c r="D35" s="160">
        <f>IFERROR(D7/Inputs!$C$14,0)</f>
        <v>0</v>
      </c>
      <c r="E35" s="160">
        <f>IFERROR(E7/Inputs!$C$14,0)</f>
        <v>0</v>
      </c>
      <c r="F35" s="160">
        <f>IFERROR(F7/Inputs!$C$14,0)</f>
        <v>0</v>
      </c>
      <c r="G35" s="160">
        <f>IFERROR(G7/Inputs!$C$14,0)</f>
        <v>0</v>
      </c>
      <c r="H35" s="160">
        <f>IFERROR(H7/Inputs!$C$14,0)</f>
        <v>0</v>
      </c>
      <c r="I35" s="160">
        <f>IFERROR(I7/Inputs!$C$14,0)</f>
        <v>0</v>
      </c>
      <c r="J35" s="160">
        <f>IFERROR(J7/Inputs!$C$14,0)</f>
        <v>0</v>
      </c>
      <c r="K35" s="160">
        <f>IFERROR(K7/Inputs!$C$14,0)</f>
        <v>0</v>
      </c>
      <c r="L35" s="160">
        <f>IFERROR(L7/Inputs!$C$14,0)</f>
        <v>0</v>
      </c>
      <c r="M35" s="160">
        <f>IFERROR(M7/Inputs!$C$14,0)</f>
        <v>0</v>
      </c>
      <c r="N35" s="160">
        <f>IFERROR(N7/Inputs!$C$14,0)</f>
        <v>0</v>
      </c>
      <c r="O35" s="160">
        <f>IFERROR(O7/Inputs!$C$14,0)</f>
        <v>0</v>
      </c>
      <c r="P35" s="160">
        <f>IFERROR(P7/Inputs!$C$14,0)</f>
        <v>0</v>
      </c>
      <c r="Q35" s="160">
        <f>IFERROR(Q7/Inputs!$C$14,0)</f>
        <v>0</v>
      </c>
      <c r="R35" s="160">
        <f>IFERROR(R7/Inputs!$C$14,0)</f>
        <v>0</v>
      </c>
      <c r="S35" s="160">
        <f>IFERROR(S7/Inputs!$C$14,0)</f>
        <v>0</v>
      </c>
      <c r="T35" s="160">
        <f>IFERROR(T7/Inputs!$C$14,0)</f>
        <v>0</v>
      </c>
      <c r="U35" s="160">
        <f>IFERROR(U7/Inputs!$C$14,0)</f>
        <v>0</v>
      </c>
      <c r="V35" s="160">
        <f>IFERROR(V7/Inputs!$C$14,0)</f>
        <v>0</v>
      </c>
      <c r="W35" s="160">
        <f>IFERROR(W7/Inputs!$C$14,0)</f>
        <v>0</v>
      </c>
      <c r="X35" s="160">
        <f>IFERROR(X7/Inputs!$C$14,0)</f>
        <v>0</v>
      </c>
      <c r="Y35" s="160">
        <f>IFERROR(Y7/Inputs!$C$14,0)</f>
        <v>0</v>
      </c>
      <c r="Z35" s="160">
        <f>IFERROR(Z7/Inputs!$C$14,0)</f>
        <v>0</v>
      </c>
      <c r="AA35" s="160">
        <f>IFERROR(AA7/Inputs!$C$14,0)</f>
        <v>0</v>
      </c>
      <c r="AB35" s="160">
        <f>IFERROR(AB7/Inputs!$C$14,0)</f>
        <v>0</v>
      </c>
      <c r="AC35" s="160">
        <f>IFERROR(AC7/Inputs!$C$14,0)</f>
        <v>0</v>
      </c>
      <c r="AD35" s="160">
        <f>IFERROR(AD7/Inputs!$C$14,0)</f>
        <v>0</v>
      </c>
      <c r="AE35" s="160">
        <f>IFERROR(AE7/Inputs!$C$14,0)</f>
        <v>0</v>
      </c>
      <c r="AF35" s="160">
        <f>IFERROR(AF7/Inputs!$C$14,0)</f>
        <v>0</v>
      </c>
      <c r="AG35" s="160">
        <f>IFERROR(AG7/Inputs!$C$14,0)</f>
        <v>0</v>
      </c>
      <c r="AH35" s="160">
        <f>IFERROR(AH7/Inputs!$C$14,0)</f>
        <v>0</v>
      </c>
      <c r="AI35" s="160">
        <f>IFERROR(AI7/Inputs!$C$14,0)</f>
        <v>0</v>
      </c>
      <c r="AJ35" s="160">
        <f>IFERROR(AJ7/Inputs!$C$14,0)</f>
        <v>0</v>
      </c>
      <c r="AK35" s="160">
        <f>IFERROR(AK7/Inputs!$C$14,0)</f>
        <v>0</v>
      </c>
      <c r="AL35" s="160">
        <f>IFERROR(AL7/Inputs!$C$14,0)</f>
        <v>0</v>
      </c>
      <c r="AM35" s="160">
        <f>IFERROR(AM7/Inputs!$C$14,0)</f>
        <v>0</v>
      </c>
      <c r="AN35" s="160">
        <f>IFERROR(AN7/Inputs!$C$14,0)</f>
        <v>0</v>
      </c>
      <c r="AO35" s="160">
        <f>IFERROR(AO7/Inputs!$C$14,0)</f>
        <v>0</v>
      </c>
      <c r="AP35" s="160">
        <f>IFERROR(AP7/Inputs!$C$14,0)</f>
        <v>0</v>
      </c>
      <c r="AQ35" s="160">
        <f>IFERROR(AQ7/Inputs!$C$14,0)</f>
        <v>0</v>
      </c>
      <c r="AR35" s="160">
        <f>IFERROR(AR7/Inputs!$C$14,0)</f>
        <v>0</v>
      </c>
      <c r="AS35" s="160">
        <f>IFERROR(AS7/Inputs!$C$14,0)</f>
        <v>0</v>
      </c>
      <c r="AT35" s="160">
        <f>IFERROR(AT7/Inputs!$C$14,0)</f>
        <v>0</v>
      </c>
      <c r="AU35" s="160">
        <f>IFERROR(AU7/Inputs!$C$14,0)</f>
        <v>0</v>
      </c>
      <c r="AV35" s="160">
        <f>IFERROR(AV7/Inputs!$C$14,0)</f>
        <v>0</v>
      </c>
      <c r="AW35" s="277">
        <f>IFERROR(AW7/Inputs!$C$14,0)</f>
        <v>0</v>
      </c>
      <c r="AX35" s="160">
        <f>IFERROR(AX7/Inputs!$C$14,0)</f>
        <v>0</v>
      </c>
      <c r="AY35" s="277">
        <f>IFERROR(AY7/Inputs!$C$14,0)</f>
        <v>0</v>
      </c>
      <c r="AZ35" s="160">
        <f>IFERROR(AZ7/Inputs!$C$14,0)</f>
        <v>0</v>
      </c>
      <c r="BA35" s="160">
        <f>IFERROR(BA7/Inputs!$C$14,0)</f>
        <v>0</v>
      </c>
      <c r="BB35" s="160">
        <f>IFERROR(BB7/Inputs!$C$14,0)</f>
        <v>0</v>
      </c>
      <c r="BC35" s="160">
        <f>IFERROR(BC7/Inputs!$C$14,0)</f>
        <v>0</v>
      </c>
      <c r="BD35" s="160">
        <f>IFERROR(BD7/Inputs!$C$14,0)</f>
        <v>0</v>
      </c>
      <c r="BE35" s="160">
        <f>IFERROR(BE7/Inputs!$C$14,0)</f>
        <v>0</v>
      </c>
      <c r="BF35" s="160">
        <f>IFERROR(BF7/Inputs!$C$14,0)</f>
        <v>0</v>
      </c>
      <c r="BG35" s="160">
        <f>IFERROR(BG7/Inputs!$C$14,0)</f>
        <v>0</v>
      </c>
      <c r="BH35" s="160">
        <f>IFERROR(BH7/Inputs!$C$14,0)</f>
        <v>0</v>
      </c>
      <c r="BI35" s="160">
        <f>IFERROR(BI7/Inputs!$C$14,0)</f>
        <v>0</v>
      </c>
      <c r="BJ35" s="160">
        <f>IFERROR(BJ7/Inputs!$C$14,0)</f>
        <v>0</v>
      </c>
      <c r="BK35" s="160">
        <f>IFERROR(BK7/Inputs!$C$14,0)</f>
        <v>0</v>
      </c>
      <c r="BL35" s="160">
        <f>IFERROR(BL7/Inputs!$C$14,0)</f>
        <v>0</v>
      </c>
      <c r="BM35" s="160">
        <f>IFERROR(BM7/Inputs!$C$14,0)</f>
        <v>0</v>
      </c>
      <c r="BN35" s="160">
        <f>IFERROR(BN7/Inputs!$C$14,0)</f>
        <v>0</v>
      </c>
      <c r="BO35" s="160">
        <f>IFERROR(BO7/Inputs!$C$14,0)</f>
        <v>0</v>
      </c>
      <c r="BP35" s="160">
        <f>IFERROR(BP7/Inputs!$C$14,0)</f>
        <v>0</v>
      </c>
      <c r="BQ35" s="160">
        <f>IFERROR(BQ7/Inputs!$C$14,0)</f>
        <v>0</v>
      </c>
      <c r="BR35" s="160">
        <f>IFERROR(BR7/Inputs!$C$14,0)</f>
        <v>0</v>
      </c>
      <c r="BS35" s="160">
        <f>IFERROR(BS7/Inputs!$C$14,0)</f>
        <v>0</v>
      </c>
      <c r="BT35" s="160">
        <f>IFERROR(BT7/Inputs!$C$14,0)</f>
        <v>0</v>
      </c>
    </row>
    <row r="36" spans="1:72" s="161" customFormat="1" ht="14.25" customHeight="1" x14ac:dyDescent="0.2">
      <c r="A36" s="159"/>
      <c r="B36" s="160"/>
      <c r="C36" s="160"/>
      <c r="D36" s="160"/>
      <c r="E36" s="160"/>
      <c r="F36" s="160"/>
      <c r="G36" s="160"/>
      <c r="H36" s="160"/>
      <c r="I36" s="160"/>
      <c r="J36" s="160"/>
      <c r="K36" s="160"/>
      <c r="L36" s="160"/>
      <c r="M36" s="160"/>
      <c r="N36" s="160"/>
      <c r="O36" s="160"/>
      <c r="P36" s="160"/>
      <c r="Q36" s="160"/>
      <c r="R36" s="160"/>
      <c r="S36" s="160"/>
      <c r="T36" s="160"/>
      <c r="U36" s="160"/>
      <c r="V36" s="160"/>
      <c r="W36" s="160"/>
      <c r="X36" s="160"/>
      <c r="Y36" s="160"/>
      <c r="Z36" s="160"/>
      <c r="AA36" s="160"/>
      <c r="AB36" s="160"/>
      <c r="AC36" s="160"/>
      <c r="AD36" s="160"/>
      <c r="AE36" s="160"/>
      <c r="AF36" s="160"/>
      <c r="AG36" s="160"/>
      <c r="AH36" s="160"/>
      <c r="AI36" s="160"/>
      <c r="AJ36" s="160"/>
      <c r="AK36" s="160"/>
      <c r="AL36" s="160"/>
      <c r="AM36" s="160"/>
      <c r="AN36" s="160"/>
      <c r="AO36" s="160"/>
      <c r="AP36" s="160"/>
      <c r="AQ36" s="160"/>
      <c r="AR36" s="160"/>
      <c r="AS36" s="160"/>
      <c r="AT36" s="160"/>
      <c r="AU36" s="160"/>
      <c r="AV36" s="160"/>
      <c r="AW36" s="277"/>
      <c r="AX36" s="277"/>
      <c r="AY36" s="277"/>
      <c r="AZ36" s="160"/>
      <c r="BA36" s="160"/>
      <c r="BB36" s="160"/>
      <c r="BC36" s="160"/>
      <c r="BD36" s="160"/>
      <c r="BE36" s="160"/>
      <c r="BF36" s="160"/>
      <c r="BG36" s="160"/>
      <c r="BH36" s="160"/>
      <c r="BI36" s="160"/>
      <c r="BJ36" s="160"/>
      <c r="BK36" s="160"/>
      <c r="BL36" s="160"/>
      <c r="BM36" s="160"/>
      <c r="BN36" s="160"/>
      <c r="BO36" s="160"/>
      <c r="BP36" s="160"/>
      <c r="BQ36" s="160"/>
      <c r="BR36" s="160"/>
      <c r="BS36" s="160"/>
      <c r="BT36" s="160"/>
    </row>
    <row r="37" spans="1:72" s="158" customFormat="1" ht="14.25" customHeight="1" x14ac:dyDescent="0.25">
      <c r="A37" s="205" t="s">
        <v>211</v>
      </c>
      <c r="B37" s="206"/>
      <c r="C37" s="263"/>
      <c r="D37" s="241"/>
      <c r="E37" s="263"/>
      <c r="F37" s="241"/>
      <c r="G37" s="263"/>
      <c r="H37" s="241"/>
      <c r="I37" s="263"/>
      <c r="J37" s="241"/>
      <c r="K37" s="263"/>
      <c r="L37" s="241"/>
      <c r="M37" s="263"/>
      <c r="N37" s="241"/>
      <c r="O37" s="263"/>
      <c r="P37" s="241"/>
      <c r="Q37" s="263"/>
      <c r="R37" s="241"/>
      <c r="S37" s="263"/>
      <c r="T37" s="241"/>
      <c r="U37" s="263"/>
      <c r="V37" s="241"/>
      <c r="W37" s="263"/>
      <c r="X37" s="241"/>
      <c r="Y37" s="263"/>
      <c r="Z37" s="241"/>
      <c r="AA37" s="263"/>
      <c r="AB37" s="241"/>
      <c r="AC37" s="263"/>
      <c r="AD37" s="241"/>
      <c r="AE37" s="263"/>
      <c r="AF37" s="241"/>
      <c r="AG37" s="263"/>
      <c r="AH37" s="241"/>
      <c r="AI37" s="263"/>
      <c r="AJ37" s="241"/>
      <c r="AK37" s="263"/>
      <c r="AL37" s="241"/>
      <c r="AM37" s="263"/>
      <c r="AN37" s="241"/>
      <c r="AO37" s="263"/>
      <c r="AP37" s="241"/>
      <c r="AQ37" s="263"/>
      <c r="AR37" s="241"/>
      <c r="AS37" s="263"/>
      <c r="AT37" s="241"/>
      <c r="AU37" s="263"/>
      <c r="AV37" s="270"/>
      <c r="AW37" s="263"/>
      <c r="AX37" s="241"/>
      <c r="AY37" s="240"/>
      <c r="AZ37" s="241"/>
      <c r="BA37" s="263"/>
      <c r="BB37" s="241"/>
      <c r="BC37" s="263"/>
      <c r="BD37" s="241"/>
      <c r="BE37" s="263"/>
      <c r="BF37" s="241"/>
      <c r="BG37" s="263"/>
      <c r="BH37" s="241"/>
      <c r="BI37" s="263"/>
      <c r="BJ37" s="241"/>
      <c r="BK37" s="263"/>
      <c r="BL37" s="241"/>
      <c r="BM37" s="263"/>
      <c r="BN37" s="241"/>
      <c r="BO37" s="263"/>
      <c r="BP37" s="241"/>
      <c r="BQ37" s="263"/>
      <c r="BR37" s="241"/>
      <c r="BS37" s="263"/>
      <c r="BT37" s="206"/>
    </row>
    <row r="38" spans="1:72" s="158" customFormat="1" ht="14.25" customHeight="1" x14ac:dyDescent="0.25">
      <c r="A38" s="205" t="s">
        <v>213</v>
      </c>
      <c r="B38" s="206"/>
      <c r="C38" s="242">
        <f>ABS(C37)-ABS(C31)</f>
        <v>0</v>
      </c>
      <c r="D38" s="241"/>
      <c r="E38" s="242">
        <f>ABS(SUM($C37:E37))-ABS(E31)</f>
        <v>0</v>
      </c>
      <c r="F38" s="241"/>
      <c r="G38" s="242">
        <f>ABS(SUM($C37:G37))-ABS(G31)</f>
        <v>0</v>
      </c>
      <c r="H38" s="241"/>
      <c r="I38" s="242">
        <f>ABS(SUM($C37:I37))-ABS(I31)</f>
        <v>0</v>
      </c>
      <c r="J38" s="241"/>
      <c r="K38" s="242">
        <f>ABS(SUM($C37:K37))-ABS(K31)</f>
        <v>0</v>
      </c>
      <c r="L38" s="241"/>
      <c r="M38" s="242">
        <f>ABS(SUM($C37:M37))-ABS(M31)</f>
        <v>0</v>
      </c>
      <c r="N38" s="241"/>
      <c r="O38" s="242">
        <f>ABS(SUM($C37:O37))-ABS(O31)</f>
        <v>0</v>
      </c>
      <c r="P38" s="241"/>
      <c r="Q38" s="242">
        <f>ABS(SUM($C37:Q37))-ABS(Q31)</f>
        <v>0</v>
      </c>
      <c r="R38" s="241"/>
      <c r="S38" s="242">
        <f>ABS(SUM($C37:S37))-ABS(S31)</f>
        <v>0</v>
      </c>
      <c r="T38" s="241"/>
      <c r="U38" s="242">
        <f>ABS(SUM($C37:U37))-ABS(U31)</f>
        <v>0</v>
      </c>
      <c r="V38" s="241"/>
      <c r="W38" s="242">
        <f>ABS(SUM($C37:W37))-ABS(W31)</f>
        <v>0</v>
      </c>
      <c r="X38" s="241"/>
      <c r="Y38" s="242">
        <f>ABS(SUM($C37:Y37))-ABS(Y31)</f>
        <v>0</v>
      </c>
      <c r="Z38" s="241"/>
      <c r="AA38" s="242">
        <f>ABS(SUM($C37:AA37))-ABS(AA31)</f>
        <v>0</v>
      </c>
      <c r="AB38" s="241"/>
      <c r="AC38" s="242">
        <f>ABS(SUM($C37:AC37))-ABS(AC31)</f>
        <v>0</v>
      </c>
      <c r="AD38" s="241"/>
      <c r="AE38" s="242">
        <f>ABS(SUM($C37:AE37))-ABS(AE31)</f>
        <v>0</v>
      </c>
      <c r="AF38" s="241"/>
      <c r="AG38" s="242">
        <f>ABS(SUM($C37:AG37))-ABS(AG31)</f>
        <v>0</v>
      </c>
      <c r="AH38" s="241"/>
      <c r="AI38" s="242">
        <f>ABS(SUM($C37:AI37))-ABS(AI31)</f>
        <v>0</v>
      </c>
      <c r="AJ38" s="241"/>
      <c r="AK38" s="242">
        <f>ABS(SUM($C37:AK37))-ABS(AK31)</f>
        <v>0</v>
      </c>
      <c r="AL38" s="241"/>
      <c r="AM38" s="242">
        <f>ABS(SUM($C37:AM37))-ABS(AM31)</f>
        <v>0</v>
      </c>
      <c r="AN38" s="241"/>
      <c r="AO38" s="242">
        <f>ABS(SUM($C37:AO37))-ABS(AO31)</f>
        <v>0</v>
      </c>
      <c r="AP38" s="241"/>
      <c r="AQ38" s="242">
        <f>ABS(SUM($C37:AQ37))-ABS(AQ31)</f>
        <v>0</v>
      </c>
      <c r="AR38" s="241"/>
      <c r="AS38" s="242">
        <f>ABS(SUM($C37:AS37))-ABS(AS31)</f>
        <v>0</v>
      </c>
      <c r="AT38" s="241"/>
      <c r="AU38" s="242">
        <f>ABS(SUM($C37:AU37))-ABS(AU31)</f>
        <v>0</v>
      </c>
      <c r="AV38" s="241"/>
      <c r="AW38" s="278">
        <f>ABS(SUM($C37:AW37))-ABS(AW31)</f>
        <v>0</v>
      </c>
      <c r="AX38" s="241"/>
      <c r="AY38" s="242">
        <f>ABS(SUM($C37:AY37))-ABS(AY31)</f>
        <v>0</v>
      </c>
      <c r="AZ38" s="241"/>
      <c r="BA38" s="242">
        <f>ABS(SUM($C37:BA37))-ABS(BA31)</f>
        <v>0</v>
      </c>
      <c r="BB38" s="241"/>
      <c r="BC38" s="242">
        <f>ABS(SUM($C37:BC37))-ABS(BC31)</f>
        <v>0</v>
      </c>
      <c r="BD38" s="241"/>
      <c r="BE38" s="242">
        <f>ABS(SUM($C37:BE37))-ABS(BE31)</f>
        <v>0</v>
      </c>
      <c r="BF38" s="241"/>
      <c r="BG38" s="242">
        <f>ABS(SUM($C37:BG37))-ABS(BG31)</f>
        <v>0</v>
      </c>
      <c r="BH38" s="241"/>
      <c r="BI38" s="242">
        <f>ABS(SUM($C37:BI37))-ABS(BI31)</f>
        <v>0</v>
      </c>
      <c r="BJ38" s="241"/>
      <c r="BK38" s="242">
        <f>ABS(SUM($C37:BK37))-ABS(BK31)</f>
        <v>0</v>
      </c>
      <c r="BL38" s="241"/>
      <c r="BM38" s="242">
        <f>ABS(SUM($C37:BM37))-ABS(BM31)</f>
        <v>0</v>
      </c>
      <c r="BN38" s="241"/>
      <c r="BO38" s="242">
        <f>ABS(SUM($C37:BO37))-ABS(BO31)</f>
        <v>0</v>
      </c>
      <c r="BP38" s="241"/>
      <c r="BQ38" s="242">
        <f>ABS(SUM($C37:BQ37))-ABS(BQ31)</f>
        <v>0</v>
      </c>
      <c r="BR38" s="241"/>
      <c r="BS38" s="242">
        <f>ABS(SUM($C37:BS37))-ABS(BS31)</f>
        <v>0</v>
      </c>
      <c r="BT38" s="206"/>
    </row>
    <row r="39" spans="1:72" s="158" customFormat="1" ht="14.25" customHeight="1" x14ac:dyDescent="0.25">
      <c r="A39" s="205" t="s">
        <v>212</v>
      </c>
      <c r="B39" s="206"/>
      <c r="C39" s="264"/>
      <c r="D39" s="241"/>
      <c r="E39" s="264"/>
      <c r="F39" s="241"/>
      <c r="G39" s="264"/>
      <c r="H39" s="241"/>
      <c r="I39" s="264"/>
      <c r="J39" s="241"/>
      <c r="K39" s="264"/>
      <c r="L39" s="241"/>
      <c r="M39" s="264"/>
      <c r="N39" s="241"/>
      <c r="O39" s="264"/>
      <c r="P39" s="241"/>
      <c r="Q39" s="264"/>
      <c r="R39" s="241"/>
      <c r="S39" s="264"/>
      <c r="T39" s="241"/>
      <c r="U39" s="264"/>
      <c r="V39" s="241"/>
      <c r="W39" s="264"/>
      <c r="X39" s="241"/>
      <c r="Y39" s="264"/>
      <c r="Z39" s="241"/>
      <c r="AA39" s="264"/>
      <c r="AB39" s="241"/>
      <c r="AC39" s="264"/>
      <c r="AD39" s="241"/>
      <c r="AE39" s="264"/>
      <c r="AF39" s="241"/>
      <c r="AG39" s="264"/>
      <c r="AH39" s="241"/>
      <c r="AI39" s="264"/>
      <c r="AJ39" s="241"/>
      <c r="AK39" s="264"/>
      <c r="AL39" s="241"/>
      <c r="AM39" s="264"/>
      <c r="AN39" s="241"/>
      <c r="AO39" s="264"/>
      <c r="AP39" s="241"/>
      <c r="AQ39" s="264"/>
      <c r="AR39" s="241"/>
      <c r="AS39" s="264"/>
      <c r="AT39" s="241"/>
      <c r="AU39" s="264"/>
      <c r="AV39" s="270"/>
      <c r="AW39" s="264"/>
      <c r="AX39" s="241"/>
      <c r="AY39" s="264"/>
      <c r="AZ39" s="241"/>
      <c r="BA39" s="264"/>
      <c r="BB39" s="241"/>
      <c r="BC39" s="264"/>
      <c r="BD39" s="241"/>
      <c r="BE39" s="264"/>
      <c r="BF39" s="241"/>
      <c r="BG39" s="264"/>
      <c r="BH39" s="241"/>
      <c r="BI39" s="264"/>
      <c r="BJ39" s="241"/>
      <c r="BK39" s="264"/>
      <c r="BL39" s="241"/>
      <c r="BM39" s="264"/>
      <c r="BN39" s="241"/>
      <c r="BO39" s="264"/>
      <c r="BP39" s="241"/>
      <c r="BQ39" s="264"/>
      <c r="BR39" s="241"/>
      <c r="BS39" s="264"/>
      <c r="BT39" s="206"/>
    </row>
    <row r="40" spans="1:72" s="158" customFormat="1" ht="14.25" customHeight="1" x14ac:dyDescent="0.25">
      <c r="A40" s="205" t="s">
        <v>114</v>
      </c>
      <c r="B40" s="206"/>
      <c r="C40" s="242">
        <f>$A46-ABS(C39)</f>
        <v>0</v>
      </c>
      <c r="D40" s="241"/>
      <c r="E40" s="242">
        <f t="shared" ref="E40" si="45">$A46-ABS(E39)</f>
        <v>0</v>
      </c>
      <c r="F40" s="241"/>
      <c r="G40" s="242">
        <f t="shared" ref="G40" si="46">$A46-ABS(G39)</f>
        <v>0</v>
      </c>
      <c r="H40" s="241"/>
      <c r="I40" s="242">
        <f t="shared" ref="I40" si="47">$A46-ABS(I39)</f>
        <v>0</v>
      </c>
      <c r="J40" s="241"/>
      <c r="K40" s="242">
        <f t="shared" ref="K40" si="48">$A46-ABS(K39)</f>
        <v>0</v>
      </c>
      <c r="L40" s="241"/>
      <c r="M40" s="242">
        <f t="shared" ref="M40" si="49">$A46-ABS(M39)</f>
        <v>0</v>
      </c>
      <c r="N40" s="241"/>
      <c r="O40" s="242">
        <f t="shared" ref="O40" si="50">$A46-ABS(O39)</f>
        <v>0</v>
      </c>
      <c r="P40" s="241"/>
      <c r="Q40" s="242">
        <f t="shared" ref="Q40" si="51">$A46-ABS(Q39)</f>
        <v>0</v>
      </c>
      <c r="R40" s="241"/>
      <c r="S40" s="242">
        <f t="shared" ref="S40" si="52">$A46-ABS(S39)</f>
        <v>0</v>
      </c>
      <c r="T40" s="241"/>
      <c r="U40" s="242">
        <f t="shared" ref="U40" si="53">$A46-ABS(U39)</f>
        <v>0</v>
      </c>
      <c r="V40" s="241"/>
      <c r="W40" s="242">
        <f t="shared" ref="W40" si="54">$A46-ABS(W39)</f>
        <v>0</v>
      </c>
      <c r="X40" s="241"/>
      <c r="Y40" s="242">
        <f t="shared" ref="Y40" si="55">$A46-ABS(Y39)</f>
        <v>0</v>
      </c>
      <c r="Z40" s="241"/>
      <c r="AA40" s="242">
        <f t="shared" ref="AA40" si="56">$A46-ABS(AA39)</f>
        <v>0</v>
      </c>
      <c r="AB40" s="241"/>
      <c r="AC40" s="242">
        <f t="shared" ref="AC40" si="57">$A46-ABS(AC39)</f>
        <v>0</v>
      </c>
      <c r="AD40" s="241"/>
      <c r="AE40" s="242">
        <f t="shared" ref="AE40" si="58">$A46-ABS(AE39)</f>
        <v>0</v>
      </c>
      <c r="AF40" s="241"/>
      <c r="AG40" s="242">
        <f t="shared" ref="AG40" si="59">$A46-ABS(AG39)</f>
        <v>0</v>
      </c>
      <c r="AH40" s="241"/>
      <c r="AI40" s="242">
        <f t="shared" ref="AI40" si="60">$A46-ABS(AI39)</f>
        <v>0</v>
      </c>
      <c r="AJ40" s="241"/>
      <c r="AK40" s="242">
        <f t="shared" ref="AK40" si="61">$A46-ABS(AK39)</f>
        <v>0</v>
      </c>
      <c r="AL40" s="241"/>
      <c r="AM40" s="242">
        <f t="shared" ref="AM40" si="62">$A46-ABS(AM39)</f>
        <v>0</v>
      </c>
      <c r="AN40" s="241"/>
      <c r="AO40" s="242">
        <f t="shared" ref="AO40" si="63">$A46-ABS(AO39)</f>
        <v>0</v>
      </c>
      <c r="AP40" s="241"/>
      <c r="AQ40" s="242">
        <f t="shared" ref="AQ40" si="64">$A46-ABS(AQ39)</f>
        <v>0</v>
      </c>
      <c r="AR40" s="241"/>
      <c r="AS40" s="242">
        <f t="shared" ref="AS40" si="65">$A46-ABS(AS39)</f>
        <v>0</v>
      </c>
      <c r="AT40" s="241"/>
      <c r="AU40" s="242">
        <f t="shared" ref="AU40" si="66">$A46-ABS(AU39)</f>
        <v>0</v>
      </c>
      <c r="AV40" s="241"/>
      <c r="AW40" s="242">
        <f t="shared" ref="AW40" si="67">$A46-ABS(AW39)</f>
        <v>0</v>
      </c>
      <c r="AX40" s="241"/>
      <c r="AY40" s="242">
        <f t="shared" ref="AY40" si="68">$A46-ABS(AY39)</f>
        <v>0</v>
      </c>
      <c r="AZ40" s="241"/>
      <c r="BA40" s="242">
        <f t="shared" ref="BA40" si="69">$A46-ABS(BA39)</f>
        <v>0</v>
      </c>
      <c r="BB40" s="241"/>
      <c r="BC40" s="242">
        <f t="shared" ref="BC40" si="70">$A46-ABS(BC39)</f>
        <v>0</v>
      </c>
      <c r="BD40" s="241"/>
      <c r="BE40" s="242">
        <f t="shared" ref="BE40" si="71">$A46-ABS(BE39)</f>
        <v>0</v>
      </c>
      <c r="BF40" s="241"/>
      <c r="BG40" s="242">
        <f t="shared" ref="BG40" si="72">$A46-ABS(BG39)</f>
        <v>0</v>
      </c>
      <c r="BH40" s="241"/>
      <c r="BI40" s="242">
        <f t="shared" ref="BI40" si="73">$A46-ABS(BI39)</f>
        <v>0</v>
      </c>
      <c r="BJ40" s="241"/>
      <c r="BK40" s="242">
        <f t="shared" ref="BK40" si="74">$A46-ABS(BK39)</f>
        <v>0</v>
      </c>
      <c r="BL40" s="241"/>
      <c r="BM40" s="242">
        <f t="shared" ref="BM40" si="75">$A46-ABS(BM39)</f>
        <v>0</v>
      </c>
      <c r="BN40" s="241"/>
      <c r="BO40" s="242">
        <f t="shared" ref="BO40" si="76">$A46-ABS(BO39)</f>
        <v>0</v>
      </c>
      <c r="BP40" s="241"/>
      <c r="BQ40" s="242">
        <f t="shared" ref="BQ40" si="77">$A46-ABS(BQ39)</f>
        <v>0</v>
      </c>
      <c r="BR40" s="241"/>
      <c r="BS40" s="242">
        <f t="shared" ref="BS40" si="78">$A46-ABS(BS39)</f>
        <v>0</v>
      </c>
      <c r="BT40" s="206"/>
    </row>
    <row r="41" spans="1:72" ht="13.5" thickBot="1" x14ac:dyDescent="0.25">
      <c r="D41" s="163"/>
      <c r="E41" s="163"/>
    </row>
    <row r="42" spans="1:72" x14ac:dyDescent="0.2">
      <c r="A42" s="164" t="s">
        <v>92</v>
      </c>
      <c r="B42" s="165"/>
      <c r="C42" s="165"/>
      <c r="D42" s="166"/>
      <c r="E42" s="166"/>
      <c r="F42" s="166"/>
      <c r="G42" s="166"/>
      <c r="H42" s="166"/>
      <c r="I42" s="166"/>
      <c r="J42" s="166"/>
      <c r="K42" s="166"/>
      <c r="L42" s="166"/>
      <c r="M42" s="166"/>
    </row>
    <row r="43" spans="1:72" ht="16.5" thickBot="1" x14ac:dyDescent="0.3">
      <c r="A43" s="167">
        <f>ABS(ROUNDUP(MIN(B31,D31,F31,H31,J31,L31,N31,P31,R31,T31,V31,X31,Z31,AB31,AD31,AF31,AH31,AJ31,AL31,AN31,AP31,AR31,AT31,AV31,AX31,AZ31,BB31,BD31,BF31,BH31,BJ31,BL31,BN31,BP31,BR31,BT31),-3))</f>
        <v>0</v>
      </c>
    </row>
    <row r="44" spans="1:72" ht="13.5" thickBot="1" x14ac:dyDescent="0.25">
      <c r="J44" s="238"/>
      <c r="AE44" s="239"/>
    </row>
    <row r="45" spans="1:72" x14ac:dyDescent="0.2">
      <c r="A45" s="164" t="s">
        <v>224</v>
      </c>
      <c r="J45" s="238"/>
    </row>
    <row r="46" spans="1:72" ht="16.5" thickBot="1" x14ac:dyDescent="0.3">
      <c r="A46" s="279">
        <v>0</v>
      </c>
      <c r="J46" s="238"/>
    </row>
  </sheetData>
  <sheetProtection sheet="1" objects="1" scenarios="1" selectLockedCells="1"/>
  <protectedRanges>
    <protectedRange sqref="BM3:BM37 BO3:BO37 BQ3:BQ37 BS3:BS37" name="Range3"/>
    <protectedRange sqref="C3:C37 E3:E37 G3:G37 I3:I37 K3:K37 M3:M37 O3:O37 Q3:Q37 S3:S37 U3:U37 W3:W37 Y3:Y37 AA3:AA37 AC3:AC37 AE3:AE37 AG3:AG37 AI3:AI8 AK3:AK37 AM3:AM37 AO3:AO37 AQ3:AQ37 AS3:AS37 AU3:AU37 AW3:AW37 AY3:AY37 BA3:BA37 BC3:BC37 BE3:BE37 BG3:BG8 BI3:BI37 BK3:BK37 AI10:AI37 BG10:BG37" name="Range2"/>
    <protectedRange sqref="C1:C1048576 E1:E1048576 G1:G1048576 I1:I1048576 K1:K1048576 M1:M1048576 O1:O1048576 Q1:Q1048576 S1:S1048576 U1:U1048576 W1:W1048576 Y1:Y1048576 AA1:AA1048576 AC1:AC1048576 AE1:AE1048576 AG1:AG1048576 AI1:AI8 AK1:AK1048576 AM1:AM1048576 AO1:AO1048576 AQ1:AQ1048576 AS1:AS1048576 AU1:AU1048576 AW1:AW1048576 AY1:AY1048576 BA1:BA1048576 BC1:BC1048576 BE1:BE1048576 BG1:BG8 BI1:BI1048576 BK1:BK1048576 BM1:BM1048576 BO1:BO1048576 AI10:AI1048576 BG10:BG1048576" name="Range1"/>
  </protectedRanges>
  <conditionalFormatting sqref="N1:N2 D15:F20 L22 H15:H20 D2:F2 H2 B2 P1:P2 R1:R2 J2:AC2 T1:BS2 E33:E36 E39:E40 Z10:Z40 L33:L40 J33:J40 H33:H40 F33:F40 B33:B40 N10:N40 P10:P40 D33:D40 U39:U40 W39:W40 Y39:Y40 AA39:AA40 AC39:AC40 AE39:AE40 AG39:AG40 AI39:AI40 AK39:AK40 AM39:AM40 AO39:AO40 AQ39:AQ40 AS39:AS40 AU39:AU40 AW39:AW40 AY39:AY40 BA39:BA40 BC39:BC40 BE39:BE40 BG39:BG40 BI39:BI40 BI7:BI37 BJ19:BJ40 BK39:BK40 BK7:BK37 BL19:BL40 BM39:BM40 BM7:BM37 BN19:BN40 BO39:BO40 BO7:BO37 BP19:BP40 BQ39:BQ40 BQ7:BQ37 BR19:BR40 BT1:BT40 BS7:BS37 BS39:BS40 R10:R40 X10:X40 Z7:Z8 N7:N8 P7:P8 R7:R8 T10:T40 T7:T8 U7:U37 V10:V40 V7:V8 W7:W37 Y7:Y37 X7:X8 AI10:AI37 AH10:AH40 AA7:AA37 AB10:AB40 AB7:AB8 AC7:AC37 AD10:AD40 AD7:AD8 AE7:AE37 AF10:AF40 AF7:AF8 AG7:AG37 AJ10:AJ40 AH7:AJ8 AX10:AX40 AV10:AV40 AX7:AX8 AK7:AK37 AL10:AL40 AL7:AL8 AM7:AM37 AN10:AN40 AN7:AN8 AO7:AO37 AP10:AP40 AP7:AP8 AQ7:AQ37 AR10:AR40 AR7:AR8 AS7:AS37 AT10:AT40 AT7:AT8 AU7:AU37 AW7:AW37 AV7:AV8 BG10:BG37 BF10:BF40 AY7:AY37 AZ10:AZ40 AZ7:AZ8 BA7:BA37 BB10:BB40 BB7:BB8 BC7:BC37 BD10:BD40 BD7:BD8 BE7:BE37 BI7:BS18 BF7:BH8 BH10:BH40 L10:L20 L7:L8 J22 J10:J20 J7:J8 F22 F10:F20 F7:F8 D22 D10:D20 D7:D8 B22 B10:B20 B7:B8">
    <cfRule type="expression" dxfId="178" priority="180" stopIfTrue="1">
      <formula>B$30&gt;0</formula>
    </cfRule>
  </conditionalFormatting>
  <conditionalFormatting sqref="H21:H32 E21:E25 L21:L32 E28:E32 J21:J32 F21:F32 D21:D32 B21:B32">
    <cfRule type="expression" dxfId="177" priority="176" stopIfTrue="1">
      <formula>B$30&gt;0</formula>
    </cfRule>
  </conditionalFormatting>
  <conditionalFormatting sqref="N32">
    <cfRule type="expression" dxfId="176" priority="175" stopIfTrue="1">
      <formula>N$30&gt;0</formula>
    </cfRule>
  </conditionalFormatting>
  <conditionalFormatting sqref="P32">
    <cfRule type="expression" dxfId="175" priority="174" stopIfTrue="1">
      <formula>P$30&gt;0</formula>
    </cfRule>
  </conditionalFormatting>
  <conditionalFormatting sqref="R32">
    <cfRule type="expression" dxfId="174" priority="173" stopIfTrue="1">
      <formula>R$30&gt;0</formula>
    </cfRule>
  </conditionalFormatting>
  <conditionalFormatting sqref="T32">
    <cfRule type="expression" dxfId="173" priority="172" stopIfTrue="1">
      <formula>T$30&gt;0</formula>
    </cfRule>
  </conditionalFormatting>
  <conditionalFormatting sqref="V32">
    <cfRule type="expression" dxfId="172" priority="171" stopIfTrue="1">
      <formula>V$30&gt;0</formula>
    </cfRule>
  </conditionalFormatting>
  <conditionalFormatting sqref="X32">
    <cfRule type="expression" dxfId="171" priority="170" stopIfTrue="1">
      <formula>X$30&gt;0</formula>
    </cfRule>
  </conditionalFormatting>
  <conditionalFormatting sqref="Z32">
    <cfRule type="expression" dxfId="170" priority="169" stopIfTrue="1">
      <formula>Z$30&gt;0</formula>
    </cfRule>
  </conditionalFormatting>
  <conditionalFormatting sqref="AB32">
    <cfRule type="expression" dxfId="169" priority="168" stopIfTrue="1">
      <formula>AB$30&gt;0</formula>
    </cfRule>
  </conditionalFormatting>
  <conditionalFormatting sqref="AD32">
    <cfRule type="expression" dxfId="168" priority="167" stopIfTrue="1">
      <formula>AD$30&gt;0</formula>
    </cfRule>
  </conditionalFormatting>
  <conditionalFormatting sqref="AF32">
    <cfRule type="expression" dxfId="167" priority="166" stopIfTrue="1">
      <formula>AF$30&gt;0</formula>
    </cfRule>
  </conditionalFormatting>
  <conditionalFormatting sqref="AH32">
    <cfRule type="expression" dxfId="166" priority="165" stopIfTrue="1">
      <formula>AH$30&gt;0</formula>
    </cfRule>
  </conditionalFormatting>
  <conditionalFormatting sqref="AJ32">
    <cfRule type="expression" dxfId="165" priority="164" stopIfTrue="1">
      <formula>AJ$30&gt;0</formula>
    </cfRule>
  </conditionalFormatting>
  <conditionalFormatting sqref="AL32">
    <cfRule type="expression" dxfId="164" priority="163" stopIfTrue="1">
      <formula>AL$30&gt;0</formula>
    </cfRule>
  </conditionalFormatting>
  <conditionalFormatting sqref="AN32">
    <cfRule type="expression" dxfId="163" priority="162" stopIfTrue="1">
      <formula>AN$30&gt;0</formula>
    </cfRule>
  </conditionalFormatting>
  <conditionalFormatting sqref="AP32">
    <cfRule type="expression" dxfId="162" priority="161" stopIfTrue="1">
      <formula>AP$30&gt;0</formula>
    </cfRule>
  </conditionalFormatting>
  <conditionalFormatting sqref="AR32">
    <cfRule type="expression" dxfId="161" priority="160" stopIfTrue="1">
      <formula>AR$30&gt;0</formula>
    </cfRule>
  </conditionalFormatting>
  <conditionalFormatting sqref="AT32">
    <cfRule type="expression" dxfId="160" priority="159" stopIfTrue="1">
      <formula>AT$30&gt;0</formula>
    </cfRule>
  </conditionalFormatting>
  <conditionalFormatting sqref="AV32">
    <cfRule type="expression" dxfId="159" priority="158" stopIfTrue="1">
      <formula>AV$30&gt;0</formula>
    </cfRule>
  </conditionalFormatting>
  <conditionalFormatting sqref="AX32">
    <cfRule type="expression" dxfId="158" priority="157" stopIfTrue="1">
      <formula>AX$30&gt;0</formula>
    </cfRule>
  </conditionalFormatting>
  <conditionalFormatting sqref="AZ32">
    <cfRule type="expression" dxfId="157" priority="156" stopIfTrue="1">
      <formula>AZ$30&gt;0</formula>
    </cfRule>
  </conditionalFormatting>
  <conditionalFormatting sqref="BB32">
    <cfRule type="expression" dxfId="156" priority="155" stopIfTrue="1">
      <formula>BB$30&gt;0</formula>
    </cfRule>
  </conditionalFormatting>
  <conditionalFormatting sqref="BD32">
    <cfRule type="expression" dxfId="155" priority="154" stopIfTrue="1">
      <formula>BD$30&gt;0</formula>
    </cfRule>
  </conditionalFormatting>
  <conditionalFormatting sqref="BF32">
    <cfRule type="expression" dxfId="154" priority="153" stopIfTrue="1">
      <formula>BF$30&gt;0</formula>
    </cfRule>
  </conditionalFormatting>
  <conditionalFormatting sqref="BH32">
    <cfRule type="expression" dxfId="153" priority="152" stopIfTrue="1">
      <formula>BH$30&gt;0</formula>
    </cfRule>
  </conditionalFormatting>
  <conditionalFormatting sqref="BJ32">
    <cfRule type="expression" dxfId="152" priority="151" stopIfTrue="1">
      <formula>BJ$30&gt;0</formula>
    </cfRule>
  </conditionalFormatting>
  <conditionalFormatting sqref="BL32">
    <cfRule type="expression" dxfId="151" priority="150" stopIfTrue="1">
      <formula>BL$30&gt;0</formula>
    </cfRule>
  </conditionalFormatting>
  <conditionalFormatting sqref="BN32">
    <cfRule type="expression" dxfId="150" priority="149" stopIfTrue="1">
      <formula>BN$30&gt;0</formula>
    </cfRule>
  </conditionalFormatting>
  <conditionalFormatting sqref="BP32">
    <cfRule type="expression" dxfId="149" priority="148" stopIfTrue="1">
      <formula>BP$30&gt;0</formula>
    </cfRule>
  </conditionalFormatting>
  <conditionalFormatting sqref="BR32">
    <cfRule type="expression" dxfId="148" priority="147" stopIfTrue="1">
      <formula>BR$30&gt;0</formula>
    </cfRule>
  </conditionalFormatting>
  <conditionalFormatting sqref="BT32">
    <cfRule type="expression" dxfId="147" priority="146" stopIfTrue="1">
      <formula>BT$30&gt;0</formula>
    </cfRule>
  </conditionalFormatting>
  <conditionalFormatting sqref="BT32">
    <cfRule type="expression" dxfId="146" priority="145" stopIfTrue="1">
      <formula>BT$30&gt;0</formula>
    </cfRule>
  </conditionalFormatting>
  <conditionalFormatting sqref="S8">
    <cfRule type="expression" dxfId="145" priority="144" stopIfTrue="1">
      <formula>S$30&gt;0</formula>
    </cfRule>
  </conditionalFormatting>
  <conditionalFormatting sqref="Q8">
    <cfRule type="expression" dxfId="144" priority="143" stopIfTrue="1">
      <formula>Q$30&gt;0</formula>
    </cfRule>
  </conditionalFormatting>
  <conditionalFormatting sqref="O8">
    <cfRule type="expression" dxfId="143" priority="142" stopIfTrue="1">
      <formula>O$30&gt;0</formula>
    </cfRule>
  </conditionalFormatting>
  <conditionalFormatting sqref="M8">
    <cfRule type="expression" dxfId="142" priority="141" stopIfTrue="1">
      <formula>M$30&gt;0</formula>
    </cfRule>
  </conditionalFormatting>
  <conditionalFormatting sqref="K8">
    <cfRule type="expression" dxfId="141" priority="140" stopIfTrue="1">
      <formula>K$30&gt;0</formula>
    </cfRule>
  </conditionalFormatting>
  <conditionalFormatting sqref="I29">
    <cfRule type="expression" dxfId="140" priority="139" stopIfTrue="1">
      <formula>I$30&gt;0</formula>
    </cfRule>
  </conditionalFormatting>
  <conditionalFormatting sqref="BS28:BS29">
    <cfRule type="expression" dxfId="139" priority="40" stopIfTrue="1">
      <formula>BS$30&gt;0</formula>
    </cfRule>
  </conditionalFormatting>
  <conditionalFormatting sqref="C28:C29">
    <cfRule type="expression" dxfId="138" priority="138" stopIfTrue="1">
      <formula>C$30&gt;0</formula>
    </cfRule>
  </conditionalFormatting>
  <conditionalFormatting sqref="E28:E29">
    <cfRule type="expression" dxfId="137" priority="137" stopIfTrue="1">
      <formula>E$30&gt;0</formula>
    </cfRule>
  </conditionalFormatting>
  <conditionalFormatting sqref="G28:G29">
    <cfRule type="expression" dxfId="136" priority="136" stopIfTrue="1">
      <formula>G$30&gt;0</formula>
    </cfRule>
  </conditionalFormatting>
  <conditionalFormatting sqref="G28:G29">
    <cfRule type="expression" dxfId="135" priority="135" stopIfTrue="1">
      <formula>G$30&gt;0</formula>
    </cfRule>
  </conditionalFormatting>
  <conditionalFormatting sqref="I28:I29">
    <cfRule type="expression" dxfId="134" priority="134" stopIfTrue="1">
      <formula>I$30&gt;0</formula>
    </cfRule>
  </conditionalFormatting>
  <conditionalFormatting sqref="I28:I29">
    <cfRule type="expression" dxfId="133" priority="133" stopIfTrue="1">
      <formula>I$30&gt;0</formula>
    </cfRule>
  </conditionalFormatting>
  <conditionalFormatting sqref="K29">
    <cfRule type="expression" dxfId="132" priority="132" stopIfTrue="1">
      <formula>K$30&gt;0</formula>
    </cfRule>
  </conditionalFormatting>
  <conditionalFormatting sqref="K28:K29">
    <cfRule type="expression" dxfId="131" priority="131" stopIfTrue="1">
      <formula>K$30&gt;0</formula>
    </cfRule>
  </conditionalFormatting>
  <conditionalFormatting sqref="K28:K29">
    <cfRule type="expression" dxfId="130" priority="130" stopIfTrue="1">
      <formula>K$30&gt;0</formula>
    </cfRule>
  </conditionalFormatting>
  <conditionalFormatting sqref="M29">
    <cfRule type="expression" dxfId="129" priority="129" stopIfTrue="1">
      <formula>M$30&gt;0</formula>
    </cfRule>
  </conditionalFormatting>
  <conditionalFormatting sqref="M28:M29">
    <cfRule type="expression" dxfId="128" priority="128" stopIfTrue="1">
      <formula>M$30&gt;0</formula>
    </cfRule>
  </conditionalFormatting>
  <conditionalFormatting sqref="M28:M29">
    <cfRule type="expression" dxfId="127" priority="127" stopIfTrue="1">
      <formula>M$30&gt;0</formula>
    </cfRule>
  </conditionalFormatting>
  <conditionalFormatting sqref="O29">
    <cfRule type="expression" dxfId="126" priority="126" stopIfTrue="1">
      <formula>O$30&gt;0</formula>
    </cfRule>
  </conditionalFormatting>
  <conditionalFormatting sqref="O28:O29">
    <cfRule type="expression" dxfId="125" priority="125" stopIfTrue="1">
      <formula>O$30&gt;0</formula>
    </cfRule>
  </conditionalFormatting>
  <conditionalFormatting sqref="O28:O29">
    <cfRule type="expression" dxfId="124" priority="124" stopIfTrue="1">
      <formula>O$30&gt;0</formula>
    </cfRule>
  </conditionalFormatting>
  <conditionalFormatting sqref="Q29">
    <cfRule type="expression" dxfId="123" priority="123" stopIfTrue="1">
      <formula>Q$30&gt;0</formula>
    </cfRule>
  </conditionalFormatting>
  <conditionalFormatting sqref="Q28:Q29">
    <cfRule type="expression" dxfId="122" priority="122" stopIfTrue="1">
      <formula>Q$30&gt;0</formula>
    </cfRule>
  </conditionalFormatting>
  <conditionalFormatting sqref="Q28:Q29">
    <cfRule type="expression" dxfId="121" priority="121" stopIfTrue="1">
      <formula>Q$30&gt;0</formula>
    </cfRule>
  </conditionalFormatting>
  <conditionalFormatting sqref="S29">
    <cfRule type="expression" dxfId="120" priority="120" stopIfTrue="1">
      <formula>S$30&gt;0</formula>
    </cfRule>
  </conditionalFormatting>
  <conditionalFormatting sqref="S28:S29">
    <cfRule type="expression" dxfId="119" priority="119" stopIfTrue="1">
      <formula>S$30&gt;0</formula>
    </cfRule>
  </conditionalFormatting>
  <conditionalFormatting sqref="S28:S29">
    <cfRule type="expression" dxfId="118" priority="118" stopIfTrue="1">
      <formula>S$30&gt;0</formula>
    </cfRule>
  </conditionalFormatting>
  <conditionalFormatting sqref="U29">
    <cfRule type="expression" dxfId="117" priority="117" stopIfTrue="1">
      <formula>U$30&gt;0</formula>
    </cfRule>
  </conditionalFormatting>
  <conditionalFormatting sqref="U28:U29">
    <cfRule type="expression" dxfId="116" priority="116" stopIfTrue="1">
      <formula>U$30&gt;0</formula>
    </cfRule>
  </conditionalFormatting>
  <conditionalFormatting sqref="U28:U29">
    <cfRule type="expression" dxfId="115" priority="115" stopIfTrue="1">
      <formula>U$30&gt;0</formula>
    </cfRule>
  </conditionalFormatting>
  <conditionalFormatting sqref="W29">
    <cfRule type="expression" dxfId="114" priority="114" stopIfTrue="1">
      <formula>W$30&gt;0</formula>
    </cfRule>
  </conditionalFormatting>
  <conditionalFormatting sqref="W28:W29">
    <cfRule type="expression" dxfId="113" priority="113" stopIfTrue="1">
      <formula>W$30&gt;0</formula>
    </cfRule>
  </conditionalFormatting>
  <conditionalFormatting sqref="W28:W29">
    <cfRule type="expression" dxfId="112" priority="112" stopIfTrue="1">
      <formula>W$30&gt;0</formula>
    </cfRule>
  </conditionalFormatting>
  <conditionalFormatting sqref="Y29">
    <cfRule type="expression" dxfId="111" priority="111" stopIfTrue="1">
      <formula>Y$30&gt;0</formula>
    </cfRule>
  </conditionalFormatting>
  <conditionalFormatting sqref="Y28:Y29">
    <cfRule type="expression" dxfId="110" priority="110" stopIfTrue="1">
      <formula>Y$30&gt;0</formula>
    </cfRule>
  </conditionalFormatting>
  <conditionalFormatting sqref="Y28:Y29">
    <cfRule type="expression" dxfId="109" priority="109" stopIfTrue="1">
      <formula>Y$30&gt;0</formula>
    </cfRule>
  </conditionalFormatting>
  <conditionalFormatting sqref="AA29">
    <cfRule type="expression" dxfId="108" priority="108" stopIfTrue="1">
      <formula>AA$30&gt;0</formula>
    </cfRule>
  </conditionalFormatting>
  <conditionalFormatting sqref="AA28:AA29">
    <cfRule type="expression" dxfId="107" priority="107" stopIfTrue="1">
      <formula>AA$30&gt;0</formula>
    </cfRule>
  </conditionalFormatting>
  <conditionalFormatting sqref="AA28:AA29">
    <cfRule type="expression" dxfId="106" priority="106" stopIfTrue="1">
      <formula>AA$30&gt;0</formula>
    </cfRule>
  </conditionalFormatting>
  <conditionalFormatting sqref="AC29">
    <cfRule type="expression" dxfId="105" priority="105" stopIfTrue="1">
      <formula>AC$30&gt;0</formula>
    </cfRule>
  </conditionalFormatting>
  <conditionalFormatting sqref="AC28:AC29">
    <cfRule type="expression" dxfId="104" priority="104" stopIfTrue="1">
      <formula>AC$30&gt;0</formula>
    </cfRule>
  </conditionalFormatting>
  <conditionalFormatting sqref="AC28:AC29">
    <cfRule type="expression" dxfId="103" priority="103" stopIfTrue="1">
      <formula>AC$30&gt;0</formula>
    </cfRule>
  </conditionalFormatting>
  <conditionalFormatting sqref="AE29">
    <cfRule type="expression" dxfId="102" priority="102" stopIfTrue="1">
      <formula>AE$30&gt;0</formula>
    </cfRule>
  </conditionalFormatting>
  <conditionalFormatting sqref="AE28:AE29">
    <cfRule type="expression" dxfId="101" priority="101" stopIfTrue="1">
      <formula>AE$30&gt;0</formula>
    </cfRule>
  </conditionalFormatting>
  <conditionalFormatting sqref="AE28:AE29">
    <cfRule type="expression" dxfId="100" priority="100" stopIfTrue="1">
      <formula>AE$30&gt;0</formula>
    </cfRule>
  </conditionalFormatting>
  <conditionalFormatting sqref="AG29">
    <cfRule type="expression" dxfId="99" priority="99" stopIfTrue="1">
      <formula>AG$30&gt;0</formula>
    </cfRule>
  </conditionalFormatting>
  <conditionalFormatting sqref="AG28:AG29">
    <cfRule type="expression" dxfId="98" priority="98" stopIfTrue="1">
      <formula>AG$30&gt;0</formula>
    </cfRule>
  </conditionalFormatting>
  <conditionalFormatting sqref="AG28:AG29">
    <cfRule type="expression" dxfId="97" priority="97" stopIfTrue="1">
      <formula>AG$30&gt;0</formula>
    </cfRule>
  </conditionalFormatting>
  <conditionalFormatting sqref="AI29">
    <cfRule type="expression" dxfId="96" priority="96" stopIfTrue="1">
      <formula>AI$30&gt;0</formula>
    </cfRule>
  </conditionalFormatting>
  <conditionalFormatting sqref="AI28:AI29">
    <cfRule type="expression" dxfId="95" priority="95" stopIfTrue="1">
      <formula>AI$30&gt;0</formula>
    </cfRule>
  </conditionalFormatting>
  <conditionalFormatting sqref="AI28:AI29">
    <cfRule type="expression" dxfId="94" priority="94" stopIfTrue="1">
      <formula>AI$30&gt;0</formula>
    </cfRule>
  </conditionalFormatting>
  <conditionalFormatting sqref="AK29">
    <cfRule type="expression" dxfId="93" priority="93" stopIfTrue="1">
      <formula>AK$30&gt;0</formula>
    </cfRule>
  </conditionalFormatting>
  <conditionalFormatting sqref="AK28:AK29">
    <cfRule type="expression" dxfId="92" priority="92" stopIfTrue="1">
      <formula>AK$30&gt;0</formula>
    </cfRule>
  </conditionalFormatting>
  <conditionalFormatting sqref="AK28:AK29">
    <cfRule type="expression" dxfId="91" priority="91" stopIfTrue="1">
      <formula>AK$30&gt;0</formula>
    </cfRule>
  </conditionalFormatting>
  <conditionalFormatting sqref="AM29">
    <cfRule type="expression" dxfId="90" priority="90" stopIfTrue="1">
      <formula>AM$30&gt;0</formula>
    </cfRule>
  </conditionalFormatting>
  <conditionalFormatting sqref="AM28:AM29">
    <cfRule type="expression" dxfId="89" priority="89" stopIfTrue="1">
      <formula>AM$30&gt;0</formula>
    </cfRule>
  </conditionalFormatting>
  <conditionalFormatting sqref="AM28:AM29">
    <cfRule type="expression" dxfId="88" priority="88" stopIfTrue="1">
      <formula>AM$30&gt;0</formula>
    </cfRule>
  </conditionalFormatting>
  <conditionalFormatting sqref="AO29">
    <cfRule type="expression" dxfId="87" priority="87" stopIfTrue="1">
      <formula>AO$30&gt;0</formula>
    </cfRule>
  </conditionalFormatting>
  <conditionalFormatting sqref="AO28:AO29">
    <cfRule type="expression" dxfId="86" priority="86" stopIfTrue="1">
      <formula>AO$30&gt;0</formula>
    </cfRule>
  </conditionalFormatting>
  <conditionalFormatting sqref="AO28:AO29">
    <cfRule type="expression" dxfId="85" priority="85" stopIfTrue="1">
      <formula>AO$30&gt;0</formula>
    </cfRule>
  </conditionalFormatting>
  <conditionalFormatting sqref="AQ29">
    <cfRule type="expression" dxfId="84" priority="84" stopIfTrue="1">
      <formula>AQ$30&gt;0</formula>
    </cfRule>
  </conditionalFormatting>
  <conditionalFormatting sqref="AQ28:AQ29">
    <cfRule type="expression" dxfId="83" priority="83" stopIfTrue="1">
      <formula>AQ$30&gt;0</formula>
    </cfRule>
  </conditionalFormatting>
  <conditionalFormatting sqref="AQ28:AQ29">
    <cfRule type="expression" dxfId="82" priority="82" stopIfTrue="1">
      <formula>AQ$30&gt;0</formula>
    </cfRule>
  </conditionalFormatting>
  <conditionalFormatting sqref="AS29">
    <cfRule type="expression" dxfId="81" priority="81" stopIfTrue="1">
      <formula>AS$30&gt;0</formula>
    </cfRule>
  </conditionalFormatting>
  <conditionalFormatting sqref="AS28:AS29">
    <cfRule type="expression" dxfId="80" priority="80" stopIfTrue="1">
      <formula>AS$30&gt;0</formula>
    </cfRule>
  </conditionalFormatting>
  <conditionalFormatting sqref="AS28:AS29">
    <cfRule type="expression" dxfId="79" priority="79" stopIfTrue="1">
      <formula>AS$30&gt;0</formula>
    </cfRule>
  </conditionalFormatting>
  <conditionalFormatting sqref="AU29">
    <cfRule type="expression" dxfId="78" priority="78" stopIfTrue="1">
      <formula>AU$30&gt;0</formula>
    </cfRule>
  </conditionalFormatting>
  <conditionalFormatting sqref="AU28:AU29">
    <cfRule type="expression" dxfId="77" priority="77" stopIfTrue="1">
      <formula>AU$30&gt;0</formula>
    </cfRule>
  </conditionalFormatting>
  <conditionalFormatting sqref="AU28:AU29">
    <cfRule type="expression" dxfId="76" priority="76" stopIfTrue="1">
      <formula>AU$30&gt;0</formula>
    </cfRule>
  </conditionalFormatting>
  <conditionalFormatting sqref="AW29">
    <cfRule type="expression" dxfId="75" priority="75" stopIfTrue="1">
      <formula>AW$30&gt;0</formula>
    </cfRule>
  </conditionalFormatting>
  <conditionalFormatting sqref="AW28:AW29">
    <cfRule type="expression" dxfId="74" priority="74" stopIfTrue="1">
      <formula>AW$30&gt;0</formula>
    </cfRule>
  </conditionalFormatting>
  <conditionalFormatting sqref="AW28:AW29">
    <cfRule type="expression" dxfId="73" priority="73" stopIfTrue="1">
      <formula>AW$30&gt;0</formula>
    </cfRule>
  </conditionalFormatting>
  <conditionalFormatting sqref="AY29">
    <cfRule type="expression" dxfId="72" priority="72" stopIfTrue="1">
      <formula>AY$30&gt;0</formula>
    </cfRule>
  </conditionalFormatting>
  <conditionalFormatting sqref="AY28:AY29">
    <cfRule type="expression" dxfId="71" priority="71" stopIfTrue="1">
      <formula>AY$30&gt;0</formula>
    </cfRule>
  </conditionalFormatting>
  <conditionalFormatting sqref="AY28:AY29">
    <cfRule type="expression" dxfId="70" priority="70" stopIfTrue="1">
      <formula>AY$30&gt;0</formula>
    </cfRule>
  </conditionalFormatting>
  <conditionalFormatting sqref="BA29">
    <cfRule type="expression" dxfId="69" priority="69" stopIfTrue="1">
      <formula>BA$30&gt;0</formula>
    </cfRule>
  </conditionalFormatting>
  <conditionalFormatting sqref="BA28:BA29">
    <cfRule type="expression" dxfId="68" priority="68" stopIfTrue="1">
      <formula>BA$30&gt;0</formula>
    </cfRule>
  </conditionalFormatting>
  <conditionalFormatting sqref="BA28:BA29">
    <cfRule type="expression" dxfId="67" priority="67" stopIfTrue="1">
      <formula>BA$30&gt;0</formula>
    </cfRule>
  </conditionalFormatting>
  <conditionalFormatting sqref="BC29">
    <cfRule type="expression" dxfId="66" priority="66" stopIfTrue="1">
      <formula>BC$30&gt;0</formula>
    </cfRule>
  </conditionalFormatting>
  <conditionalFormatting sqref="BC28:BC29">
    <cfRule type="expression" dxfId="65" priority="65" stopIfTrue="1">
      <formula>BC$30&gt;0</formula>
    </cfRule>
  </conditionalFormatting>
  <conditionalFormatting sqref="BC28:BC29">
    <cfRule type="expression" dxfId="64" priority="64" stopIfTrue="1">
      <formula>BC$30&gt;0</formula>
    </cfRule>
  </conditionalFormatting>
  <conditionalFormatting sqref="BE29">
    <cfRule type="expression" dxfId="63" priority="63" stopIfTrue="1">
      <formula>BE$30&gt;0</formula>
    </cfRule>
  </conditionalFormatting>
  <conditionalFormatting sqref="BE28:BE29">
    <cfRule type="expression" dxfId="62" priority="62" stopIfTrue="1">
      <formula>BE$30&gt;0</formula>
    </cfRule>
  </conditionalFormatting>
  <conditionalFormatting sqref="BE28:BE29">
    <cfRule type="expression" dxfId="61" priority="61" stopIfTrue="1">
      <formula>BE$30&gt;0</formula>
    </cfRule>
  </conditionalFormatting>
  <conditionalFormatting sqref="BG29">
    <cfRule type="expression" dxfId="60" priority="60" stopIfTrue="1">
      <formula>BG$30&gt;0</formula>
    </cfRule>
  </conditionalFormatting>
  <conditionalFormatting sqref="BG28:BG29">
    <cfRule type="expression" dxfId="59" priority="59" stopIfTrue="1">
      <formula>BG$30&gt;0</formula>
    </cfRule>
  </conditionalFormatting>
  <conditionalFormatting sqref="BG28:BG29">
    <cfRule type="expression" dxfId="58" priority="58" stopIfTrue="1">
      <formula>BG$30&gt;0</formula>
    </cfRule>
  </conditionalFormatting>
  <conditionalFormatting sqref="BI29">
    <cfRule type="expression" dxfId="57" priority="57" stopIfTrue="1">
      <formula>BI$30&gt;0</formula>
    </cfRule>
  </conditionalFormatting>
  <conditionalFormatting sqref="BI28:BI29">
    <cfRule type="expression" dxfId="56" priority="56" stopIfTrue="1">
      <formula>BI$30&gt;0</formula>
    </cfRule>
  </conditionalFormatting>
  <conditionalFormatting sqref="BI28:BI29">
    <cfRule type="expression" dxfId="55" priority="55" stopIfTrue="1">
      <formula>BI$30&gt;0</formula>
    </cfRule>
  </conditionalFormatting>
  <conditionalFormatting sqref="BK29">
    <cfRule type="expression" dxfId="54" priority="54" stopIfTrue="1">
      <formula>BK$30&gt;0</formula>
    </cfRule>
  </conditionalFormatting>
  <conditionalFormatting sqref="BK28:BK29">
    <cfRule type="expression" dxfId="53" priority="53" stopIfTrue="1">
      <formula>BK$30&gt;0</formula>
    </cfRule>
  </conditionalFormatting>
  <conditionalFormatting sqref="BK28:BK29">
    <cfRule type="expression" dxfId="52" priority="52" stopIfTrue="1">
      <formula>BK$30&gt;0</formula>
    </cfRule>
  </conditionalFormatting>
  <conditionalFormatting sqref="BM29">
    <cfRule type="expression" dxfId="51" priority="51" stopIfTrue="1">
      <formula>BM$30&gt;0</formula>
    </cfRule>
  </conditionalFormatting>
  <conditionalFormatting sqref="BM28:BM29">
    <cfRule type="expression" dxfId="50" priority="50" stopIfTrue="1">
      <formula>BM$30&gt;0</formula>
    </cfRule>
  </conditionalFormatting>
  <conditionalFormatting sqref="BM28:BM29">
    <cfRule type="expression" dxfId="49" priority="49" stopIfTrue="1">
      <formula>BM$30&gt;0</formula>
    </cfRule>
  </conditionalFormatting>
  <conditionalFormatting sqref="BO29">
    <cfRule type="expression" dxfId="48" priority="48" stopIfTrue="1">
      <formula>BO$30&gt;0</formula>
    </cfRule>
  </conditionalFormatting>
  <conditionalFormatting sqref="BO28:BO29">
    <cfRule type="expression" dxfId="47" priority="47" stopIfTrue="1">
      <formula>BO$30&gt;0</formula>
    </cfRule>
  </conditionalFormatting>
  <conditionalFormatting sqref="BO28:BO29">
    <cfRule type="expression" dxfId="46" priority="46" stopIfTrue="1">
      <formula>BO$30&gt;0</formula>
    </cfRule>
  </conditionalFormatting>
  <conditionalFormatting sqref="BQ29">
    <cfRule type="expression" dxfId="45" priority="45" stopIfTrue="1">
      <formula>BQ$30&gt;0</formula>
    </cfRule>
  </conditionalFormatting>
  <conditionalFormatting sqref="BQ28:BQ29">
    <cfRule type="expression" dxfId="44" priority="44" stopIfTrue="1">
      <formula>BQ$30&gt;0</formula>
    </cfRule>
  </conditionalFormatting>
  <conditionalFormatting sqref="BQ28:BQ29">
    <cfRule type="expression" dxfId="43" priority="43" stopIfTrue="1">
      <formula>BQ$30&gt;0</formula>
    </cfRule>
  </conditionalFormatting>
  <conditionalFormatting sqref="BS29">
    <cfRule type="expression" dxfId="42" priority="42" stopIfTrue="1">
      <formula>BS$30&gt;0</formula>
    </cfRule>
  </conditionalFormatting>
  <conditionalFormatting sqref="BS28:BS29">
    <cfRule type="expression" dxfId="41" priority="41" stopIfTrue="1">
      <formula>BS$30&gt;0</formula>
    </cfRule>
  </conditionalFormatting>
  <conditionalFormatting sqref="BG9">
    <cfRule type="expression" dxfId="40" priority="39" stopIfTrue="1">
      <formula>BG$30&gt;0</formula>
    </cfRule>
  </conditionalFormatting>
  <conditionalFormatting sqref="BH9">
    <cfRule type="expression" dxfId="39" priority="38" stopIfTrue="1">
      <formula>BH$30&gt;0</formula>
    </cfRule>
  </conditionalFormatting>
  <conditionalFormatting sqref="BF9">
    <cfRule type="expression" dxfId="38" priority="37" stopIfTrue="1">
      <formula>BF$30&gt;0</formula>
    </cfRule>
  </conditionalFormatting>
  <conditionalFormatting sqref="BD9">
    <cfRule type="expression" dxfId="37" priority="36" stopIfTrue="1">
      <formula>BD$30&gt;0</formula>
    </cfRule>
  </conditionalFormatting>
  <conditionalFormatting sqref="BB9">
    <cfRule type="expression" dxfId="36" priority="35" stopIfTrue="1">
      <formula>BB$30&gt;0</formula>
    </cfRule>
  </conditionalFormatting>
  <conditionalFormatting sqref="AZ9">
    <cfRule type="expression" dxfId="35" priority="34" stopIfTrue="1">
      <formula>AZ$30&gt;0</formula>
    </cfRule>
  </conditionalFormatting>
  <conditionalFormatting sqref="AX9">
    <cfRule type="expression" dxfId="34" priority="33" stopIfTrue="1">
      <formula>AX$30&gt;0</formula>
    </cfRule>
  </conditionalFormatting>
  <conditionalFormatting sqref="AV9">
    <cfRule type="expression" dxfId="33" priority="32" stopIfTrue="1">
      <formula>AV$30&gt;0</formula>
    </cfRule>
  </conditionalFormatting>
  <conditionalFormatting sqref="AT9">
    <cfRule type="expression" dxfId="32" priority="31" stopIfTrue="1">
      <formula>AT$30&gt;0</formula>
    </cfRule>
  </conditionalFormatting>
  <conditionalFormatting sqref="AR9">
    <cfRule type="expression" dxfId="31" priority="30" stopIfTrue="1">
      <formula>AR$30&gt;0</formula>
    </cfRule>
  </conditionalFormatting>
  <conditionalFormatting sqref="AP9">
    <cfRule type="expression" dxfId="30" priority="29" stopIfTrue="1">
      <formula>AP$30&gt;0</formula>
    </cfRule>
  </conditionalFormatting>
  <conditionalFormatting sqref="AN9">
    <cfRule type="expression" dxfId="29" priority="28" stopIfTrue="1">
      <formula>AN$30&gt;0</formula>
    </cfRule>
  </conditionalFormatting>
  <conditionalFormatting sqref="AL9">
    <cfRule type="expression" dxfId="28" priority="27" stopIfTrue="1">
      <formula>AL$30&gt;0</formula>
    </cfRule>
  </conditionalFormatting>
  <conditionalFormatting sqref="AJ9">
    <cfRule type="expression" dxfId="27" priority="26" stopIfTrue="1">
      <formula>AJ$30&gt;0</formula>
    </cfRule>
  </conditionalFormatting>
  <conditionalFormatting sqref="AH9">
    <cfRule type="expression" dxfId="26" priority="25" stopIfTrue="1">
      <formula>AH$30&gt;0</formula>
    </cfRule>
  </conditionalFormatting>
  <conditionalFormatting sqref="AF9">
    <cfRule type="expression" dxfId="25" priority="24" stopIfTrue="1">
      <formula>AF$30&gt;0</formula>
    </cfRule>
  </conditionalFormatting>
  <conditionalFormatting sqref="AD9">
    <cfRule type="expression" dxfId="24" priority="23" stopIfTrue="1">
      <formula>AD$30&gt;0</formula>
    </cfRule>
  </conditionalFormatting>
  <conditionalFormatting sqref="AB9">
    <cfRule type="expression" dxfId="23" priority="22" stopIfTrue="1">
      <formula>AB$30&gt;0</formula>
    </cfRule>
  </conditionalFormatting>
  <conditionalFormatting sqref="Z9">
    <cfRule type="expression" dxfId="22" priority="21" stopIfTrue="1">
      <formula>Z$30&gt;0</formula>
    </cfRule>
  </conditionalFormatting>
  <conditionalFormatting sqref="X9">
    <cfRule type="expression" dxfId="21" priority="20" stopIfTrue="1">
      <formula>X$30&gt;0</formula>
    </cfRule>
  </conditionalFormatting>
  <conditionalFormatting sqref="V9">
    <cfRule type="expression" dxfId="20" priority="19" stopIfTrue="1">
      <formula>V$30&gt;0</formula>
    </cfRule>
  </conditionalFormatting>
  <conditionalFormatting sqref="T9">
    <cfRule type="expression" dxfId="19" priority="18" stopIfTrue="1">
      <formula>T$30&gt;0</formula>
    </cfRule>
  </conditionalFormatting>
  <conditionalFormatting sqref="R9">
    <cfRule type="expression" dxfId="18" priority="17" stopIfTrue="1">
      <formula>R$30&gt;0</formula>
    </cfRule>
  </conditionalFormatting>
  <conditionalFormatting sqref="P9">
    <cfRule type="expression" dxfId="17" priority="16" stopIfTrue="1">
      <formula>P$30&gt;0</formula>
    </cfRule>
  </conditionalFormatting>
  <conditionalFormatting sqref="N9">
    <cfRule type="expression" dxfId="16" priority="15" stopIfTrue="1">
      <formula>N$30&gt;0</formula>
    </cfRule>
  </conditionalFormatting>
  <conditionalFormatting sqref="L9">
    <cfRule type="expression" dxfId="15" priority="14" stopIfTrue="1">
      <formula>L$30&gt;0</formula>
    </cfRule>
  </conditionalFormatting>
  <conditionalFormatting sqref="J9">
    <cfRule type="expression" dxfId="14" priority="13" stopIfTrue="1">
      <formula>J$30&gt;0</formula>
    </cfRule>
  </conditionalFormatting>
  <conditionalFormatting sqref="L9">
    <cfRule type="expression" dxfId="13" priority="12" stopIfTrue="1">
      <formula>L$30&gt;0</formula>
    </cfRule>
  </conditionalFormatting>
  <conditionalFormatting sqref="J9">
    <cfRule type="expression" dxfId="12" priority="11" stopIfTrue="1">
      <formula>J$30&gt;0</formula>
    </cfRule>
  </conditionalFormatting>
  <conditionalFormatting sqref="J9">
    <cfRule type="expression" dxfId="11" priority="10" stopIfTrue="1">
      <formula>J$30&gt;0</formula>
    </cfRule>
  </conditionalFormatting>
  <conditionalFormatting sqref="F9">
    <cfRule type="expression" dxfId="10" priority="9" stopIfTrue="1">
      <formula>F$30&gt;0</formula>
    </cfRule>
  </conditionalFormatting>
  <conditionalFormatting sqref="F9">
    <cfRule type="expression" dxfId="9" priority="8" stopIfTrue="1">
      <formula>F$30&gt;0</formula>
    </cfRule>
  </conditionalFormatting>
  <conditionalFormatting sqref="D9">
    <cfRule type="expression" dxfId="8" priority="7" stopIfTrue="1">
      <formula>D$30&gt;0</formula>
    </cfRule>
  </conditionalFormatting>
  <conditionalFormatting sqref="D9">
    <cfRule type="expression" dxfId="7" priority="6" stopIfTrue="1">
      <formula>D$30&gt;0</formula>
    </cfRule>
  </conditionalFormatting>
  <conditionalFormatting sqref="B9">
    <cfRule type="expression" dxfId="6" priority="5" stopIfTrue="1">
      <formula>B$30&gt;0</formula>
    </cfRule>
  </conditionalFormatting>
  <conditionalFormatting sqref="B9">
    <cfRule type="expression" dxfId="5" priority="4" stopIfTrue="1">
      <formula>B$30&gt;0</formula>
    </cfRule>
  </conditionalFormatting>
  <conditionalFormatting sqref="H9">
    <cfRule type="expression" dxfId="4" priority="3" stopIfTrue="1">
      <formula>H$30&gt;0</formula>
    </cfRule>
  </conditionalFormatting>
  <conditionalFormatting sqref="H9">
    <cfRule type="expression" dxfId="3" priority="2" stopIfTrue="1">
      <formula>H$30&gt;0</formula>
    </cfRule>
  </conditionalFormatting>
  <conditionalFormatting sqref="AI9">
    <cfRule type="expression" dxfId="2" priority="1" stopIfTrue="1">
      <formula>AI$30&gt;0</formula>
    </cfRule>
  </conditionalFormatting>
  <pageMargins left="0.25" right="0.25" top="0.75" bottom="0.75" header="0.3" footer="0.3"/>
  <pageSetup scale="50" fitToWidth="3" orientation="landscape" horizontalDpi="300" verticalDpi="300" r:id="rId1"/>
  <headerFooter>
    <oddHeader xml:space="preserve">&amp;L&amp;"Helvetica,Bold"Initial Operating Deficit Escrow Calculation
Section 232&amp;C&amp;"Helvetica,Regular"U.S. Department of Housing and Urban Development
Office of Residential Care Facilities&amp;R&amp;"Helvetica,Regular"OMB Approval No. 2502-0605
(exp. 06/30/2017)  </oddHeader>
    <oddFooter>&amp;LPrevious Versions Obsolete&amp;Rform HUD-91128-ORCF (06/2014)</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CX51"/>
  <sheetViews>
    <sheetView showGridLines="0" showRuler="0" view="pageLayout" zoomScaleNormal="100" workbookViewId="0">
      <selection activeCell="C2" sqref="C2:F2"/>
    </sheetView>
  </sheetViews>
  <sheetFormatPr defaultRowHeight="12.75" x14ac:dyDescent="0.2"/>
  <cols>
    <col min="1" max="2" width="5.28515625" style="91" customWidth="1"/>
    <col min="3" max="3" width="11.140625" style="93" customWidth="1"/>
    <col min="4" max="4" width="13.5703125" style="93" customWidth="1"/>
    <col min="5" max="13" width="11.85546875" style="93" customWidth="1"/>
    <col min="14" max="16384" width="9.140625" style="91"/>
  </cols>
  <sheetData>
    <row r="1" spans="1:102" x14ac:dyDescent="0.2">
      <c r="A1" s="93"/>
      <c r="B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c r="BH1" s="93"/>
      <c r="BI1" s="93"/>
      <c r="BJ1" s="93"/>
      <c r="BK1" s="93"/>
      <c r="BL1" s="93"/>
      <c r="BM1" s="93"/>
      <c r="BN1" s="93"/>
      <c r="BO1" s="93"/>
      <c r="BP1" s="93"/>
      <c r="BQ1" s="93"/>
      <c r="BR1" s="93"/>
      <c r="BS1" s="93"/>
      <c r="BT1" s="93"/>
      <c r="BU1" s="93"/>
      <c r="BV1" s="93"/>
      <c r="BW1" s="93"/>
      <c r="BX1" s="93"/>
      <c r="BY1" s="93"/>
      <c r="BZ1" s="93"/>
      <c r="CA1" s="93"/>
      <c r="CB1" s="93"/>
      <c r="CC1" s="93"/>
      <c r="CD1" s="93"/>
      <c r="CE1" s="93"/>
      <c r="CF1" s="93"/>
      <c r="CG1" s="93"/>
      <c r="CH1" s="93"/>
      <c r="CI1" s="93"/>
      <c r="CJ1" s="93"/>
      <c r="CK1" s="93"/>
      <c r="CL1" s="93"/>
      <c r="CM1" s="93"/>
      <c r="CN1" s="93"/>
      <c r="CO1" s="93"/>
      <c r="CP1" s="93"/>
      <c r="CQ1" s="93"/>
      <c r="CR1" s="93"/>
      <c r="CS1" s="93"/>
      <c r="CT1" s="93"/>
      <c r="CU1" s="93"/>
      <c r="CV1" s="93"/>
      <c r="CW1" s="93"/>
    </row>
    <row r="2" spans="1:102" s="169" customFormat="1" x14ac:dyDescent="0.2">
      <c r="A2" s="93"/>
      <c r="B2" s="93"/>
      <c r="C2" s="318">
        <f>Inputs!B5</f>
        <v>0</v>
      </c>
      <c r="D2" s="319"/>
      <c r="E2" s="319"/>
      <c r="F2" s="320"/>
      <c r="G2" s="161" t="s">
        <v>76</v>
      </c>
      <c r="H2" s="168">
        <f>Inputs!G5</f>
        <v>0</v>
      </c>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c r="BX2" s="93"/>
      <c r="BY2" s="93"/>
      <c r="BZ2" s="93"/>
      <c r="CA2" s="93"/>
      <c r="CB2" s="93"/>
      <c r="CC2" s="93"/>
      <c r="CD2" s="93"/>
      <c r="CE2" s="93"/>
      <c r="CF2" s="93"/>
      <c r="CG2" s="93"/>
      <c r="CH2" s="93"/>
      <c r="CI2" s="93"/>
      <c r="CJ2" s="93"/>
      <c r="CK2" s="93"/>
      <c r="CL2" s="93"/>
      <c r="CM2" s="93"/>
      <c r="CN2" s="93"/>
      <c r="CO2" s="93"/>
      <c r="CP2" s="93"/>
      <c r="CQ2" s="93"/>
      <c r="CR2" s="93"/>
      <c r="CS2" s="93"/>
      <c r="CT2" s="93"/>
      <c r="CU2" s="93"/>
      <c r="CV2" s="93"/>
    </row>
    <row r="3" spans="1:102" x14ac:dyDescent="0.2">
      <c r="A3" s="93"/>
      <c r="B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row>
    <row r="4" spans="1:102" ht="12.75" customHeight="1" x14ac:dyDescent="0.2">
      <c r="A4" s="93"/>
      <c r="B4" s="93"/>
      <c r="C4" s="95" t="s">
        <v>81</v>
      </c>
      <c r="D4" s="95"/>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c r="BA4" s="93"/>
      <c r="BB4" s="93"/>
      <c r="BC4" s="93"/>
      <c r="BD4" s="93"/>
      <c r="BE4" s="93"/>
      <c r="BF4" s="93"/>
      <c r="BG4" s="93"/>
      <c r="BH4" s="93"/>
      <c r="BI4" s="93"/>
      <c r="BJ4" s="93"/>
      <c r="BK4" s="93"/>
      <c r="BL4" s="93"/>
      <c r="BM4" s="93"/>
      <c r="BN4" s="93"/>
      <c r="BO4" s="93"/>
      <c r="BP4" s="93"/>
      <c r="BQ4" s="93"/>
      <c r="BR4" s="93"/>
      <c r="BS4" s="93"/>
      <c r="BT4" s="93"/>
      <c r="BU4" s="93"/>
      <c r="BV4" s="93"/>
      <c r="BW4" s="93"/>
      <c r="BX4" s="93"/>
      <c r="BY4" s="93"/>
      <c r="BZ4" s="93"/>
      <c r="CA4" s="93"/>
      <c r="CB4" s="93"/>
      <c r="CC4" s="93"/>
      <c r="CD4" s="93"/>
      <c r="CE4" s="93"/>
      <c r="CF4" s="93"/>
      <c r="CG4" s="93"/>
      <c r="CH4" s="93"/>
      <c r="CI4" s="93"/>
      <c r="CJ4" s="93"/>
      <c r="CK4" s="93"/>
      <c r="CL4" s="93"/>
      <c r="CM4" s="93"/>
      <c r="CN4" s="93"/>
      <c r="CO4" s="93"/>
      <c r="CP4" s="93"/>
      <c r="CQ4" s="93"/>
      <c r="CR4" s="93"/>
      <c r="CS4" s="93"/>
      <c r="CT4" s="93"/>
      <c r="CU4" s="93"/>
      <c r="CV4" s="93"/>
      <c r="CW4" s="93"/>
    </row>
    <row r="5" spans="1:102" s="172" customFormat="1" ht="30" customHeight="1" x14ac:dyDescent="0.2">
      <c r="A5" s="93"/>
      <c r="B5" s="93"/>
      <c r="C5" s="321" t="s">
        <v>51</v>
      </c>
      <c r="D5" s="322"/>
      <c r="E5" s="170" t="s">
        <v>87</v>
      </c>
      <c r="F5" s="170" t="s">
        <v>91</v>
      </c>
      <c r="G5" s="171" t="s">
        <v>50</v>
      </c>
      <c r="H5" s="171" t="s">
        <v>90</v>
      </c>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c r="BA5" s="93"/>
      <c r="BB5" s="93"/>
      <c r="BC5" s="93"/>
      <c r="BD5" s="93"/>
      <c r="BE5" s="93"/>
      <c r="BF5" s="93"/>
      <c r="BG5" s="93"/>
      <c r="BH5" s="93"/>
      <c r="BI5" s="93"/>
      <c r="BJ5" s="93"/>
      <c r="BK5" s="93"/>
      <c r="BL5" s="93"/>
      <c r="BM5" s="93"/>
      <c r="BN5" s="93"/>
      <c r="BO5" s="93"/>
      <c r="BP5" s="93"/>
      <c r="BQ5" s="93"/>
      <c r="BR5" s="93"/>
      <c r="BS5" s="93"/>
      <c r="BT5" s="93"/>
      <c r="BU5" s="93"/>
      <c r="BV5" s="93"/>
      <c r="BW5" s="93"/>
      <c r="BX5" s="93"/>
      <c r="BY5" s="93"/>
      <c r="BZ5" s="93"/>
      <c r="CA5" s="93"/>
      <c r="CB5" s="93"/>
      <c r="CC5" s="93"/>
      <c r="CD5" s="93"/>
      <c r="CE5" s="93"/>
      <c r="CF5" s="93"/>
      <c r="CG5" s="93"/>
      <c r="CH5" s="93"/>
      <c r="CI5" s="93"/>
      <c r="CJ5" s="93"/>
      <c r="CK5" s="93"/>
      <c r="CL5" s="93"/>
      <c r="CM5" s="93"/>
      <c r="CN5" s="93"/>
      <c r="CO5" s="93"/>
      <c r="CP5" s="93"/>
      <c r="CQ5" s="93"/>
      <c r="CR5" s="93"/>
      <c r="CS5" s="93"/>
      <c r="CT5" s="93"/>
      <c r="CU5" s="93"/>
      <c r="CV5" s="93"/>
    </row>
    <row r="6" spans="1:102" s="172" customFormat="1" x14ac:dyDescent="0.2">
      <c r="A6" s="93"/>
      <c r="B6" s="93"/>
      <c r="C6" s="323" t="str">
        <f>Inputs!A9</f>
        <v>e.g. Assisted Living</v>
      </c>
      <c r="D6" s="324"/>
      <c r="E6" s="173">
        <f>Inputs!C9</f>
        <v>0</v>
      </c>
      <c r="F6" s="174">
        <f>Inputs!D9</f>
        <v>0</v>
      </c>
      <c r="G6" s="175">
        <f>Inputs!G9</f>
        <v>0</v>
      </c>
      <c r="H6" s="175">
        <f>Inputs!H9</f>
        <v>0</v>
      </c>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3"/>
      <c r="AR6" s="93"/>
      <c r="AS6" s="93"/>
      <c r="AT6" s="93"/>
      <c r="AU6" s="93"/>
      <c r="AV6" s="93"/>
      <c r="AW6" s="93"/>
      <c r="AX6" s="93"/>
      <c r="AY6" s="93"/>
      <c r="AZ6" s="93"/>
      <c r="BA6" s="93"/>
      <c r="BB6" s="93"/>
      <c r="BC6" s="93"/>
      <c r="BD6" s="93"/>
      <c r="BE6" s="93"/>
      <c r="BF6" s="93"/>
      <c r="BG6" s="93"/>
      <c r="BH6" s="93"/>
      <c r="BI6" s="93"/>
      <c r="BJ6" s="93"/>
      <c r="BK6" s="93"/>
      <c r="BL6" s="93"/>
      <c r="BM6" s="93"/>
      <c r="BN6" s="93"/>
      <c r="BO6" s="93"/>
      <c r="BP6" s="93"/>
      <c r="BQ6" s="93"/>
      <c r="BR6" s="93"/>
      <c r="BS6" s="93"/>
      <c r="BT6" s="93"/>
      <c r="BU6" s="93"/>
      <c r="BV6" s="93"/>
      <c r="BW6" s="93"/>
      <c r="BX6" s="93"/>
      <c r="BY6" s="93"/>
      <c r="BZ6" s="93"/>
      <c r="CA6" s="93"/>
      <c r="CB6" s="93"/>
      <c r="CC6" s="93"/>
      <c r="CD6" s="93"/>
      <c r="CE6" s="93"/>
      <c r="CF6" s="93"/>
      <c r="CG6" s="93"/>
      <c r="CH6" s="93"/>
      <c r="CI6" s="93"/>
      <c r="CJ6" s="93"/>
      <c r="CK6" s="93"/>
      <c r="CL6" s="93"/>
      <c r="CM6" s="93"/>
      <c r="CN6" s="93"/>
      <c r="CO6" s="93"/>
      <c r="CP6" s="93"/>
      <c r="CQ6" s="93"/>
      <c r="CR6" s="93"/>
      <c r="CS6" s="93"/>
      <c r="CT6" s="93"/>
      <c r="CU6" s="93"/>
      <c r="CV6" s="93"/>
    </row>
    <row r="7" spans="1:102" s="172" customFormat="1" x14ac:dyDescent="0.2">
      <c r="A7" s="93"/>
      <c r="B7" s="93"/>
      <c r="C7" s="325" t="str">
        <f>Inputs!A10</f>
        <v>e.g. Memory Care</v>
      </c>
      <c r="D7" s="326"/>
      <c r="E7" s="173">
        <f>Inputs!C10</f>
        <v>0</v>
      </c>
      <c r="F7" s="174">
        <f>Inputs!D10</f>
        <v>0</v>
      </c>
      <c r="G7" s="175">
        <f>Inputs!G10</f>
        <v>0</v>
      </c>
      <c r="H7" s="175">
        <f>Inputs!H10</f>
        <v>0</v>
      </c>
      <c r="I7" s="93"/>
      <c r="J7" s="93"/>
      <c r="K7" s="93"/>
      <c r="L7" s="93"/>
      <c r="M7" s="93"/>
      <c r="N7" s="93"/>
      <c r="O7" s="93"/>
      <c r="P7" s="93"/>
      <c r="Q7" s="93"/>
      <c r="R7" s="93"/>
      <c r="S7" s="93"/>
      <c r="T7" s="93"/>
      <c r="U7" s="93"/>
      <c r="V7" s="93"/>
      <c r="W7" s="93"/>
      <c r="X7" s="93"/>
      <c r="Y7" s="93"/>
      <c r="Z7" s="93"/>
      <c r="AA7" s="93"/>
      <c r="AB7" s="93"/>
      <c r="AC7" s="93"/>
      <c r="AD7" s="93"/>
      <c r="AE7" s="93"/>
      <c r="AF7" s="93"/>
      <c r="AG7" s="93"/>
      <c r="AH7" s="93"/>
      <c r="AI7" s="93"/>
      <c r="AJ7" s="93"/>
      <c r="AK7" s="93"/>
      <c r="AL7" s="93"/>
      <c r="AM7" s="93"/>
      <c r="AN7" s="93"/>
      <c r="AO7" s="93"/>
      <c r="AP7" s="93"/>
      <c r="AQ7" s="93"/>
      <c r="AR7" s="93"/>
      <c r="AS7" s="93"/>
      <c r="AT7" s="93"/>
      <c r="AU7" s="93"/>
      <c r="AV7" s="93"/>
      <c r="AW7" s="93"/>
      <c r="AX7" s="93"/>
      <c r="AY7" s="93"/>
      <c r="AZ7" s="93"/>
      <c r="BA7" s="93"/>
      <c r="BB7" s="93"/>
      <c r="BC7" s="93"/>
      <c r="BD7" s="93"/>
      <c r="BE7" s="93"/>
      <c r="BF7" s="93"/>
      <c r="BG7" s="93"/>
      <c r="BH7" s="93"/>
      <c r="BI7" s="93"/>
      <c r="BJ7" s="93"/>
      <c r="BK7" s="93"/>
      <c r="BL7" s="93"/>
      <c r="BM7" s="93"/>
      <c r="BN7" s="93"/>
      <c r="BO7" s="93"/>
      <c r="BP7" s="93"/>
      <c r="BQ7" s="93"/>
      <c r="BR7" s="93"/>
      <c r="BS7" s="93"/>
      <c r="BT7" s="93"/>
      <c r="BU7" s="93"/>
      <c r="BV7" s="93"/>
      <c r="BW7" s="93"/>
      <c r="BX7" s="93"/>
      <c r="BY7" s="93"/>
      <c r="BZ7" s="93"/>
      <c r="CA7" s="93"/>
      <c r="CB7" s="93"/>
      <c r="CC7" s="93"/>
      <c r="CD7" s="93"/>
      <c r="CE7" s="93"/>
      <c r="CF7" s="93"/>
      <c r="CG7" s="93"/>
      <c r="CH7" s="93"/>
      <c r="CI7" s="93"/>
      <c r="CJ7" s="93"/>
      <c r="CK7" s="93"/>
      <c r="CL7" s="93"/>
      <c r="CM7" s="93"/>
      <c r="CN7" s="93"/>
      <c r="CO7" s="93"/>
      <c r="CP7" s="93"/>
      <c r="CQ7" s="93"/>
      <c r="CR7" s="93"/>
      <c r="CS7" s="93"/>
      <c r="CT7" s="93"/>
      <c r="CU7" s="93"/>
      <c r="CV7" s="93"/>
    </row>
    <row r="8" spans="1:102" s="172" customFormat="1" x14ac:dyDescent="0.2">
      <c r="A8" s="93"/>
      <c r="B8" s="93"/>
      <c r="C8" s="325" t="str">
        <f>Inputs!A11</f>
        <v>e.g. Skilled Nursing or Sub-Acute</v>
      </c>
      <c r="D8" s="326"/>
      <c r="E8" s="173">
        <f>Inputs!C11</f>
        <v>0</v>
      </c>
      <c r="F8" s="174">
        <f>Inputs!D11</f>
        <v>0</v>
      </c>
      <c r="G8" s="175">
        <f>Inputs!G11</f>
        <v>0</v>
      </c>
      <c r="H8" s="175">
        <f>Inputs!H11</f>
        <v>0</v>
      </c>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3"/>
      <c r="AQ8" s="93"/>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3"/>
      <c r="CF8" s="93"/>
      <c r="CG8" s="93"/>
      <c r="CH8" s="93"/>
      <c r="CI8" s="93"/>
      <c r="CJ8" s="93"/>
      <c r="CK8" s="93"/>
      <c r="CL8" s="93"/>
      <c r="CM8" s="93"/>
      <c r="CN8" s="93"/>
      <c r="CO8" s="93"/>
      <c r="CP8" s="93"/>
      <c r="CQ8" s="93"/>
      <c r="CR8" s="93"/>
      <c r="CS8" s="93"/>
      <c r="CT8" s="93"/>
      <c r="CU8" s="93"/>
      <c r="CV8" s="93"/>
    </row>
    <row r="9" spans="1:102" s="172" customFormat="1" ht="13.5" thickBot="1" x14ac:dyDescent="0.25">
      <c r="A9" s="93"/>
      <c r="B9" s="93"/>
      <c r="C9" s="327" t="str">
        <f>Inputs!A12</f>
        <v>e.g. Independent Living</v>
      </c>
      <c r="D9" s="328"/>
      <c r="E9" s="176">
        <f>Inputs!C12</f>
        <v>0</v>
      </c>
      <c r="F9" s="177">
        <f>Inputs!D12</f>
        <v>0</v>
      </c>
      <c r="G9" s="178">
        <f>Inputs!G12</f>
        <v>0</v>
      </c>
      <c r="H9" s="178">
        <f>Inputs!H12</f>
        <v>0</v>
      </c>
      <c r="I9" s="93"/>
      <c r="J9" s="93"/>
      <c r="K9" s="93"/>
      <c r="L9" s="93"/>
      <c r="M9" s="93"/>
      <c r="N9" s="93"/>
      <c r="O9" s="93"/>
      <c r="P9" s="93"/>
      <c r="Q9" s="93"/>
      <c r="R9" s="93"/>
      <c r="S9" s="93"/>
      <c r="T9" s="93"/>
      <c r="U9" s="93"/>
      <c r="V9" s="93"/>
      <c r="W9" s="93"/>
      <c r="X9" s="93"/>
      <c r="Y9" s="93"/>
      <c r="Z9" s="93"/>
      <c r="AA9" s="93"/>
      <c r="AB9" s="93"/>
      <c r="AC9" s="93"/>
      <c r="AD9" s="93"/>
      <c r="AE9" s="93"/>
      <c r="AF9" s="93"/>
      <c r="AG9" s="93"/>
      <c r="AH9" s="93"/>
      <c r="AI9" s="93"/>
      <c r="AJ9" s="93"/>
      <c r="AK9" s="93"/>
      <c r="AL9" s="93"/>
      <c r="AM9" s="93"/>
      <c r="AN9" s="93"/>
      <c r="AO9" s="93"/>
      <c r="AP9" s="93"/>
      <c r="AQ9" s="93"/>
      <c r="AR9" s="93"/>
      <c r="AS9" s="93"/>
      <c r="AT9" s="93"/>
      <c r="AU9" s="93"/>
      <c r="AV9" s="93"/>
      <c r="AW9" s="93"/>
      <c r="AX9" s="93"/>
      <c r="AY9" s="93"/>
      <c r="AZ9" s="93"/>
      <c r="BA9" s="93"/>
      <c r="BB9" s="93"/>
      <c r="BC9" s="93"/>
      <c r="BD9" s="93"/>
      <c r="BE9" s="93"/>
      <c r="BF9" s="93"/>
      <c r="BG9" s="93"/>
      <c r="BH9" s="93"/>
      <c r="BI9" s="93"/>
      <c r="BJ9" s="93"/>
      <c r="BK9" s="93"/>
      <c r="BL9" s="93"/>
      <c r="BM9" s="93"/>
      <c r="BN9" s="93"/>
      <c r="BO9" s="93"/>
      <c r="BP9" s="93"/>
      <c r="BQ9" s="93"/>
      <c r="BR9" s="93"/>
      <c r="BS9" s="93"/>
      <c r="BT9" s="93"/>
      <c r="BU9" s="93"/>
      <c r="BV9" s="93"/>
      <c r="BW9" s="93"/>
      <c r="BX9" s="93"/>
      <c r="BY9" s="93"/>
      <c r="BZ9" s="93"/>
      <c r="CA9" s="93"/>
      <c r="CB9" s="93"/>
      <c r="CC9" s="93"/>
      <c r="CD9" s="93"/>
      <c r="CE9" s="93"/>
      <c r="CF9" s="93"/>
      <c r="CG9" s="93"/>
      <c r="CH9" s="93"/>
      <c r="CI9" s="93"/>
      <c r="CJ9" s="93"/>
      <c r="CK9" s="93"/>
      <c r="CL9" s="93"/>
      <c r="CM9" s="93"/>
      <c r="CN9" s="93"/>
      <c r="CO9" s="93"/>
      <c r="CP9" s="93"/>
      <c r="CQ9" s="93"/>
      <c r="CR9" s="93"/>
      <c r="CS9" s="93"/>
      <c r="CT9" s="93"/>
      <c r="CU9" s="93"/>
      <c r="CV9" s="93"/>
    </row>
    <row r="10" spans="1:102" s="172" customFormat="1" ht="13.5" thickTop="1" x14ac:dyDescent="0.2">
      <c r="A10" s="93"/>
      <c r="B10" s="93"/>
      <c r="C10" s="316" t="s">
        <v>58</v>
      </c>
      <c r="D10" s="317"/>
      <c r="E10" s="179">
        <f>Inputs!C14</f>
        <v>0</v>
      </c>
      <c r="F10" s="180">
        <f>Inputs!D14</f>
        <v>0</v>
      </c>
      <c r="G10" s="181">
        <f>Inputs!G14</f>
        <v>0</v>
      </c>
      <c r="H10" s="181">
        <f>Inputs!H14</f>
        <v>0</v>
      </c>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3"/>
      <c r="CF10" s="93"/>
      <c r="CG10" s="93"/>
      <c r="CH10" s="93"/>
      <c r="CI10" s="93"/>
      <c r="CJ10" s="93"/>
      <c r="CK10" s="93"/>
      <c r="CL10" s="93"/>
      <c r="CM10" s="93"/>
      <c r="CN10" s="93"/>
      <c r="CO10" s="93"/>
      <c r="CP10" s="93"/>
      <c r="CQ10" s="93"/>
      <c r="CR10" s="93"/>
      <c r="CS10" s="93"/>
      <c r="CT10" s="93"/>
      <c r="CU10" s="93"/>
      <c r="CV10" s="93"/>
    </row>
    <row r="11" spans="1:102" s="102" customFormat="1" x14ac:dyDescent="0.2">
      <c r="A11" s="93"/>
      <c r="B11" s="93"/>
      <c r="C11" s="118"/>
      <c r="D11" s="118"/>
      <c r="E11" s="101"/>
      <c r="F11" s="101"/>
      <c r="G11" s="101"/>
      <c r="H11" s="101"/>
      <c r="J11" s="93"/>
      <c r="K11" s="93"/>
      <c r="L11" s="93"/>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AN11" s="93"/>
      <c r="AO11" s="93"/>
      <c r="AP11" s="93"/>
      <c r="AQ11" s="93"/>
      <c r="AR11" s="93"/>
      <c r="AS11" s="93"/>
      <c r="AT11" s="93"/>
      <c r="AU11" s="93"/>
      <c r="AV11" s="93"/>
      <c r="AW11" s="93"/>
      <c r="AX11" s="93"/>
      <c r="AY11" s="93"/>
      <c r="AZ11" s="93"/>
      <c r="BA11" s="93"/>
      <c r="BB11" s="93"/>
      <c r="BC11" s="93"/>
      <c r="BD11" s="93"/>
      <c r="BE11" s="93"/>
      <c r="BF11" s="93"/>
      <c r="BG11" s="93"/>
      <c r="BH11" s="93"/>
      <c r="BI11" s="93"/>
      <c r="BJ11" s="93"/>
      <c r="BK11" s="93"/>
      <c r="BL11" s="93"/>
      <c r="BM11" s="93"/>
      <c r="BN11" s="93"/>
      <c r="BO11" s="93"/>
      <c r="BP11" s="93"/>
      <c r="BQ11" s="93"/>
      <c r="BR11" s="93"/>
      <c r="BS11" s="93"/>
      <c r="BT11" s="93"/>
      <c r="BU11" s="93"/>
      <c r="BV11" s="93"/>
      <c r="BW11" s="93"/>
      <c r="BX11" s="93"/>
      <c r="BY11" s="93"/>
      <c r="BZ11" s="93"/>
      <c r="CA11" s="93"/>
      <c r="CB11" s="93"/>
      <c r="CC11" s="93"/>
      <c r="CD11" s="93"/>
      <c r="CE11" s="93"/>
      <c r="CF11" s="93"/>
      <c r="CG11" s="93"/>
      <c r="CH11" s="93"/>
      <c r="CI11" s="93"/>
      <c r="CJ11" s="93"/>
      <c r="CK11" s="93"/>
      <c r="CL11" s="93"/>
      <c r="CM11" s="93"/>
      <c r="CN11" s="93"/>
      <c r="CO11" s="93"/>
      <c r="CP11" s="93"/>
      <c r="CQ11" s="93"/>
      <c r="CR11" s="93"/>
      <c r="CS11" s="93"/>
      <c r="CT11" s="93"/>
      <c r="CU11" s="93"/>
      <c r="CV11" s="93"/>
      <c r="CW11" s="93"/>
    </row>
    <row r="12" spans="1:102" s="102" customFormat="1" x14ac:dyDescent="0.2">
      <c r="A12" s="93"/>
      <c r="B12" s="93"/>
      <c r="C12" s="118"/>
      <c r="D12" s="118"/>
      <c r="E12" s="101"/>
      <c r="F12" s="101"/>
      <c r="G12" s="182" t="s">
        <v>89</v>
      </c>
      <c r="H12" s="183">
        <f>'Details &amp; Draw Requests'!A43</f>
        <v>0</v>
      </c>
      <c r="J12" s="93"/>
      <c r="K12" s="93"/>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93"/>
      <c r="AM12" s="93"/>
      <c r="AN12" s="93"/>
      <c r="AO12" s="93"/>
      <c r="AP12" s="93"/>
      <c r="AQ12" s="93"/>
      <c r="AR12" s="93"/>
      <c r="AS12" s="93"/>
      <c r="AT12" s="93"/>
      <c r="AU12" s="93"/>
      <c r="AV12" s="93"/>
      <c r="AW12" s="93"/>
      <c r="AX12" s="93"/>
      <c r="AY12" s="93"/>
      <c r="AZ12" s="93"/>
      <c r="BA12" s="93"/>
      <c r="BB12" s="93"/>
      <c r="BC12" s="93"/>
      <c r="BD12" s="93"/>
      <c r="BE12" s="93"/>
      <c r="BF12" s="93"/>
      <c r="BG12" s="93"/>
      <c r="BH12" s="93"/>
      <c r="BI12" s="93"/>
      <c r="BJ12" s="93"/>
      <c r="BK12" s="93"/>
      <c r="BL12" s="93"/>
      <c r="BM12" s="93"/>
      <c r="BN12" s="93"/>
      <c r="BO12" s="93"/>
      <c r="BP12" s="93"/>
      <c r="BQ12" s="93"/>
      <c r="BR12" s="93"/>
      <c r="BS12" s="93"/>
      <c r="BT12" s="93"/>
      <c r="BU12" s="93"/>
      <c r="BV12" s="93"/>
      <c r="BW12" s="93"/>
      <c r="BX12" s="93"/>
      <c r="BY12" s="93"/>
      <c r="BZ12" s="93"/>
      <c r="CA12" s="93"/>
      <c r="CB12" s="93"/>
      <c r="CC12" s="93"/>
      <c r="CD12" s="93"/>
      <c r="CE12" s="93"/>
      <c r="CF12" s="93"/>
      <c r="CG12" s="93"/>
      <c r="CH12" s="93"/>
      <c r="CI12" s="93"/>
      <c r="CJ12" s="93"/>
      <c r="CK12" s="93"/>
      <c r="CL12" s="93"/>
      <c r="CM12" s="93"/>
      <c r="CN12" s="93"/>
      <c r="CO12" s="93"/>
      <c r="CP12" s="93"/>
      <c r="CQ12" s="93"/>
      <c r="CR12" s="93"/>
      <c r="CS12" s="93"/>
      <c r="CT12" s="93"/>
      <c r="CU12" s="93"/>
      <c r="CV12" s="93"/>
      <c r="CW12" s="93"/>
    </row>
    <row r="13" spans="1:102" s="102" customFormat="1" x14ac:dyDescent="0.2">
      <c r="A13" s="93"/>
      <c r="B13" s="93"/>
      <c r="C13" s="118"/>
      <c r="D13" s="118"/>
      <c r="E13" s="101"/>
      <c r="F13" s="101"/>
      <c r="G13" s="101"/>
      <c r="H13" s="101"/>
      <c r="J13" s="93"/>
      <c r="K13" s="93"/>
      <c r="L13" s="93"/>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c r="BI13" s="93"/>
      <c r="BJ13" s="93"/>
      <c r="BK13" s="93"/>
      <c r="BL13" s="93"/>
      <c r="BM13" s="93"/>
      <c r="BN13" s="93"/>
      <c r="BO13" s="93"/>
      <c r="BP13" s="93"/>
      <c r="BQ13" s="93"/>
      <c r="BR13" s="93"/>
      <c r="BS13" s="93"/>
      <c r="BT13" s="93"/>
      <c r="BU13" s="93"/>
      <c r="BV13" s="93"/>
      <c r="BW13" s="93"/>
      <c r="BX13" s="93"/>
      <c r="BY13" s="93"/>
      <c r="BZ13" s="93"/>
      <c r="CA13" s="93"/>
      <c r="CB13" s="93"/>
      <c r="CC13" s="93"/>
      <c r="CD13" s="93"/>
      <c r="CE13" s="93"/>
      <c r="CF13" s="93"/>
      <c r="CG13" s="93"/>
      <c r="CH13" s="93"/>
      <c r="CI13" s="93"/>
      <c r="CJ13" s="93"/>
      <c r="CK13" s="93"/>
      <c r="CL13" s="93"/>
      <c r="CM13" s="93"/>
      <c r="CN13" s="93"/>
      <c r="CO13" s="93"/>
      <c r="CP13" s="93"/>
      <c r="CQ13" s="93"/>
      <c r="CR13" s="93"/>
      <c r="CS13" s="93"/>
      <c r="CT13" s="93"/>
      <c r="CU13" s="93"/>
      <c r="CV13" s="93"/>
      <c r="CW13" s="93"/>
    </row>
    <row r="14" spans="1:102" s="102" customFormat="1" x14ac:dyDescent="0.2">
      <c r="A14" s="93"/>
      <c r="B14" s="93"/>
      <c r="C14" s="184"/>
      <c r="D14" s="185" t="s">
        <v>82</v>
      </c>
      <c r="E14" s="185" t="s">
        <v>82</v>
      </c>
      <c r="F14" s="186" t="s">
        <v>83</v>
      </c>
      <c r="G14" s="186" t="s">
        <v>85</v>
      </c>
      <c r="H14" s="187" t="s">
        <v>88</v>
      </c>
      <c r="I14" s="138"/>
      <c r="J14" s="188"/>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3"/>
      <c r="AX14" s="93"/>
      <c r="AY14" s="93"/>
      <c r="AZ14" s="93"/>
      <c r="BA14" s="93"/>
      <c r="BB14" s="93"/>
      <c r="BC14" s="93"/>
      <c r="BD14" s="93"/>
      <c r="BE14" s="93"/>
      <c r="BF14" s="93"/>
      <c r="BG14" s="93"/>
      <c r="BH14" s="93"/>
      <c r="BI14" s="93"/>
      <c r="BJ14" s="93"/>
      <c r="BK14" s="93"/>
      <c r="BL14" s="93"/>
      <c r="BM14" s="93"/>
      <c r="BN14" s="93"/>
      <c r="BO14" s="93"/>
      <c r="BP14" s="93"/>
      <c r="BQ14" s="93"/>
      <c r="BR14" s="93"/>
      <c r="BS14" s="93"/>
      <c r="BT14" s="93"/>
      <c r="BU14" s="93"/>
      <c r="BV14" s="93"/>
      <c r="BW14" s="93"/>
      <c r="BX14" s="93"/>
      <c r="BY14" s="93"/>
      <c r="BZ14" s="93"/>
      <c r="CA14" s="93"/>
      <c r="CB14" s="93"/>
      <c r="CC14" s="93"/>
      <c r="CD14" s="93"/>
      <c r="CE14" s="93"/>
      <c r="CF14" s="93"/>
      <c r="CG14" s="93"/>
      <c r="CH14" s="93"/>
      <c r="CI14" s="93"/>
      <c r="CJ14" s="93"/>
      <c r="CK14" s="93"/>
      <c r="CL14" s="93"/>
      <c r="CM14" s="93"/>
      <c r="CN14" s="93"/>
      <c r="CO14" s="93"/>
      <c r="CP14" s="93"/>
      <c r="CQ14" s="93"/>
      <c r="CR14" s="93"/>
      <c r="CS14" s="93"/>
      <c r="CT14" s="93"/>
      <c r="CU14" s="93"/>
      <c r="CV14" s="93"/>
      <c r="CW14" s="93"/>
      <c r="CX14" s="93"/>
    </row>
    <row r="15" spans="1:102" x14ac:dyDescent="0.2">
      <c r="A15" s="93"/>
      <c r="B15" s="93"/>
      <c r="C15" s="189" t="s">
        <v>79</v>
      </c>
      <c r="D15" s="190" t="s">
        <v>80</v>
      </c>
      <c r="E15" s="190" t="s">
        <v>86</v>
      </c>
      <c r="F15" s="190" t="s">
        <v>84</v>
      </c>
      <c r="G15" s="190" t="s">
        <v>84</v>
      </c>
      <c r="H15" s="191" t="s">
        <v>84</v>
      </c>
      <c r="I15" s="192"/>
      <c r="J15" s="192"/>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3"/>
      <c r="AO15" s="93"/>
      <c r="AP15" s="93"/>
      <c r="AQ15" s="93"/>
      <c r="AR15" s="93"/>
      <c r="AS15" s="93"/>
      <c r="AT15" s="93"/>
      <c r="AU15" s="93"/>
      <c r="AV15" s="93"/>
      <c r="AW15" s="93"/>
      <c r="AX15" s="93"/>
      <c r="AY15" s="93"/>
      <c r="AZ15" s="93"/>
      <c r="BA15" s="93"/>
      <c r="BB15" s="93"/>
      <c r="BC15" s="93"/>
      <c r="BD15" s="93"/>
      <c r="BE15" s="93"/>
      <c r="BF15" s="93"/>
      <c r="BG15" s="93"/>
      <c r="BH15" s="93"/>
      <c r="BI15" s="93"/>
      <c r="BJ15" s="93"/>
      <c r="BK15" s="93"/>
      <c r="BL15" s="93"/>
      <c r="BM15" s="93"/>
      <c r="BN15" s="93"/>
      <c r="BO15" s="93"/>
      <c r="BP15" s="93"/>
      <c r="BQ15" s="93"/>
      <c r="BR15" s="93"/>
      <c r="BS15" s="93"/>
      <c r="BT15" s="93"/>
      <c r="BU15" s="93"/>
      <c r="BV15" s="93"/>
      <c r="BW15" s="93"/>
      <c r="BX15" s="93"/>
      <c r="BY15" s="93"/>
      <c r="BZ15" s="93"/>
      <c r="CA15" s="93"/>
      <c r="CB15" s="93"/>
      <c r="CC15" s="93"/>
      <c r="CD15" s="93"/>
      <c r="CE15" s="93"/>
      <c r="CF15" s="93"/>
      <c r="CG15" s="93"/>
      <c r="CH15" s="93"/>
      <c r="CI15" s="93"/>
      <c r="CJ15" s="93"/>
      <c r="CK15" s="93"/>
      <c r="CL15" s="93"/>
      <c r="CM15" s="93"/>
      <c r="CN15" s="93"/>
      <c r="CO15" s="93"/>
      <c r="CP15" s="93"/>
      <c r="CQ15" s="93"/>
      <c r="CR15" s="93"/>
      <c r="CS15" s="93"/>
      <c r="CT15" s="93"/>
      <c r="CU15" s="93"/>
      <c r="CV15" s="93"/>
      <c r="CW15" s="93"/>
      <c r="CX15" s="93"/>
    </row>
    <row r="16" spans="1:102" x14ac:dyDescent="0.2">
      <c r="A16" s="93"/>
      <c r="B16" s="93"/>
      <c r="C16" s="189" t="s">
        <v>175</v>
      </c>
      <c r="D16" s="193">
        <f>'Details &amp; Draw Requests'!B$7</f>
        <v>0</v>
      </c>
      <c r="E16" s="194" t="e">
        <f>D16/Inputs!$C$14</f>
        <v>#DIV/0!</v>
      </c>
      <c r="F16" s="195">
        <f>'Details &amp; Draw Requests'!B$9</f>
        <v>0</v>
      </c>
      <c r="G16" s="195">
        <f>'Details &amp; Draw Requests'!B$26+'Details &amp; Draw Requests'!B$28+'Details &amp; Draw Requests'!B$29</f>
        <v>0</v>
      </c>
      <c r="H16" s="196">
        <f>F16+G16</f>
        <v>0</v>
      </c>
      <c r="I16" s="161"/>
      <c r="J16" s="161"/>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93"/>
      <c r="AX16" s="93"/>
      <c r="AY16" s="93"/>
      <c r="AZ16" s="93"/>
      <c r="BA16" s="93"/>
      <c r="BB16" s="93"/>
      <c r="BC16" s="93"/>
      <c r="BD16" s="93"/>
      <c r="BE16" s="93"/>
      <c r="BF16" s="93"/>
      <c r="BG16" s="93"/>
      <c r="BH16" s="93"/>
      <c r="BI16" s="93"/>
      <c r="BJ16" s="93"/>
      <c r="BK16" s="93"/>
      <c r="BL16" s="93"/>
      <c r="BM16" s="93"/>
      <c r="BN16" s="93"/>
      <c r="BO16" s="93"/>
      <c r="BP16" s="93"/>
      <c r="BQ16" s="93"/>
      <c r="BR16" s="93"/>
      <c r="BS16" s="93"/>
      <c r="BT16" s="93"/>
      <c r="BU16" s="93"/>
      <c r="BV16" s="93"/>
      <c r="BW16" s="93"/>
      <c r="BX16" s="93"/>
      <c r="BY16" s="93"/>
      <c r="BZ16" s="93"/>
      <c r="CA16" s="93"/>
      <c r="CB16" s="93"/>
      <c r="CC16" s="93"/>
      <c r="CD16" s="93"/>
      <c r="CE16" s="93"/>
      <c r="CF16" s="93"/>
      <c r="CG16" s="93"/>
      <c r="CH16" s="93"/>
      <c r="CI16" s="93"/>
      <c r="CJ16" s="93"/>
      <c r="CK16" s="93"/>
      <c r="CL16" s="93"/>
      <c r="CM16" s="93"/>
      <c r="CN16" s="93"/>
      <c r="CO16" s="93"/>
      <c r="CP16" s="93"/>
      <c r="CQ16" s="93"/>
      <c r="CR16" s="93"/>
      <c r="CS16" s="93"/>
      <c r="CT16" s="93"/>
      <c r="CU16" s="93"/>
      <c r="CV16" s="93"/>
      <c r="CW16" s="93"/>
      <c r="CX16" s="93"/>
    </row>
    <row r="17" spans="3:102" x14ac:dyDescent="0.2">
      <c r="C17" s="197" t="s">
        <v>176</v>
      </c>
      <c r="D17" s="198">
        <f>'Details &amp; Draw Requests'!D$7</f>
        <v>0</v>
      </c>
      <c r="E17" s="199" t="e">
        <f>D17/Inputs!$C$14</f>
        <v>#DIV/0!</v>
      </c>
      <c r="F17" s="200">
        <f>'Details &amp; Draw Requests'!D$9</f>
        <v>0</v>
      </c>
      <c r="G17" s="200">
        <f>'Details &amp; Draw Requests'!D$26+'Details &amp; Draw Requests'!D$28+'Details &amp; Draw Requests'!D$29</f>
        <v>0</v>
      </c>
      <c r="H17" s="201">
        <f t="shared" ref="H17:H51" si="0">F17+G17</f>
        <v>0</v>
      </c>
      <c r="I17" s="161"/>
      <c r="J17" s="161"/>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3"/>
      <c r="AX17" s="93"/>
      <c r="AY17" s="93"/>
      <c r="AZ17" s="93"/>
      <c r="BA17" s="93"/>
      <c r="BB17" s="93"/>
      <c r="BC17" s="93"/>
      <c r="BD17" s="93"/>
      <c r="BE17" s="93"/>
      <c r="BF17" s="93"/>
      <c r="BG17" s="93"/>
      <c r="BH17" s="93"/>
      <c r="BI17" s="93"/>
      <c r="BJ17" s="93"/>
      <c r="BK17" s="93"/>
      <c r="BL17" s="93"/>
      <c r="BM17" s="93"/>
      <c r="BN17" s="93"/>
      <c r="BO17" s="93"/>
      <c r="BP17" s="93"/>
      <c r="BQ17" s="93"/>
      <c r="BR17" s="93"/>
      <c r="BS17" s="93"/>
      <c r="BT17" s="93"/>
      <c r="BU17" s="93"/>
      <c r="BV17" s="93"/>
      <c r="BW17" s="93"/>
      <c r="BX17" s="93"/>
      <c r="BY17" s="93"/>
      <c r="BZ17" s="93"/>
      <c r="CA17" s="93"/>
      <c r="CB17" s="93"/>
      <c r="CC17" s="93"/>
      <c r="CD17" s="93"/>
      <c r="CE17" s="93"/>
      <c r="CF17" s="93"/>
      <c r="CG17" s="93"/>
      <c r="CH17" s="93"/>
      <c r="CI17" s="93"/>
      <c r="CJ17" s="93"/>
      <c r="CK17" s="93"/>
      <c r="CL17" s="93"/>
      <c r="CM17" s="93"/>
      <c r="CN17" s="93"/>
      <c r="CO17" s="93"/>
      <c r="CP17" s="93"/>
      <c r="CQ17" s="93"/>
      <c r="CR17" s="93"/>
      <c r="CS17" s="93"/>
      <c r="CT17" s="93"/>
      <c r="CU17" s="93"/>
      <c r="CV17" s="93"/>
      <c r="CW17" s="93"/>
      <c r="CX17" s="93"/>
    </row>
    <row r="18" spans="3:102" x14ac:dyDescent="0.2">
      <c r="C18" s="197" t="s">
        <v>177</v>
      </c>
      <c r="D18" s="198">
        <f>'Details &amp; Draw Requests'!F$7</f>
        <v>0</v>
      </c>
      <c r="E18" s="199" t="e">
        <f>D18/Inputs!$C$14</f>
        <v>#DIV/0!</v>
      </c>
      <c r="F18" s="200">
        <f>'Details &amp; Draw Requests'!F$9</f>
        <v>0</v>
      </c>
      <c r="G18" s="200">
        <f>'Details &amp; Draw Requests'!F$26+'Details &amp; Draw Requests'!F$28+'Details &amp; Draw Requests'!F$29</f>
        <v>0</v>
      </c>
      <c r="H18" s="201">
        <f t="shared" si="0"/>
        <v>0</v>
      </c>
      <c r="I18" s="161"/>
      <c r="J18" s="161"/>
      <c r="N18" s="93"/>
    </row>
    <row r="19" spans="3:102" x14ac:dyDescent="0.2">
      <c r="C19" s="197" t="s">
        <v>178</v>
      </c>
      <c r="D19" s="198">
        <f>'Details &amp; Draw Requests'!I$7</f>
        <v>0</v>
      </c>
      <c r="E19" s="199" t="e">
        <f>D19/Inputs!$C$14</f>
        <v>#DIV/0!</v>
      </c>
      <c r="F19" s="200">
        <f>'Details &amp; Draw Requests'!H$9</f>
        <v>0</v>
      </c>
      <c r="G19" s="200">
        <f>'Details &amp; Draw Requests'!H$26+'Details &amp; Draw Requests'!H$28+'Details &amp; Draw Requests'!H$29</f>
        <v>0</v>
      </c>
      <c r="H19" s="201">
        <f t="shared" si="0"/>
        <v>0</v>
      </c>
      <c r="I19" s="161"/>
      <c r="J19" s="161"/>
      <c r="N19" s="93"/>
    </row>
    <row r="20" spans="3:102" x14ac:dyDescent="0.2">
      <c r="C20" s="197" t="s">
        <v>179</v>
      </c>
      <c r="D20" s="198">
        <f>'Details &amp; Draw Requests'!J$7</f>
        <v>0</v>
      </c>
      <c r="E20" s="199" t="e">
        <f>D20/Inputs!$C$14</f>
        <v>#DIV/0!</v>
      </c>
      <c r="F20" s="200">
        <f>'Details &amp; Draw Requests'!J$9</f>
        <v>0</v>
      </c>
      <c r="G20" s="200">
        <f>'Details &amp; Draw Requests'!J$26+'Details &amp; Draw Requests'!J$28+'Details &amp; Draw Requests'!J$29</f>
        <v>0</v>
      </c>
      <c r="H20" s="201">
        <f t="shared" si="0"/>
        <v>0</v>
      </c>
      <c r="I20" s="161"/>
      <c r="J20" s="161"/>
      <c r="N20" s="93"/>
    </row>
    <row r="21" spans="3:102" x14ac:dyDescent="0.2">
      <c r="C21" s="197" t="s">
        <v>180</v>
      </c>
      <c r="D21" s="198">
        <f>'Details &amp; Draw Requests'!M$7</f>
        <v>0</v>
      </c>
      <c r="E21" s="199" t="e">
        <f>D21/Inputs!$C$14</f>
        <v>#DIV/0!</v>
      </c>
      <c r="F21" s="200">
        <f>'Details &amp; Draw Requests'!L$9</f>
        <v>0</v>
      </c>
      <c r="G21" s="200">
        <f>'Details &amp; Draw Requests'!L$26+'Details &amp; Draw Requests'!L$28+'Details &amp; Draw Requests'!L$29</f>
        <v>0</v>
      </c>
      <c r="H21" s="201">
        <f t="shared" si="0"/>
        <v>0</v>
      </c>
      <c r="I21" s="161"/>
      <c r="J21" s="161"/>
      <c r="N21" s="93"/>
    </row>
    <row r="22" spans="3:102" x14ac:dyDescent="0.2">
      <c r="C22" s="197" t="s">
        <v>181</v>
      </c>
      <c r="D22" s="198">
        <f>'Details &amp; Draw Requests'!N$7</f>
        <v>0</v>
      </c>
      <c r="E22" s="199" t="e">
        <f>D22/Inputs!$C$14</f>
        <v>#DIV/0!</v>
      </c>
      <c r="F22" s="200">
        <f>'Details &amp; Draw Requests'!N$9</f>
        <v>0</v>
      </c>
      <c r="G22" s="200">
        <f>'Details &amp; Draw Requests'!N$26+'Details &amp; Draw Requests'!N$28+'Details &amp; Draw Requests'!N$29</f>
        <v>0</v>
      </c>
      <c r="H22" s="201">
        <f t="shared" si="0"/>
        <v>0</v>
      </c>
      <c r="I22" s="161"/>
      <c r="J22" s="161"/>
      <c r="N22" s="93"/>
    </row>
    <row r="23" spans="3:102" x14ac:dyDescent="0.2">
      <c r="C23" s="197" t="s">
        <v>182</v>
      </c>
      <c r="D23" s="198">
        <f>'Details &amp; Draw Requests'!P$7</f>
        <v>0</v>
      </c>
      <c r="E23" s="199" t="e">
        <f>D23/Inputs!$C$14</f>
        <v>#DIV/0!</v>
      </c>
      <c r="F23" s="200">
        <f>'Details &amp; Draw Requests'!P$9</f>
        <v>0</v>
      </c>
      <c r="G23" s="200">
        <f>'Details &amp; Draw Requests'!P$26+'Details &amp; Draw Requests'!P$28+'Details &amp; Draw Requests'!P$29</f>
        <v>0</v>
      </c>
      <c r="H23" s="201">
        <f t="shared" si="0"/>
        <v>0</v>
      </c>
      <c r="I23" s="161"/>
      <c r="J23" s="161"/>
      <c r="N23" s="93"/>
    </row>
    <row r="24" spans="3:102" x14ac:dyDescent="0.2">
      <c r="C24" s="197" t="s">
        <v>183</v>
      </c>
      <c r="D24" s="198">
        <f>'Details &amp; Draw Requests'!R$7</f>
        <v>0</v>
      </c>
      <c r="E24" s="199" t="e">
        <f>D24/Inputs!$C$14</f>
        <v>#DIV/0!</v>
      </c>
      <c r="F24" s="200">
        <f>'Details &amp; Draw Requests'!R$9</f>
        <v>0</v>
      </c>
      <c r="G24" s="200">
        <f>'Details &amp; Draw Requests'!R$26+'Details &amp; Draw Requests'!R$28+'Details &amp; Draw Requests'!R$29</f>
        <v>0</v>
      </c>
      <c r="H24" s="201">
        <f t="shared" si="0"/>
        <v>0</v>
      </c>
      <c r="I24" s="161"/>
      <c r="J24" s="161"/>
      <c r="N24" s="93"/>
    </row>
    <row r="25" spans="3:102" x14ac:dyDescent="0.2">
      <c r="C25" s="197" t="s">
        <v>184</v>
      </c>
      <c r="D25" s="198">
        <f>'Details &amp; Draw Requests'!T$7</f>
        <v>0</v>
      </c>
      <c r="E25" s="199" t="e">
        <f>D25/Inputs!$C$14</f>
        <v>#DIV/0!</v>
      </c>
      <c r="F25" s="200">
        <f>'Details &amp; Draw Requests'!T$9</f>
        <v>0</v>
      </c>
      <c r="G25" s="200">
        <f>'Details &amp; Draw Requests'!T$26+'Details &amp; Draw Requests'!T$28+'Details &amp; Draw Requests'!T$29</f>
        <v>0</v>
      </c>
      <c r="H25" s="201">
        <f t="shared" si="0"/>
        <v>0</v>
      </c>
      <c r="I25" s="161"/>
      <c r="J25" s="161"/>
      <c r="N25" s="93"/>
    </row>
    <row r="26" spans="3:102" x14ac:dyDescent="0.2">
      <c r="C26" s="197" t="s">
        <v>185</v>
      </c>
      <c r="D26" s="198">
        <f>'Details &amp; Draw Requests'!V$7</f>
        <v>0</v>
      </c>
      <c r="E26" s="199" t="e">
        <f>D26/Inputs!$C$14</f>
        <v>#DIV/0!</v>
      </c>
      <c r="F26" s="200">
        <f>'Details &amp; Draw Requests'!V$9</f>
        <v>0</v>
      </c>
      <c r="G26" s="200">
        <f>'Details &amp; Draw Requests'!V$26+'Details &amp; Draw Requests'!V$28+'Details &amp; Draw Requests'!V$29</f>
        <v>0</v>
      </c>
      <c r="H26" s="201">
        <f t="shared" si="0"/>
        <v>0</v>
      </c>
      <c r="I26" s="161"/>
      <c r="J26" s="161"/>
      <c r="N26" s="93"/>
    </row>
    <row r="27" spans="3:102" x14ac:dyDescent="0.2">
      <c r="C27" s="197" t="s">
        <v>186</v>
      </c>
      <c r="D27" s="198">
        <f>'Details &amp; Draw Requests'!X$7</f>
        <v>0</v>
      </c>
      <c r="E27" s="199" t="e">
        <f>D27/Inputs!$C$14</f>
        <v>#DIV/0!</v>
      </c>
      <c r="F27" s="200">
        <f>'Details &amp; Draw Requests'!X$9</f>
        <v>0</v>
      </c>
      <c r="G27" s="200">
        <f>'Details &amp; Draw Requests'!X$26+'Details &amp; Draw Requests'!X$28+'Details &amp; Draw Requests'!X$29</f>
        <v>0</v>
      </c>
      <c r="H27" s="201">
        <f t="shared" si="0"/>
        <v>0</v>
      </c>
      <c r="I27" s="161"/>
      <c r="J27" s="161"/>
      <c r="N27" s="93"/>
    </row>
    <row r="28" spans="3:102" x14ac:dyDescent="0.2">
      <c r="C28" s="197" t="s">
        <v>187</v>
      </c>
      <c r="D28" s="198">
        <f>'Details &amp; Draw Requests'!Z$7</f>
        <v>0</v>
      </c>
      <c r="E28" s="199" t="e">
        <f>D28/Inputs!$C$14</f>
        <v>#DIV/0!</v>
      </c>
      <c r="F28" s="200">
        <f>'Details &amp; Draw Requests'!Z$9</f>
        <v>0</v>
      </c>
      <c r="G28" s="200">
        <f>'Details &amp; Draw Requests'!Z$26+'Details &amp; Draw Requests'!Z$28+'Details &amp; Draw Requests'!Z$29</f>
        <v>0</v>
      </c>
      <c r="H28" s="201">
        <f t="shared" si="0"/>
        <v>0</v>
      </c>
      <c r="I28" s="161"/>
      <c r="J28" s="161"/>
      <c r="N28" s="93"/>
    </row>
    <row r="29" spans="3:102" x14ac:dyDescent="0.2">
      <c r="C29" s="197" t="s">
        <v>188</v>
      </c>
      <c r="D29" s="198">
        <f>'Details &amp; Draw Requests'!AB$7</f>
        <v>0</v>
      </c>
      <c r="E29" s="199" t="e">
        <f>D29/Inputs!$C$14</f>
        <v>#DIV/0!</v>
      </c>
      <c r="F29" s="200">
        <f>'Details &amp; Draw Requests'!AB$9</f>
        <v>0</v>
      </c>
      <c r="G29" s="200">
        <f>'Details &amp; Draw Requests'!AB$26+'Details &amp; Draw Requests'!AB$28+'Details &amp; Draw Requests'!AB$29</f>
        <v>0</v>
      </c>
      <c r="H29" s="201">
        <f t="shared" si="0"/>
        <v>0</v>
      </c>
      <c r="I29" s="161"/>
      <c r="J29" s="161"/>
      <c r="N29" s="93"/>
    </row>
    <row r="30" spans="3:102" x14ac:dyDescent="0.2">
      <c r="C30" s="197" t="s">
        <v>189</v>
      </c>
      <c r="D30" s="198">
        <f>'Details &amp; Draw Requests'!AD$7</f>
        <v>0</v>
      </c>
      <c r="E30" s="199" t="e">
        <f>D30/Inputs!$C$14</f>
        <v>#DIV/0!</v>
      </c>
      <c r="F30" s="200">
        <f>'Details &amp; Draw Requests'!AD$9</f>
        <v>0</v>
      </c>
      <c r="G30" s="200">
        <f>'Details &amp; Draw Requests'!AD$26+'Details &amp; Draw Requests'!AD$28+'Details &amp; Draw Requests'!AD$29</f>
        <v>0</v>
      </c>
      <c r="H30" s="201">
        <f t="shared" si="0"/>
        <v>0</v>
      </c>
      <c r="I30" s="161"/>
      <c r="J30" s="161"/>
      <c r="N30" s="93"/>
    </row>
    <row r="31" spans="3:102" x14ac:dyDescent="0.2">
      <c r="C31" s="197" t="s">
        <v>190</v>
      </c>
      <c r="D31" s="198">
        <f>'Details &amp; Draw Requests'!AF$7</f>
        <v>0</v>
      </c>
      <c r="E31" s="199" t="e">
        <f>D31/Inputs!$C$14</f>
        <v>#DIV/0!</v>
      </c>
      <c r="F31" s="200">
        <f>'Details &amp; Draw Requests'!AF$9</f>
        <v>0</v>
      </c>
      <c r="G31" s="200">
        <f>'Details &amp; Draw Requests'!AF$26+'Details &amp; Draw Requests'!AF$28+'Details &amp; Draw Requests'!AF$29</f>
        <v>0</v>
      </c>
      <c r="H31" s="201">
        <f t="shared" si="0"/>
        <v>0</v>
      </c>
      <c r="I31" s="161"/>
      <c r="J31" s="161"/>
      <c r="N31" s="93"/>
    </row>
    <row r="32" spans="3:102" x14ac:dyDescent="0.2">
      <c r="C32" s="197" t="s">
        <v>191</v>
      </c>
      <c r="D32" s="198">
        <f>'Details &amp; Draw Requests'!AH$7</f>
        <v>0</v>
      </c>
      <c r="E32" s="199" t="e">
        <f>D32/Inputs!$C$14</f>
        <v>#DIV/0!</v>
      </c>
      <c r="F32" s="200">
        <f>'Details &amp; Draw Requests'!AH$9</f>
        <v>0</v>
      </c>
      <c r="G32" s="200">
        <f>'Details &amp; Draw Requests'!AH$26+'Details &amp; Draw Requests'!AH$28+'Details &amp; Draw Requests'!AH$29</f>
        <v>0</v>
      </c>
      <c r="H32" s="201">
        <f t="shared" si="0"/>
        <v>0</v>
      </c>
      <c r="I32" s="161"/>
      <c r="J32" s="161"/>
      <c r="N32" s="93"/>
    </row>
    <row r="33" spans="3:14" x14ac:dyDescent="0.2">
      <c r="C33" s="197" t="s">
        <v>192</v>
      </c>
      <c r="D33" s="198">
        <f>'Details &amp; Draw Requests'!AJ$7</f>
        <v>0</v>
      </c>
      <c r="E33" s="199" t="e">
        <f>D33/Inputs!$C$14</f>
        <v>#DIV/0!</v>
      </c>
      <c r="F33" s="200">
        <f>'Details &amp; Draw Requests'!AJ$9</f>
        <v>0</v>
      </c>
      <c r="G33" s="200">
        <f>'Details &amp; Draw Requests'!AJ$26+'Details &amp; Draw Requests'!AJ$28+'Details &amp; Draw Requests'!AJ$29</f>
        <v>0</v>
      </c>
      <c r="H33" s="201">
        <f t="shared" si="0"/>
        <v>0</v>
      </c>
      <c r="I33" s="161"/>
      <c r="J33" s="161"/>
      <c r="N33" s="93"/>
    </row>
    <row r="34" spans="3:14" x14ac:dyDescent="0.2">
      <c r="C34" s="197" t="s">
        <v>193</v>
      </c>
      <c r="D34" s="198">
        <f>'Details &amp; Draw Requests'!AL$7</f>
        <v>0</v>
      </c>
      <c r="E34" s="199" t="e">
        <f>D34/Inputs!$C$14</f>
        <v>#DIV/0!</v>
      </c>
      <c r="F34" s="200">
        <f>'Details &amp; Draw Requests'!AL$9</f>
        <v>0</v>
      </c>
      <c r="G34" s="200">
        <f>'Details &amp; Draw Requests'!AL$26+'Details &amp; Draw Requests'!AL$28+'Details &amp; Draw Requests'!AL$29</f>
        <v>0</v>
      </c>
      <c r="H34" s="201">
        <f t="shared" si="0"/>
        <v>0</v>
      </c>
      <c r="I34" s="161"/>
      <c r="J34" s="161"/>
      <c r="N34" s="93"/>
    </row>
    <row r="35" spans="3:14" x14ac:dyDescent="0.2">
      <c r="C35" s="197" t="s">
        <v>194</v>
      </c>
      <c r="D35" s="198">
        <f>'Details &amp; Draw Requests'!AN$7</f>
        <v>0</v>
      </c>
      <c r="E35" s="199" t="e">
        <f>D35/Inputs!$C$14</f>
        <v>#DIV/0!</v>
      </c>
      <c r="F35" s="200">
        <f>'Details &amp; Draw Requests'!AN$9</f>
        <v>0</v>
      </c>
      <c r="G35" s="200">
        <f>'Details &amp; Draw Requests'!AN$26+'Details &amp; Draw Requests'!AN$28+'Details &amp; Draw Requests'!AN$29</f>
        <v>0</v>
      </c>
      <c r="H35" s="201">
        <f t="shared" si="0"/>
        <v>0</v>
      </c>
      <c r="I35" s="161"/>
      <c r="J35" s="161"/>
      <c r="N35" s="93"/>
    </row>
    <row r="36" spans="3:14" x14ac:dyDescent="0.2">
      <c r="C36" s="197" t="s">
        <v>195</v>
      </c>
      <c r="D36" s="198">
        <f>'Details &amp; Draw Requests'!AP$7</f>
        <v>0</v>
      </c>
      <c r="E36" s="199" t="e">
        <f>D36/Inputs!$C$14</f>
        <v>#DIV/0!</v>
      </c>
      <c r="F36" s="200">
        <f>'Details &amp; Draw Requests'!AP$9</f>
        <v>0</v>
      </c>
      <c r="G36" s="200">
        <f>'Details &amp; Draw Requests'!AP$26+'Details &amp; Draw Requests'!AP$28+'Details &amp; Draw Requests'!AP$29</f>
        <v>0</v>
      </c>
      <c r="H36" s="201">
        <f t="shared" si="0"/>
        <v>0</v>
      </c>
      <c r="I36" s="161"/>
      <c r="J36" s="161"/>
      <c r="N36" s="93"/>
    </row>
    <row r="37" spans="3:14" x14ac:dyDescent="0.2">
      <c r="C37" s="197" t="s">
        <v>196</v>
      </c>
      <c r="D37" s="198">
        <f>'Details &amp; Draw Requests'!AR$7</f>
        <v>0</v>
      </c>
      <c r="E37" s="199" t="e">
        <f>D37/Inputs!$C$14</f>
        <v>#DIV/0!</v>
      </c>
      <c r="F37" s="200">
        <f>'Details &amp; Draw Requests'!AR$9</f>
        <v>0</v>
      </c>
      <c r="G37" s="200">
        <f>'Details &amp; Draw Requests'!AR$26+'Details &amp; Draw Requests'!AR$28+'Details &amp; Draw Requests'!AR$29</f>
        <v>0</v>
      </c>
      <c r="H37" s="201">
        <f t="shared" si="0"/>
        <v>0</v>
      </c>
      <c r="I37" s="161"/>
      <c r="J37" s="161"/>
      <c r="N37" s="93"/>
    </row>
    <row r="38" spans="3:14" x14ac:dyDescent="0.2">
      <c r="C38" s="197" t="s">
        <v>197</v>
      </c>
      <c r="D38" s="198">
        <f>'Details &amp; Draw Requests'!AT$7</f>
        <v>0</v>
      </c>
      <c r="E38" s="199" t="e">
        <f>D38/Inputs!$C$14</f>
        <v>#DIV/0!</v>
      </c>
      <c r="F38" s="200">
        <f>'Details &amp; Draw Requests'!AT$9</f>
        <v>0</v>
      </c>
      <c r="G38" s="200">
        <f>'Details &amp; Draw Requests'!AT$26+'Details &amp; Draw Requests'!AT$28+'Details &amp; Draw Requests'!AT$29</f>
        <v>0</v>
      </c>
      <c r="H38" s="201">
        <f t="shared" si="0"/>
        <v>0</v>
      </c>
      <c r="I38" s="161"/>
      <c r="J38" s="161"/>
      <c r="N38" s="93"/>
    </row>
    <row r="39" spans="3:14" x14ac:dyDescent="0.2">
      <c r="C39" s="197" t="s">
        <v>198</v>
      </c>
      <c r="D39" s="198">
        <f>'Details &amp; Draw Requests'!AV$7</f>
        <v>0</v>
      </c>
      <c r="E39" s="199" t="e">
        <f>D39/Inputs!$C$14</f>
        <v>#DIV/0!</v>
      </c>
      <c r="F39" s="200">
        <f>'Details &amp; Draw Requests'!AV$9</f>
        <v>0</v>
      </c>
      <c r="G39" s="200">
        <f>'Details &amp; Draw Requests'!AV$26+'Details &amp; Draw Requests'!AV$28+'Details &amp; Draw Requests'!AV$29</f>
        <v>0</v>
      </c>
      <c r="H39" s="201">
        <f t="shared" si="0"/>
        <v>0</v>
      </c>
      <c r="I39" s="161"/>
      <c r="J39" s="161"/>
      <c r="N39" s="93"/>
    </row>
    <row r="40" spans="3:14" x14ac:dyDescent="0.2">
      <c r="C40" s="197" t="s">
        <v>199</v>
      </c>
      <c r="D40" s="198">
        <f>'Details &amp; Draw Requests'!AX$7</f>
        <v>0</v>
      </c>
      <c r="E40" s="199" t="e">
        <f>D40/Inputs!$C$14</f>
        <v>#DIV/0!</v>
      </c>
      <c r="F40" s="200">
        <f>'Details &amp; Draw Requests'!AX$9</f>
        <v>0</v>
      </c>
      <c r="G40" s="200">
        <f>'Details &amp; Draw Requests'!AX$26+'Details &amp; Draw Requests'!AX$28+'Details &amp; Draw Requests'!AX$29</f>
        <v>0</v>
      </c>
      <c r="H40" s="201">
        <f t="shared" si="0"/>
        <v>0</v>
      </c>
      <c r="I40" s="161"/>
      <c r="J40" s="161"/>
      <c r="N40" s="93"/>
    </row>
    <row r="41" spans="3:14" x14ac:dyDescent="0.2">
      <c r="C41" s="197" t="s">
        <v>200</v>
      </c>
      <c r="D41" s="198">
        <f>'Details &amp; Draw Requests'!AZ$7</f>
        <v>0</v>
      </c>
      <c r="E41" s="199" t="e">
        <f>D41/Inputs!$C$14</f>
        <v>#DIV/0!</v>
      </c>
      <c r="F41" s="200">
        <f>'Details &amp; Draw Requests'!AZ$9</f>
        <v>0</v>
      </c>
      <c r="G41" s="200">
        <f>'Details &amp; Draw Requests'!AZ$26+'Details &amp; Draw Requests'!AZ$28+'Details &amp; Draw Requests'!AZ$29</f>
        <v>0</v>
      </c>
      <c r="H41" s="201">
        <f t="shared" si="0"/>
        <v>0</v>
      </c>
      <c r="I41" s="161"/>
      <c r="J41" s="161"/>
      <c r="N41" s="93"/>
    </row>
    <row r="42" spans="3:14" x14ac:dyDescent="0.2">
      <c r="C42" s="197" t="s">
        <v>201</v>
      </c>
      <c r="D42" s="198">
        <f>'Details &amp; Draw Requests'!BB$7</f>
        <v>0</v>
      </c>
      <c r="E42" s="199" t="e">
        <f>D42/Inputs!$C$14</f>
        <v>#DIV/0!</v>
      </c>
      <c r="F42" s="200">
        <f>'Details &amp; Draw Requests'!BB$9</f>
        <v>0</v>
      </c>
      <c r="G42" s="200">
        <f>'Details &amp; Draw Requests'!BB$26+'Details &amp; Draw Requests'!BB$28+'Details &amp; Draw Requests'!BB$29</f>
        <v>0</v>
      </c>
      <c r="H42" s="201">
        <f t="shared" si="0"/>
        <v>0</v>
      </c>
      <c r="I42" s="161"/>
      <c r="J42" s="161"/>
      <c r="N42" s="93"/>
    </row>
    <row r="43" spans="3:14" x14ac:dyDescent="0.2">
      <c r="C43" s="197" t="s">
        <v>202</v>
      </c>
      <c r="D43" s="198">
        <f>'Details &amp; Draw Requests'!BD$7</f>
        <v>0</v>
      </c>
      <c r="E43" s="199" t="e">
        <f>D43/Inputs!$C$14</f>
        <v>#DIV/0!</v>
      </c>
      <c r="F43" s="200">
        <f>'Details &amp; Draw Requests'!BD$9</f>
        <v>0</v>
      </c>
      <c r="G43" s="200">
        <f>'Details &amp; Draw Requests'!BD$26+'Details &amp; Draw Requests'!BD$28+'Details &amp; Draw Requests'!BD$29</f>
        <v>0</v>
      </c>
      <c r="H43" s="201">
        <f t="shared" si="0"/>
        <v>0</v>
      </c>
      <c r="I43" s="161"/>
      <c r="J43" s="161"/>
      <c r="N43" s="93"/>
    </row>
    <row r="44" spans="3:14" x14ac:dyDescent="0.2">
      <c r="C44" s="197" t="s">
        <v>203</v>
      </c>
      <c r="D44" s="198">
        <f>'Details &amp; Draw Requests'!BF$7</f>
        <v>0</v>
      </c>
      <c r="E44" s="199" t="e">
        <f>D44/Inputs!$C$14</f>
        <v>#DIV/0!</v>
      </c>
      <c r="F44" s="200">
        <f>'Details &amp; Draw Requests'!BF$9</f>
        <v>0</v>
      </c>
      <c r="G44" s="200">
        <f>'Details &amp; Draw Requests'!BF$26+'Details &amp; Draw Requests'!BF$28+'Details &amp; Draw Requests'!BF$29</f>
        <v>0</v>
      </c>
      <c r="H44" s="201">
        <f t="shared" si="0"/>
        <v>0</v>
      </c>
      <c r="I44" s="161"/>
      <c r="J44" s="161"/>
      <c r="N44" s="93"/>
    </row>
    <row r="45" spans="3:14" x14ac:dyDescent="0.2">
      <c r="C45" s="197" t="s">
        <v>204</v>
      </c>
      <c r="D45" s="198">
        <f>'Details &amp; Draw Requests'!BH$7</f>
        <v>0</v>
      </c>
      <c r="E45" s="199" t="e">
        <f>D45/Inputs!$C$14</f>
        <v>#DIV/0!</v>
      </c>
      <c r="F45" s="200">
        <f>'Details &amp; Draw Requests'!BH$9</f>
        <v>0</v>
      </c>
      <c r="G45" s="200">
        <f>'Details &amp; Draw Requests'!BH$26+'Details &amp; Draw Requests'!BH$28+'Details &amp; Draw Requests'!BH$29</f>
        <v>0</v>
      </c>
      <c r="H45" s="201">
        <f t="shared" si="0"/>
        <v>0</v>
      </c>
      <c r="I45" s="161"/>
      <c r="J45" s="161"/>
      <c r="N45" s="93"/>
    </row>
    <row r="46" spans="3:14" x14ac:dyDescent="0.2">
      <c r="C46" s="197" t="s">
        <v>205</v>
      </c>
      <c r="D46" s="198">
        <f>'Details &amp; Draw Requests'!BJ$7</f>
        <v>0</v>
      </c>
      <c r="E46" s="199" t="e">
        <f>D46/Inputs!$C$14</f>
        <v>#DIV/0!</v>
      </c>
      <c r="F46" s="200">
        <f>'Details &amp; Draw Requests'!BJ$9</f>
        <v>0</v>
      </c>
      <c r="G46" s="200">
        <f>'Details &amp; Draw Requests'!BJ$26+'Details &amp; Draw Requests'!BJ$28+'Details &amp; Draw Requests'!BJ$29</f>
        <v>0</v>
      </c>
      <c r="H46" s="201">
        <f t="shared" si="0"/>
        <v>0</v>
      </c>
      <c r="I46" s="161"/>
      <c r="J46" s="161"/>
      <c r="N46" s="93"/>
    </row>
    <row r="47" spans="3:14" x14ac:dyDescent="0.2">
      <c r="C47" s="197" t="s">
        <v>206</v>
      </c>
      <c r="D47" s="198">
        <f>'Details &amp; Draw Requests'!BL$7</f>
        <v>0</v>
      </c>
      <c r="E47" s="199" t="e">
        <f>D47/Inputs!$C$14</f>
        <v>#DIV/0!</v>
      </c>
      <c r="F47" s="200">
        <f>'Details &amp; Draw Requests'!BL$9</f>
        <v>0</v>
      </c>
      <c r="G47" s="200">
        <f>'Details &amp; Draw Requests'!BL$26+'Details &amp; Draw Requests'!BL$28+'Details &amp; Draw Requests'!BL$29</f>
        <v>0</v>
      </c>
      <c r="H47" s="201">
        <f t="shared" si="0"/>
        <v>0</v>
      </c>
      <c r="I47" s="161"/>
      <c r="J47" s="161"/>
      <c r="N47" s="93"/>
    </row>
    <row r="48" spans="3:14" x14ac:dyDescent="0.2">
      <c r="C48" s="197" t="s">
        <v>207</v>
      </c>
      <c r="D48" s="198">
        <f>'Details &amp; Draw Requests'!BN$7</f>
        <v>0</v>
      </c>
      <c r="E48" s="199" t="e">
        <f>D48/Inputs!$C$14</f>
        <v>#DIV/0!</v>
      </c>
      <c r="F48" s="200">
        <f>'Details &amp; Draw Requests'!BN$9</f>
        <v>0</v>
      </c>
      <c r="G48" s="200">
        <f>'Details &amp; Draw Requests'!BN$26+'Details &amp; Draw Requests'!BN$28+'Details &amp; Draw Requests'!BN$29</f>
        <v>0</v>
      </c>
      <c r="H48" s="201">
        <f t="shared" si="0"/>
        <v>0</v>
      </c>
      <c r="I48" s="161"/>
      <c r="J48" s="161"/>
      <c r="N48" s="93"/>
    </row>
    <row r="49" spans="3:14" x14ac:dyDescent="0.2">
      <c r="C49" s="197" t="s">
        <v>208</v>
      </c>
      <c r="D49" s="198">
        <f>'Details &amp; Draw Requests'!BP$7</f>
        <v>0</v>
      </c>
      <c r="E49" s="199" t="e">
        <f>D49/Inputs!$C$14</f>
        <v>#DIV/0!</v>
      </c>
      <c r="F49" s="200">
        <f>'Details &amp; Draw Requests'!BP$9</f>
        <v>0</v>
      </c>
      <c r="G49" s="200">
        <f>'Details &amp; Draw Requests'!BP$26+'Details &amp; Draw Requests'!BP$28+'Details &amp; Draw Requests'!BP$29</f>
        <v>0</v>
      </c>
      <c r="H49" s="201">
        <f t="shared" si="0"/>
        <v>0</v>
      </c>
      <c r="I49" s="161"/>
      <c r="J49" s="161"/>
      <c r="N49" s="93"/>
    </row>
    <row r="50" spans="3:14" x14ac:dyDescent="0.2">
      <c r="C50" s="197" t="s">
        <v>209</v>
      </c>
      <c r="D50" s="198">
        <f>'Details &amp; Draw Requests'!BR$7</f>
        <v>0</v>
      </c>
      <c r="E50" s="199" t="e">
        <f>D50/Inputs!$C$14</f>
        <v>#DIV/0!</v>
      </c>
      <c r="F50" s="200">
        <f>'Details &amp; Draw Requests'!BR$9</f>
        <v>0</v>
      </c>
      <c r="G50" s="200">
        <f>'Details &amp; Draw Requests'!BR$26+'Details &amp; Draw Requests'!BR$28+'Details &amp; Draw Requests'!BR$29</f>
        <v>0</v>
      </c>
      <c r="H50" s="201">
        <f t="shared" si="0"/>
        <v>0</v>
      </c>
      <c r="I50" s="161"/>
      <c r="J50" s="161"/>
      <c r="N50" s="93"/>
    </row>
    <row r="51" spans="3:14" x14ac:dyDescent="0.2">
      <c r="C51" s="197" t="s">
        <v>210</v>
      </c>
      <c r="D51" s="198">
        <f>'Details &amp; Draw Requests'!BT$7</f>
        <v>0</v>
      </c>
      <c r="E51" s="199" t="e">
        <f>D51/Inputs!$C$14</f>
        <v>#DIV/0!</v>
      </c>
      <c r="F51" s="200">
        <f>'Details &amp; Draw Requests'!BT$9</f>
        <v>0</v>
      </c>
      <c r="G51" s="200">
        <f>'Details &amp; Draw Requests'!BT$26+'Details &amp; Draw Requests'!BT$28+'Details &amp; Draw Requests'!BT$29</f>
        <v>0</v>
      </c>
      <c r="H51" s="201">
        <f t="shared" si="0"/>
        <v>0</v>
      </c>
      <c r="I51" s="161"/>
      <c r="J51" s="161"/>
      <c r="N51" s="93"/>
    </row>
  </sheetData>
  <sheetProtection sheet="1" objects="1" scenarios="1" selectLockedCells="1"/>
  <mergeCells count="7">
    <mergeCell ref="C10:D10"/>
    <mergeCell ref="C2:F2"/>
    <mergeCell ref="C5:D5"/>
    <mergeCell ref="C6:D6"/>
    <mergeCell ref="C7:D7"/>
    <mergeCell ref="C8:D8"/>
    <mergeCell ref="C9:D9"/>
  </mergeCells>
  <conditionalFormatting sqref="H16:H51">
    <cfRule type="cellIs" dxfId="1" priority="1" stopIfTrue="1" operator="lessThan">
      <formula>0</formula>
    </cfRule>
    <cfRule type="cellIs" dxfId="0" priority="2" stopIfTrue="1" operator="greaterThan">
      <formula>0</formula>
    </cfRule>
  </conditionalFormatting>
  <pageMargins left="0.7" right="0.7" top="0.75" bottom="0.75" header="0.3" footer="0.3"/>
  <pageSetup orientation="portrait" r:id="rId1"/>
  <headerFooter>
    <oddHeader xml:space="preserve">&amp;LInitial Operating Deficit Escrow Calculation
Section 232&amp;RSummary Exhibit
</oddHeader>
    <oddFooter>&amp;L&amp;"Times New Roman,Regular"Previous versions obsolete&amp;R&amp;"Times New Roman,Regular"form HUD-91128-OHP (06/2014)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CCC114D10040C4C8E96E5BE845FAAC8" ma:contentTypeVersion="2" ma:contentTypeDescription="Create a new document." ma:contentTypeScope="" ma:versionID="92e4de77aadd183272fbda6991bf2b8f">
  <xsd:schema xmlns:xsd="http://www.w3.org/2001/XMLSchema" xmlns:xs="http://www.w3.org/2001/XMLSchema" xmlns:p="http://schemas.microsoft.com/office/2006/metadata/properties" xmlns:ns2="890e4778-6dda-4922-9cbb-844e3833891c" targetNamespace="http://schemas.microsoft.com/office/2006/metadata/properties" ma:root="true" ma:fieldsID="c0f06fc115ed9bc558695823ea58ea4a" ns2:_="">
    <xsd:import namespace="890e4778-6dda-4922-9cbb-844e3833891c"/>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0e4778-6dda-4922-9cbb-844e3833891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documentManagement>
    <_dlc_DocId xmlns="890e4778-6dda-4922-9cbb-844e3833891c">HUDIHCF2-29-2598</_dlc_DocId>
    <_dlc_DocIdUrl xmlns="890e4778-6dda-4922-9cbb-844e3833891c">
      <Url>http://hudsharepoint.hud.gov/sites/IHCF2/DEVL/pp/_layouts/DocIdRedir.aspx?ID=HUDIHCF2-29-2598</Url>
      <Description>HUDIHCF2-29-2598</Description>
    </_dlc_DocIdUrl>
  </documentManagement>
</p:properties>
</file>

<file path=customXml/item4.xml><?xml version="1.0" encoding="utf-8"?>
<LongProperties xmlns="http://schemas.microsoft.com/office/2006/metadata/long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65D029-556A-48DC-A7E2-75C8405AA4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0e4778-6dda-4922-9cbb-844e383389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0624897-BCAD-42E9-952C-828941AFDD0C}">
  <ds:schemaRefs>
    <ds:schemaRef ds:uri="http://schemas.microsoft.com/sharepoint/events"/>
  </ds:schemaRefs>
</ds:datastoreItem>
</file>

<file path=customXml/itemProps3.xml><?xml version="1.0" encoding="utf-8"?>
<ds:datastoreItem xmlns:ds="http://schemas.openxmlformats.org/officeDocument/2006/customXml" ds:itemID="{0571CE9F-4DD7-4C67-8BF5-F481F44AD958}">
  <ds:schemaRefs>
    <ds:schemaRef ds:uri="http://schemas.microsoft.com/office/2006/metadata/properties"/>
    <ds:schemaRef ds:uri="890e4778-6dda-4922-9cbb-844e3833891c"/>
  </ds:schemaRefs>
</ds:datastoreItem>
</file>

<file path=customXml/itemProps4.xml><?xml version="1.0" encoding="utf-8"?>
<ds:datastoreItem xmlns:ds="http://schemas.openxmlformats.org/officeDocument/2006/customXml" ds:itemID="{BA9B69D0-FA60-4A0D-9D53-99CE646022AA}">
  <ds:schemaRefs>
    <ds:schemaRef ds:uri="http://schemas.microsoft.com/office/2006/metadata/longProperties"/>
  </ds:schemaRefs>
</ds:datastoreItem>
</file>

<file path=customXml/itemProps5.xml><?xml version="1.0" encoding="utf-8"?>
<ds:datastoreItem xmlns:ds="http://schemas.openxmlformats.org/officeDocument/2006/customXml" ds:itemID="{A04A9056-E4B4-4F7D-BF6D-C1AF91A26A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IOD Expenses</vt:lpstr>
      <vt:lpstr>Inputs</vt:lpstr>
      <vt:lpstr>Details &amp; Draw Requests</vt:lpstr>
      <vt:lpstr>Output - Summary Exhibit</vt:lpstr>
      <vt:lpstr>'Details &amp; Draw Requests'!Print_Area</vt:lpstr>
      <vt:lpstr>'Output - Summary Exhibit'!Print_Area</vt:lpstr>
      <vt:lpstr>'Details &amp; Draw Requests'!Print_Titles</vt:lpstr>
    </vt:vector>
  </TitlesOfParts>
  <Company>CWCapital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Hendrich, Nicole M</dc:creator>
  <cp:lastModifiedBy>H22192</cp:lastModifiedBy>
  <cp:lastPrinted>2015-03-27T17:58:08Z</cp:lastPrinted>
  <dcterms:created xsi:type="dcterms:W3CDTF">2008-07-28T18:48:23Z</dcterms:created>
  <dcterms:modified xsi:type="dcterms:W3CDTF">2015-04-27T16:58:18Z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0x010100ACCC114D10040C4C8E96E5BE845FAAC8</vt:lpwstr>
  </property>
  <property fmtid="{D5CDD505-2E9C-101B-9397-08002B2CF9AE}" pid="4" name="_dlc_DocIdItemGuid">
    <vt:lpwstr>0a06b677-1e7e-45ab-ad4a-2466e6ca13a6</vt:lpwstr>
  </property>
  <property fmtid="{D5CDD505-2E9C-101B-9397-08002B2CF9AE}" pid="5" name="_AdHocReviewCycleID">
    <vt:i4>1979735138</vt:i4>
  </property>
  <property fmtid="{D5CDD505-2E9C-101B-9397-08002B2CF9AE}" pid="6" name="_NewReviewCycle">
    <vt:lpwstr/>
  </property>
  <property fmtid="{D5CDD505-2E9C-101B-9397-08002B2CF9AE}" pid="7" name="_EmailSubject">
    <vt:lpwstr>Updates still needed for 2502-0605 - HUDCLIPs Form Replacement Request (Scrivener's Errors)(See attachments)</vt:lpwstr>
  </property>
  <property fmtid="{D5CDD505-2E9C-101B-9397-08002B2CF9AE}" pid="8" name="_AuthorEmail">
    <vt:lpwstr>Nicole.M.Hendrich@hud.gov</vt:lpwstr>
  </property>
  <property fmtid="{D5CDD505-2E9C-101B-9397-08002B2CF9AE}" pid="9" name="_AuthorEmailDisplayName">
    <vt:lpwstr>Hendrich, Nicole M</vt:lpwstr>
  </property>
  <property fmtid="{D5CDD505-2E9C-101B-9397-08002B2CF9AE}" pid="10" name="_PreviousAdHocReviewCycleID">
    <vt:i4>547398474</vt:i4>
  </property>
</Properties>
</file>